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K:\CZECH_REPUBLIC\03_VYROBA\20230112_SRO_KAMYK_PD\02_JPD\04_Rozpocet\aktualizace 12_6_2024\"/>
    </mc:Choice>
  </mc:AlternateContent>
  <bookViews>
    <workbookView xWindow="0" yWindow="0" windowWidth="0" windowHeight="0"/>
  </bookViews>
  <sheets>
    <sheet name="Rekapitulace stavby" sheetId="1" r:id="rId1"/>
    <sheet name="IO 01.1 - Slepé říční ram..." sheetId="2" r:id="rId2"/>
    <sheet name="IO 01.2 - Opevnění břehů ..." sheetId="3" r:id="rId3"/>
    <sheet name="IO 01.3 - Přelévaný dnový..." sheetId="4" r:id="rId4"/>
    <sheet name="IO 01.4 - Výpustné zařízení" sheetId="5" r:id="rId5"/>
    <sheet name="IO 01.5 - Konstrukce čerp..." sheetId="6" r:id="rId6"/>
    <sheet name="IO 01.6 - Mobiliář" sheetId="7" r:id="rId7"/>
    <sheet name="IO 02.1 - Pobřežní cesta" sheetId="8" r:id="rId8"/>
    <sheet name="IO 02.2. - Centrální cesta" sheetId="9" r:id="rId9"/>
    <sheet name="IO 02.3 - Napojení na pro..." sheetId="10" r:id="rId10"/>
    <sheet name="SO 01.1 - Hřiště plážovéh..." sheetId="11" r:id="rId11"/>
    <sheet name="SO 01.2 - Vodovodní přípo..." sheetId="12" r:id="rId12"/>
    <sheet name="SO 02. - Parkovací plocha" sheetId="13" r:id="rId13"/>
    <sheet name="PS 01. - Plavební a dopra..." sheetId="14" r:id="rId14"/>
    <sheet name="VON - Vedlejší a ostatní ..." sheetId="15" r:id="rId15"/>
  </sheets>
  <definedNames>
    <definedName name="_xlnm.Print_Area" localSheetId="0">'Rekapitulace stavby'!$D$4:$AO$76,'Rekapitulace stavby'!$C$82:$AQ$112</definedName>
    <definedName name="_xlnm.Print_Titles" localSheetId="0">'Rekapitulace stavby'!$92:$92</definedName>
    <definedName name="_xlnm._FilterDatabase" localSheetId="1" hidden="1">'IO 01.1 - Slepé říční ram...'!$C$127:$K$296</definedName>
    <definedName name="_xlnm.Print_Area" localSheetId="1">'IO 01.1 - Slepé říční ram...'!$C$4:$J$76,'IO 01.1 - Slepé říční ram...'!$C$82:$J$107,'IO 01.1 - Slepé říční ram...'!$C$113:$K$296</definedName>
    <definedName name="_xlnm.Print_Titles" localSheetId="1">'IO 01.1 - Slepé říční ram...'!$127:$127</definedName>
    <definedName name="_xlnm._FilterDatabase" localSheetId="2" hidden="1">'IO 01.2 - Opevnění břehů ...'!$C$125:$K$209</definedName>
    <definedName name="_xlnm.Print_Area" localSheetId="2">'IO 01.2 - Opevnění břehů ...'!$C$4:$J$76,'IO 01.2 - Opevnění břehů ...'!$C$82:$J$105,'IO 01.2 - Opevnění břehů ...'!$C$111:$K$209</definedName>
    <definedName name="_xlnm.Print_Titles" localSheetId="2">'IO 01.2 - Opevnění břehů ...'!$125:$125</definedName>
    <definedName name="_xlnm._FilterDatabase" localSheetId="3" hidden="1">'IO 01.3 - Přelévaný dnový...'!$C$128:$K$257</definedName>
    <definedName name="_xlnm.Print_Area" localSheetId="3">'IO 01.3 - Přelévaný dnový...'!$C$4:$J$76,'IO 01.3 - Přelévaný dnový...'!$C$82:$J$108,'IO 01.3 - Přelévaný dnový...'!$C$114:$K$257</definedName>
    <definedName name="_xlnm.Print_Titles" localSheetId="3">'IO 01.3 - Přelévaný dnový...'!$128:$128</definedName>
    <definedName name="_xlnm._FilterDatabase" localSheetId="4" hidden="1">'IO 01.4 - Výpustné zařízení'!$C$130:$K$302</definedName>
    <definedName name="_xlnm.Print_Area" localSheetId="4">'IO 01.4 - Výpustné zařízení'!$C$4:$J$76,'IO 01.4 - Výpustné zařízení'!$C$82:$J$110,'IO 01.4 - Výpustné zařízení'!$C$116:$K$302</definedName>
    <definedName name="_xlnm.Print_Titles" localSheetId="4">'IO 01.4 - Výpustné zařízení'!$130:$130</definedName>
    <definedName name="_xlnm._FilterDatabase" localSheetId="5" hidden="1">'IO 01.5 - Konstrukce čerp...'!$C$129:$K$305</definedName>
    <definedName name="_xlnm.Print_Area" localSheetId="5">'IO 01.5 - Konstrukce čerp...'!$C$4:$J$76,'IO 01.5 - Konstrukce čerp...'!$C$82:$J$109,'IO 01.5 - Konstrukce čerp...'!$C$115:$K$305</definedName>
    <definedName name="_xlnm.Print_Titles" localSheetId="5">'IO 01.5 - Konstrukce čerp...'!$129:$129</definedName>
    <definedName name="_xlnm._FilterDatabase" localSheetId="6" hidden="1">'IO 01.6 - Mobiliář'!$C$125:$K$184</definedName>
    <definedName name="_xlnm.Print_Area" localSheetId="6">'IO 01.6 - Mobiliář'!$C$4:$J$76,'IO 01.6 - Mobiliář'!$C$82:$J$105,'IO 01.6 - Mobiliář'!$C$111:$K$184</definedName>
    <definedName name="_xlnm.Print_Titles" localSheetId="6">'IO 01.6 - Mobiliář'!$125:$125</definedName>
    <definedName name="_xlnm._FilterDatabase" localSheetId="7" hidden="1">'IO 02.1 - Pobřežní cesta'!$C$123:$K$149</definedName>
    <definedName name="_xlnm.Print_Area" localSheetId="7">'IO 02.1 - Pobřežní cesta'!$C$4:$J$76,'IO 02.1 - Pobřežní cesta'!$C$82:$J$103,'IO 02.1 - Pobřežní cesta'!$C$109:$K$149</definedName>
    <definedName name="_xlnm.Print_Titles" localSheetId="7">'IO 02.1 - Pobřežní cesta'!$123:$123</definedName>
    <definedName name="_xlnm._FilterDatabase" localSheetId="8" hidden="1">'IO 02.2. - Centrální cesta'!$C$123:$K$147</definedName>
    <definedName name="_xlnm.Print_Area" localSheetId="8">'IO 02.2. - Centrální cesta'!$C$4:$J$76,'IO 02.2. - Centrální cesta'!$C$82:$J$103,'IO 02.2. - Centrální cesta'!$C$109:$K$147</definedName>
    <definedName name="_xlnm.Print_Titles" localSheetId="8">'IO 02.2. - Centrální cesta'!$123:$123</definedName>
    <definedName name="_xlnm._FilterDatabase" localSheetId="9" hidden="1">'IO 02.3 - Napojení na pro...'!$C$123:$K$145</definedName>
    <definedName name="_xlnm.Print_Area" localSheetId="9">'IO 02.3 - Napojení na pro...'!$C$4:$J$76,'IO 02.3 - Napojení na pro...'!$C$82:$J$103,'IO 02.3 - Napojení na pro...'!$C$109:$K$145</definedName>
    <definedName name="_xlnm.Print_Titles" localSheetId="9">'IO 02.3 - Napojení na pro...'!$123:$123</definedName>
    <definedName name="_xlnm._FilterDatabase" localSheetId="10" hidden="1">'SO 01.1 - Hřiště plážovéh...'!$C$128:$K$198</definedName>
    <definedName name="_xlnm.Print_Area" localSheetId="10">'SO 01.1 - Hřiště plážovéh...'!$C$4:$J$76,'SO 01.1 - Hřiště plážovéh...'!$C$82:$J$108,'SO 01.1 - Hřiště plážovéh...'!$C$114:$K$198</definedName>
    <definedName name="_xlnm.Print_Titles" localSheetId="10">'SO 01.1 - Hřiště plážovéh...'!$128:$128</definedName>
    <definedName name="_xlnm._FilterDatabase" localSheetId="11" hidden="1">'SO 01.2 - Vodovodní přípo...'!$C$128:$K$208</definedName>
    <definedName name="_xlnm.Print_Area" localSheetId="11">'SO 01.2 - Vodovodní přípo...'!$C$4:$J$76,'SO 01.2 - Vodovodní přípo...'!$C$82:$J$108,'SO 01.2 - Vodovodní přípo...'!$C$114:$K$208</definedName>
    <definedName name="_xlnm.Print_Titles" localSheetId="11">'SO 01.2 - Vodovodní přípo...'!$128:$128</definedName>
    <definedName name="_xlnm._FilterDatabase" localSheetId="12" hidden="1">'SO 02. - Parkovací plocha'!$C$120:$K$168</definedName>
    <definedName name="_xlnm.Print_Area" localSheetId="12">'SO 02. - Parkovací plocha'!$C$4:$J$76,'SO 02. - Parkovací plocha'!$C$82:$J$102,'SO 02. - Parkovací plocha'!$C$108:$K$168</definedName>
    <definedName name="_xlnm.Print_Titles" localSheetId="12">'SO 02. - Parkovací plocha'!$120:$120</definedName>
    <definedName name="_xlnm._FilterDatabase" localSheetId="13" hidden="1">'PS 01. - Plavební a dopra...'!$C$119:$K$148</definedName>
    <definedName name="_xlnm.Print_Area" localSheetId="13">'PS 01. - Plavební a dopra...'!$C$4:$J$76,'PS 01. - Plavební a dopra...'!$C$82:$J$101,'PS 01. - Plavební a dopra...'!$C$107:$K$148</definedName>
    <definedName name="_xlnm.Print_Titles" localSheetId="13">'PS 01. - Plavební a dopra...'!$119:$119</definedName>
    <definedName name="_xlnm._FilterDatabase" localSheetId="14" hidden="1">'VON - Vedlejší a ostatní ...'!$C$120:$K$207</definedName>
    <definedName name="_xlnm.Print_Area" localSheetId="14">'VON - Vedlejší a ostatní ...'!$C$4:$J$76,'VON - Vedlejší a ostatní ...'!$C$82:$J$102,'VON - Vedlejší a ostatní ...'!$C$108:$K$207</definedName>
    <definedName name="_xlnm.Print_Titles" localSheetId="14">'VON - Vedlejší a ostatní ...'!$120:$120</definedName>
  </definedNames>
  <calcPr/>
</workbook>
</file>

<file path=xl/calcChain.xml><?xml version="1.0" encoding="utf-8"?>
<calcChain xmlns="http://schemas.openxmlformats.org/spreadsheetml/2006/main">
  <c i="15" l="1" r="J37"/>
  <c r="J36"/>
  <c i="1" r="AY111"/>
  <c i="15" r="J35"/>
  <c i="1" r="AX111"/>
  <c i="15" r="BI205"/>
  <c r="BH205"/>
  <c r="BG205"/>
  <c r="BF205"/>
  <c r="T205"/>
  <c r="R205"/>
  <c r="P205"/>
  <c r="BI204"/>
  <c r="BH204"/>
  <c r="BG204"/>
  <c r="BF204"/>
  <c r="T204"/>
  <c r="R204"/>
  <c r="P204"/>
  <c r="BI201"/>
  <c r="BH201"/>
  <c r="BG201"/>
  <c r="BF201"/>
  <c r="T201"/>
  <c r="R201"/>
  <c r="P201"/>
  <c r="BI200"/>
  <c r="BH200"/>
  <c r="BG200"/>
  <c r="BF200"/>
  <c r="T200"/>
  <c r="R200"/>
  <c r="P200"/>
  <c r="BI199"/>
  <c r="BH199"/>
  <c r="BG199"/>
  <c r="BF199"/>
  <c r="T199"/>
  <c r="R199"/>
  <c r="P199"/>
  <c r="BI198"/>
  <c r="BH198"/>
  <c r="BG198"/>
  <c r="BF198"/>
  <c r="T198"/>
  <c r="R198"/>
  <c r="P198"/>
  <c r="BI197"/>
  <c r="BH197"/>
  <c r="BG197"/>
  <c r="BF197"/>
  <c r="T197"/>
  <c r="R197"/>
  <c r="P197"/>
  <c r="BI191"/>
  <c r="BH191"/>
  <c r="BG191"/>
  <c r="BF191"/>
  <c r="T191"/>
  <c r="R191"/>
  <c r="P191"/>
  <c r="BI190"/>
  <c r="BH190"/>
  <c r="BG190"/>
  <c r="BF190"/>
  <c r="T190"/>
  <c r="R190"/>
  <c r="P190"/>
  <c r="BI182"/>
  <c r="BH182"/>
  <c r="BG182"/>
  <c r="BF182"/>
  <c r="T182"/>
  <c r="R182"/>
  <c r="P182"/>
  <c r="BI181"/>
  <c r="BH181"/>
  <c r="BG181"/>
  <c r="BF181"/>
  <c r="T181"/>
  <c r="R181"/>
  <c r="P181"/>
  <c r="BI180"/>
  <c r="BH180"/>
  <c r="BG180"/>
  <c r="BF180"/>
  <c r="T180"/>
  <c r="R180"/>
  <c r="P180"/>
  <c r="BI176"/>
  <c r="BH176"/>
  <c r="BG176"/>
  <c r="BF176"/>
  <c r="T176"/>
  <c r="R176"/>
  <c r="P176"/>
  <c r="BI175"/>
  <c r="BH175"/>
  <c r="BG175"/>
  <c r="BF175"/>
  <c r="T175"/>
  <c r="R175"/>
  <c r="P175"/>
  <c r="BI174"/>
  <c r="BH174"/>
  <c r="BG174"/>
  <c r="BF174"/>
  <c r="T174"/>
  <c r="R174"/>
  <c r="P174"/>
  <c r="BI172"/>
  <c r="BH172"/>
  <c r="BG172"/>
  <c r="BF172"/>
  <c r="T172"/>
  <c r="R172"/>
  <c r="P172"/>
  <c r="BI169"/>
  <c r="BH169"/>
  <c r="BG169"/>
  <c r="BF169"/>
  <c r="T169"/>
  <c r="R169"/>
  <c r="P169"/>
  <c r="BI167"/>
  <c r="BH167"/>
  <c r="BG167"/>
  <c r="BF167"/>
  <c r="T167"/>
  <c r="R167"/>
  <c r="P167"/>
  <c r="BI165"/>
  <c r="BH165"/>
  <c r="BG165"/>
  <c r="BF165"/>
  <c r="T165"/>
  <c r="R165"/>
  <c r="P165"/>
  <c r="BI163"/>
  <c r="BH163"/>
  <c r="BG163"/>
  <c r="BF163"/>
  <c r="T163"/>
  <c r="R163"/>
  <c r="P163"/>
  <c r="BI162"/>
  <c r="BH162"/>
  <c r="BG162"/>
  <c r="BF162"/>
  <c r="T162"/>
  <c r="R162"/>
  <c r="P162"/>
  <c r="BI159"/>
  <c r="BH159"/>
  <c r="BG159"/>
  <c r="BF159"/>
  <c r="T159"/>
  <c r="R159"/>
  <c r="P159"/>
  <c r="BI157"/>
  <c r="BH157"/>
  <c r="BG157"/>
  <c r="BF157"/>
  <c r="T157"/>
  <c r="R157"/>
  <c r="P157"/>
  <c r="BI156"/>
  <c r="BH156"/>
  <c r="BG156"/>
  <c r="BF156"/>
  <c r="T156"/>
  <c r="R156"/>
  <c r="P156"/>
  <c r="BI155"/>
  <c r="BH155"/>
  <c r="BG155"/>
  <c r="BF155"/>
  <c r="T155"/>
  <c r="R155"/>
  <c r="P155"/>
  <c r="BI149"/>
  <c r="BH149"/>
  <c r="BG149"/>
  <c r="BF149"/>
  <c r="T149"/>
  <c r="R149"/>
  <c r="P149"/>
  <c r="BI142"/>
  <c r="BH142"/>
  <c r="BG142"/>
  <c r="BF142"/>
  <c r="T142"/>
  <c r="R142"/>
  <c r="P142"/>
  <c r="BI138"/>
  <c r="BH138"/>
  <c r="BG138"/>
  <c r="BF138"/>
  <c r="T138"/>
  <c r="R138"/>
  <c r="P138"/>
  <c r="BI124"/>
  <c r="BH124"/>
  <c r="BG124"/>
  <c r="BF124"/>
  <c r="T124"/>
  <c r="R124"/>
  <c r="P124"/>
  <c r="F115"/>
  <c r="E113"/>
  <c r="F89"/>
  <c r="E87"/>
  <c r="J24"/>
  <c r="E24"/>
  <c r="J118"/>
  <c r="J23"/>
  <c r="J21"/>
  <c r="E21"/>
  <c r="J91"/>
  <c r="J20"/>
  <c r="J18"/>
  <c r="E18"/>
  <c r="F118"/>
  <c r="J17"/>
  <c r="J15"/>
  <c r="E15"/>
  <c r="F117"/>
  <c r="J14"/>
  <c r="J12"/>
  <c r="J115"/>
  <c r="E7"/>
  <c r="E111"/>
  <c i="14" r="J37"/>
  <c r="J36"/>
  <c i="1" r="AY110"/>
  <c i="14" r="J35"/>
  <c i="1" r="AX110"/>
  <c i="14" r="BI148"/>
  <c r="BH148"/>
  <c r="BG148"/>
  <c r="BF148"/>
  <c r="T148"/>
  <c r="T147"/>
  <c r="R148"/>
  <c r="R147"/>
  <c r="P148"/>
  <c r="P147"/>
  <c r="BI146"/>
  <c r="BH146"/>
  <c r="BG146"/>
  <c r="BF146"/>
  <c r="T146"/>
  <c r="R146"/>
  <c r="P146"/>
  <c r="BI144"/>
  <c r="BH144"/>
  <c r="BG144"/>
  <c r="BF144"/>
  <c r="T144"/>
  <c r="R144"/>
  <c r="P144"/>
  <c r="BI143"/>
  <c r="BH143"/>
  <c r="BG143"/>
  <c r="BF143"/>
  <c r="T143"/>
  <c r="R143"/>
  <c r="P143"/>
  <c r="BI141"/>
  <c r="BH141"/>
  <c r="BG141"/>
  <c r="BF141"/>
  <c r="T141"/>
  <c r="R141"/>
  <c r="P141"/>
  <c r="BI140"/>
  <c r="BH140"/>
  <c r="BG140"/>
  <c r="BF140"/>
  <c r="T140"/>
  <c r="R140"/>
  <c r="P140"/>
  <c r="BI139"/>
  <c r="BH139"/>
  <c r="BG139"/>
  <c r="BF139"/>
  <c r="T139"/>
  <c r="R139"/>
  <c r="P139"/>
  <c r="BI138"/>
  <c r="BH138"/>
  <c r="BG138"/>
  <c r="BF138"/>
  <c r="T138"/>
  <c r="R138"/>
  <c r="P138"/>
  <c r="BI137"/>
  <c r="BH137"/>
  <c r="BG137"/>
  <c r="BF137"/>
  <c r="T137"/>
  <c r="R137"/>
  <c r="P137"/>
  <c r="BI135"/>
  <c r="BH135"/>
  <c r="BG135"/>
  <c r="BF135"/>
  <c r="T135"/>
  <c r="R135"/>
  <c r="P135"/>
  <c r="BI132"/>
  <c r="BH132"/>
  <c r="BG132"/>
  <c r="BF132"/>
  <c r="T132"/>
  <c r="R132"/>
  <c r="P132"/>
  <c r="BI130"/>
  <c r="BH130"/>
  <c r="BG130"/>
  <c r="BF130"/>
  <c r="T130"/>
  <c r="R130"/>
  <c r="P130"/>
  <c r="BI128"/>
  <c r="BH128"/>
  <c r="BG128"/>
  <c r="BF128"/>
  <c r="T128"/>
  <c r="R128"/>
  <c r="P128"/>
  <c r="BI123"/>
  <c r="BH123"/>
  <c r="BG123"/>
  <c r="BF123"/>
  <c r="T123"/>
  <c r="R123"/>
  <c r="P123"/>
  <c r="J117"/>
  <c r="J116"/>
  <c r="F116"/>
  <c r="F114"/>
  <c r="E112"/>
  <c r="J92"/>
  <c r="J91"/>
  <c r="F91"/>
  <c r="F89"/>
  <c r="E87"/>
  <c r="J18"/>
  <c r="E18"/>
  <c r="F92"/>
  <c r="J17"/>
  <c r="J12"/>
  <c r="J114"/>
  <c r="E7"/>
  <c r="E110"/>
  <c i="13" r="J37"/>
  <c r="J36"/>
  <c i="1" r="AY109"/>
  <c i="13" r="J35"/>
  <c i="1" r="AX109"/>
  <c i="13" r="BI167"/>
  <c r="BH167"/>
  <c r="BG167"/>
  <c r="BF167"/>
  <c r="T167"/>
  <c r="R167"/>
  <c r="P167"/>
  <c r="BI165"/>
  <c r="BH165"/>
  <c r="BG165"/>
  <c r="BF165"/>
  <c r="T165"/>
  <c r="R165"/>
  <c r="P165"/>
  <c r="BI163"/>
  <c r="BH163"/>
  <c r="BG163"/>
  <c r="BF163"/>
  <c r="T163"/>
  <c r="R163"/>
  <c r="P163"/>
  <c r="BI160"/>
  <c r="BH160"/>
  <c r="BG160"/>
  <c r="BF160"/>
  <c r="T160"/>
  <c r="R160"/>
  <c r="P160"/>
  <c r="BI158"/>
  <c r="BH158"/>
  <c r="BG158"/>
  <c r="BF158"/>
  <c r="T158"/>
  <c r="R158"/>
  <c r="P158"/>
  <c r="BI156"/>
  <c r="BH156"/>
  <c r="BG156"/>
  <c r="BF156"/>
  <c r="T156"/>
  <c r="R156"/>
  <c r="P156"/>
  <c r="BI153"/>
  <c r="BH153"/>
  <c r="BG153"/>
  <c r="BF153"/>
  <c r="T153"/>
  <c r="R153"/>
  <c r="P153"/>
  <c r="BI151"/>
  <c r="BH151"/>
  <c r="BG151"/>
  <c r="BF151"/>
  <c r="T151"/>
  <c r="R151"/>
  <c r="P151"/>
  <c r="BI149"/>
  <c r="BH149"/>
  <c r="BG149"/>
  <c r="BF149"/>
  <c r="T149"/>
  <c r="R149"/>
  <c r="P149"/>
  <c r="BI147"/>
  <c r="BH147"/>
  <c r="BG147"/>
  <c r="BF147"/>
  <c r="T147"/>
  <c r="R147"/>
  <c r="P147"/>
  <c r="BI143"/>
  <c r="BH143"/>
  <c r="BG143"/>
  <c r="BF143"/>
  <c r="T143"/>
  <c r="R143"/>
  <c r="P143"/>
  <c r="BI141"/>
  <c r="BH141"/>
  <c r="BG141"/>
  <c r="BF141"/>
  <c r="T141"/>
  <c r="R141"/>
  <c r="P141"/>
  <c r="BI139"/>
  <c r="BH139"/>
  <c r="BG139"/>
  <c r="BF139"/>
  <c r="T139"/>
  <c r="R139"/>
  <c r="P139"/>
  <c r="BI137"/>
  <c r="BH137"/>
  <c r="BG137"/>
  <c r="BF137"/>
  <c r="T137"/>
  <c r="R137"/>
  <c r="P137"/>
  <c r="BI133"/>
  <c r="BH133"/>
  <c r="BG133"/>
  <c r="BF133"/>
  <c r="T133"/>
  <c r="R133"/>
  <c r="P133"/>
  <c r="BI131"/>
  <c r="BH131"/>
  <c r="BG131"/>
  <c r="BF131"/>
  <c r="T131"/>
  <c r="R131"/>
  <c r="P131"/>
  <c r="BI129"/>
  <c r="BH129"/>
  <c r="BG129"/>
  <c r="BF129"/>
  <c r="T129"/>
  <c r="R129"/>
  <c r="P129"/>
  <c r="BI124"/>
  <c r="BH124"/>
  <c r="BG124"/>
  <c r="BF124"/>
  <c r="T124"/>
  <c r="R124"/>
  <c r="P124"/>
  <c r="J118"/>
  <c r="J117"/>
  <c r="F117"/>
  <c r="F115"/>
  <c r="E113"/>
  <c r="J92"/>
  <c r="J91"/>
  <c r="F91"/>
  <c r="F89"/>
  <c r="E87"/>
  <c r="J18"/>
  <c r="E18"/>
  <c r="F118"/>
  <c r="J17"/>
  <c r="J12"/>
  <c r="J89"/>
  <c r="E7"/>
  <c r="E85"/>
  <c i="12" r="J39"/>
  <c r="J38"/>
  <c i="1" r="AY108"/>
  <c i="12" r="J37"/>
  <c i="1" r="AX108"/>
  <c i="12" r="BI208"/>
  <c r="BH208"/>
  <c r="BG208"/>
  <c r="BF208"/>
  <c r="T208"/>
  <c r="R208"/>
  <c r="P208"/>
  <c r="BI206"/>
  <c r="BH206"/>
  <c r="BG206"/>
  <c r="BF206"/>
  <c r="T206"/>
  <c r="R206"/>
  <c r="P206"/>
  <c r="BI204"/>
  <c r="BH204"/>
  <c r="BG204"/>
  <c r="BF204"/>
  <c r="T204"/>
  <c r="R204"/>
  <c r="P204"/>
  <c r="BI202"/>
  <c r="BH202"/>
  <c r="BG202"/>
  <c r="BF202"/>
  <c r="T202"/>
  <c r="R202"/>
  <c r="P202"/>
  <c r="BI201"/>
  <c r="BH201"/>
  <c r="BG201"/>
  <c r="BF201"/>
  <c r="T201"/>
  <c r="R201"/>
  <c r="P201"/>
  <c r="BI198"/>
  <c r="BH198"/>
  <c r="BG198"/>
  <c r="BF198"/>
  <c r="T198"/>
  <c r="T197"/>
  <c r="R198"/>
  <c r="R197"/>
  <c r="P198"/>
  <c r="P197"/>
  <c r="BI195"/>
  <c r="BH195"/>
  <c r="BG195"/>
  <c r="BF195"/>
  <c r="T195"/>
  <c r="R195"/>
  <c r="P195"/>
  <c r="BI194"/>
  <c r="BH194"/>
  <c r="BG194"/>
  <c r="BF194"/>
  <c r="T194"/>
  <c r="R194"/>
  <c r="P194"/>
  <c r="BI193"/>
  <c r="BH193"/>
  <c r="BG193"/>
  <c r="BF193"/>
  <c r="T193"/>
  <c r="R193"/>
  <c r="P193"/>
  <c r="BI192"/>
  <c r="BH192"/>
  <c r="BG192"/>
  <c r="BF192"/>
  <c r="T192"/>
  <c r="R192"/>
  <c r="P192"/>
  <c r="BI191"/>
  <c r="BH191"/>
  <c r="BG191"/>
  <c r="BF191"/>
  <c r="T191"/>
  <c r="R191"/>
  <c r="P191"/>
  <c r="BI189"/>
  <c r="BH189"/>
  <c r="BG189"/>
  <c r="BF189"/>
  <c r="T189"/>
  <c r="R189"/>
  <c r="P189"/>
  <c r="BI188"/>
  <c r="BH188"/>
  <c r="BG188"/>
  <c r="BF188"/>
  <c r="T188"/>
  <c r="R188"/>
  <c r="P188"/>
  <c r="BI187"/>
  <c r="BH187"/>
  <c r="BG187"/>
  <c r="BF187"/>
  <c r="T187"/>
  <c r="R187"/>
  <c r="P187"/>
  <c r="BI186"/>
  <c r="BH186"/>
  <c r="BG186"/>
  <c r="BF186"/>
  <c r="T186"/>
  <c r="R186"/>
  <c r="P186"/>
  <c r="BI185"/>
  <c r="BH185"/>
  <c r="BG185"/>
  <c r="BF185"/>
  <c r="T185"/>
  <c r="R185"/>
  <c r="P185"/>
  <c r="BI184"/>
  <c r="BH184"/>
  <c r="BG184"/>
  <c r="BF184"/>
  <c r="T184"/>
  <c r="R184"/>
  <c r="P184"/>
  <c r="BI183"/>
  <c r="BH183"/>
  <c r="BG183"/>
  <c r="BF183"/>
  <c r="T183"/>
  <c r="R183"/>
  <c r="P183"/>
  <c r="BI182"/>
  <c r="BH182"/>
  <c r="BG182"/>
  <c r="BF182"/>
  <c r="T182"/>
  <c r="R182"/>
  <c r="P182"/>
  <c r="BI181"/>
  <c r="BH181"/>
  <c r="BG181"/>
  <c r="BF181"/>
  <c r="T181"/>
  <c r="R181"/>
  <c r="P181"/>
  <c r="BI180"/>
  <c r="BH180"/>
  <c r="BG180"/>
  <c r="BF180"/>
  <c r="T180"/>
  <c r="R180"/>
  <c r="P180"/>
  <c r="BI178"/>
  <c r="BH178"/>
  <c r="BG178"/>
  <c r="BF178"/>
  <c r="T178"/>
  <c r="R178"/>
  <c r="P178"/>
  <c r="BI177"/>
  <c r="BH177"/>
  <c r="BG177"/>
  <c r="BF177"/>
  <c r="T177"/>
  <c r="R177"/>
  <c r="P177"/>
  <c r="BI176"/>
  <c r="BH176"/>
  <c r="BG176"/>
  <c r="BF176"/>
  <c r="T176"/>
  <c r="R176"/>
  <c r="P176"/>
  <c r="BI174"/>
  <c r="BH174"/>
  <c r="BG174"/>
  <c r="BF174"/>
  <c r="T174"/>
  <c r="R174"/>
  <c r="P174"/>
  <c r="BI172"/>
  <c r="BH172"/>
  <c r="BG172"/>
  <c r="BF172"/>
  <c r="T172"/>
  <c r="R172"/>
  <c r="P172"/>
  <c r="BI169"/>
  <c r="BH169"/>
  <c r="BG169"/>
  <c r="BF169"/>
  <c r="T169"/>
  <c r="T168"/>
  <c r="R169"/>
  <c r="R168"/>
  <c r="P169"/>
  <c r="P168"/>
  <c r="BI166"/>
  <c r="BH166"/>
  <c r="BG166"/>
  <c r="BF166"/>
  <c r="T166"/>
  <c r="R166"/>
  <c r="P166"/>
  <c r="BI163"/>
  <c r="BH163"/>
  <c r="BG163"/>
  <c r="BF163"/>
  <c r="T163"/>
  <c r="R163"/>
  <c r="P163"/>
  <c r="BI161"/>
  <c r="BH161"/>
  <c r="BG161"/>
  <c r="BF161"/>
  <c r="T161"/>
  <c r="R161"/>
  <c r="P161"/>
  <c r="BI158"/>
  <c r="BH158"/>
  <c r="BG158"/>
  <c r="BF158"/>
  <c r="T158"/>
  <c r="R158"/>
  <c r="P158"/>
  <c r="BI156"/>
  <c r="BH156"/>
  <c r="BG156"/>
  <c r="BF156"/>
  <c r="T156"/>
  <c r="R156"/>
  <c r="P156"/>
  <c r="BI154"/>
  <c r="BH154"/>
  <c r="BG154"/>
  <c r="BF154"/>
  <c r="T154"/>
  <c r="R154"/>
  <c r="P154"/>
  <c r="BI152"/>
  <c r="BH152"/>
  <c r="BG152"/>
  <c r="BF152"/>
  <c r="T152"/>
  <c r="R152"/>
  <c r="P152"/>
  <c r="BI150"/>
  <c r="BH150"/>
  <c r="BG150"/>
  <c r="BF150"/>
  <c r="T150"/>
  <c r="R150"/>
  <c r="P150"/>
  <c r="BI148"/>
  <c r="BH148"/>
  <c r="BG148"/>
  <c r="BF148"/>
  <c r="T148"/>
  <c r="R148"/>
  <c r="P148"/>
  <c r="BI146"/>
  <c r="BH146"/>
  <c r="BG146"/>
  <c r="BF146"/>
  <c r="T146"/>
  <c r="R146"/>
  <c r="P146"/>
  <c r="BI142"/>
  <c r="BH142"/>
  <c r="BG142"/>
  <c r="BF142"/>
  <c r="T142"/>
  <c r="R142"/>
  <c r="P142"/>
  <c r="BI137"/>
  <c r="BH137"/>
  <c r="BG137"/>
  <c r="BF137"/>
  <c r="T137"/>
  <c r="R137"/>
  <c r="P137"/>
  <c r="BI132"/>
  <c r="BH132"/>
  <c r="BG132"/>
  <c r="BF132"/>
  <c r="T132"/>
  <c r="R132"/>
  <c r="P132"/>
  <c r="J126"/>
  <c r="J125"/>
  <c r="F125"/>
  <c r="F123"/>
  <c r="E121"/>
  <c r="J94"/>
  <c r="J93"/>
  <c r="F93"/>
  <c r="F91"/>
  <c r="E89"/>
  <c r="J20"/>
  <c r="E20"/>
  <c r="F94"/>
  <c r="J19"/>
  <c r="J14"/>
  <c r="J123"/>
  <c r="E7"/>
  <c r="E117"/>
  <c i="11" r="J39"/>
  <c r="J38"/>
  <c i="1" r="AY107"/>
  <c i="11" r="J37"/>
  <c i="1" r="AX107"/>
  <c i="11" r="BI197"/>
  <c r="BH197"/>
  <c r="BG197"/>
  <c r="BF197"/>
  <c r="T197"/>
  <c r="T196"/>
  <c r="R197"/>
  <c r="R196"/>
  <c r="P197"/>
  <c r="P196"/>
  <c r="BI195"/>
  <c r="BH195"/>
  <c r="BG195"/>
  <c r="BF195"/>
  <c r="T195"/>
  <c r="R195"/>
  <c r="P195"/>
  <c r="BI193"/>
  <c r="BH193"/>
  <c r="BG193"/>
  <c r="BF193"/>
  <c r="T193"/>
  <c r="R193"/>
  <c r="P193"/>
  <c r="BI191"/>
  <c r="BH191"/>
  <c r="BG191"/>
  <c r="BF191"/>
  <c r="T191"/>
  <c r="R191"/>
  <c r="P191"/>
  <c r="BI189"/>
  <c r="BH189"/>
  <c r="BG189"/>
  <c r="BF189"/>
  <c r="T189"/>
  <c r="R189"/>
  <c r="P189"/>
  <c r="BI186"/>
  <c r="BH186"/>
  <c r="BG186"/>
  <c r="BF186"/>
  <c r="T186"/>
  <c r="T185"/>
  <c r="R186"/>
  <c r="R185"/>
  <c r="P186"/>
  <c r="P185"/>
  <c r="BI183"/>
  <c r="BH183"/>
  <c r="BG183"/>
  <c r="BF183"/>
  <c r="T183"/>
  <c r="T182"/>
  <c r="R183"/>
  <c r="R182"/>
  <c r="P183"/>
  <c r="P182"/>
  <c r="BI180"/>
  <c r="BH180"/>
  <c r="BG180"/>
  <c r="BF180"/>
  <c r="T180"/>
  <c r="R180"/>
  <c r="P180"/>
  <c r="BI178"/>
  <c r="BH178"/>
  <c r="BG178"/>
  <c r="BF178"/>
  <c r="T178"/>
  <c r="R178"/>
  <c r="P178"/>
  <c r="BI176"/>
  <c r="BH176"/>
  <c r="BG176"/>
  <c r="BF176"/>
  <c r="T176"/>
  <c r="R176"/>
  <c r="P176"/>
  <c r="BI174"/>
  <c r="BH174"/>
  <c r="BG174"/>
  <c r="BF174"/>
  <c r="T174"/>
  <c r="R174"/>
  <c r="P174"/>
  <c r="BI172"/>
  <c r="BH172"/>
  <c r="BG172"/>
  <c r="BF172"/>
  <c r="T172"/>
  <c r="R172"/>
  <c r="P172"/>
  <c r="BI169"/>
  <c r="BH169"/>
  <c r="BG169"/>
  <c r="BF169"/>
  <c r="T169"/>
  <c r="R169"/>
  <c r="P169"/>
  <c r="BI164"/>
  <c r="BH164"/>
  <c r="BG164"/>
  <c r="BF164"/>
  <c r="T164"/>
  <c r="R164"/>
  <c r="P164"/>
  <c r="BI162"/>
  <c r="BH162"/>
  <c r="BG162"/>
  <c r="BF162"/>
  <c r="T162"/>
  <c r="R162"/>
  <c r="P162"/>
  <c r="BI160"/>
  <c r="BH160"/>
  <c r="BG160"/>
  <c r="BF160"/>
  <c r="T160"/>
  <c r="R160"/>
  <c r="P160"/>
  <c r="BI158"/>
  <c r="BH158"/>
  <c r="BG158"/>
  <c r="BF158"/>
  <c r="T158"/>
  <c r="R158"/>
  <c r="P158"/>
  <c r="BI154"/>
  <c r="BH154"/>
  <c r="BG154"/>
  <c r="BF154"/>
  <c r="T154"/>
  <c r="R154"/>
  <c r="P154"/>
  <c r="BI152"/>
  <c r="BH152"/>
  <c r="BG152"/>
  <c r="BF152"/>
  <c r="T152"/>
  <c r="R152"/>
  <c r="P152"/>
  <c r="BI150"/>
  <c r="BH150"/>
  <c r="BG150"/>
  <c r="BF150"/>
  <c r="T150"/>
  <c r="R150"/>
  <c r="P150"/>
  <c r="BI146"/>
  <c r="BH146"/>
  <c r="BG146"/>
  <c r="BF146"/>
  <c r="T146"/>
  <c r="R146"/>
  <c r="P146"/>
  <c r="BI144"/>
  <c r="BH144"/>
  <c r="BG144"/>
  <c r="BF144"/>
  <c r="T144"/>
  <c r="R144"/>
  <c r="P144"/>
  <c r="BI140"/>
  <c r="BH140"/>
  <c r="BG140"/>
  <c r="BF140"/>
  <c r="T140"/>
  <c r="R140"/>
  <c r="P140"/>
  <c r="BI138"/>
  <c r="BH138"/>
  <c r="BG138"/>
  <c r="BF138"/>
  <c r="T138"/>
  <c r="R138"/>
  <c r="P138"/>
  <c r="BI132"/>
  <c r="BH132"/>
  <c r="BG132"/>
  <c r="BF132"/>
  <c r="T132"/>
  <c r="R132"/>
  <c r="P132"/>
  <c r="J126"/>
  <c r="J125"/>
  <c r="F125"/>
  <c r="F123"/>
  <c r="E121"/>
  <c r="J94"/>
  <c r="J93"/>
  <c r="F93"/>
  <c r="F91"/>
  <c r="E89"/>
  <c r="J20"/>
  <c r="E20"/>
  <c r="F94"/>
  <c r="J19"/>
  <c r="J14"/>
  <c r="J123"/>
  <c r="E7"/>
  <c r="E117"/>
  <c i="10" r="J39"/>
  <c r="J38"/>
  <c i="1" r="AY105"/>
  <c i="10" r="J37"/>
  <c i="1" r="AX105"/>
  <c i="10" r="BI145"/>
  <c r="BH145"/>
  <c r="BG145"/>
  <c r="BF145"/>
  <c r="T145"/>
  <c r="T144"/>
  <c r="R145"/>
  <c r="R144"/>
  <c r="P145"/>
  <c r="P144"/>
  <c r="BI142"/>
  <c r="BH142"/>
  <c r="BG142"/>
  <c r="BF142"/>
  <c r="T142"/>
  <c r="R142"/>
  <c r="P142"/>
  <c r="BI140"/>
  <c r="BH140"/>
  <c r="BG140"/>
  <c r="BF140"/>
  <c r="T140"/>
  <c r="R140"/>
  <c r="P140"/>
  <c r="BI138"/>
  <c r="BH138"/>
  <c r="BG138"/>
  <c r="BF138"/>
  <c r="T138"/>
  <c r="R138"/>
  <c r="P138"/>
  <c r="BI135"/>
  <c r="BH135"/>
  <c r="BG135"/>
  <c r="BF135"/>
  <c r="T135"/>
  <c r="R135"/>
  <c r="P135"/>
  <c r="BI133"/>
  <c r="BH133"/>
  <c r="BG133"/>
  <c r="BF133"/>
  <c r="T133"/>
  <c r="R133"/>
  <c r="P133"/>
  <c r="BI131"/>
  <c r="BH131"/>
  <c r="BG131"/>
  <c r="BF131"/>
  <c r="T131"/>
  <c r="R131"/>
  <c r="P131"/>
  <c r="BI129"/>
  <c r="BH129"/>
  <c r="BG129"/>
  <c r="BF129"/>
  <c r="T129"/>
  <c r="R129"/>
  <c r="P129"/>
  <c r="BI127"/>
  <c r="BH127"/>
  <c r="BG127"/>
  <c r="BF127"/>
  <c r="T127"/>
  <c r="R127"/>
  <c r="P127"/>
  <c r="J121"/>
  <c r="J120"/>
  <c r="F120"/>
  <c r="F118"/>
  <c r="E116"/>
  <c r="J94"/>
  <c r="J93"/>
  <c r="F93"/>
  <c r="F91"/>
  <c r="E89"/>
  <c r="J20"/>
  <c r="E20"/>
  <c r="F94"/>
  <c r="J19"/>
  <c r="J14"/>
  <c r="J91"/>
  <c r="E7"/>
  <c r="E85"/>
  <c i="9" r="J39"/>
  <c r="J38"/>
  <c i="1" r="AY104"/>
  <c i="9" r="J37"/>
  <c i="1" r="AX104"/>
  <c i="9" r="BI147"/>
  <c r="BH147"/>
  <c r="BG147"/>
  <c r="BF147"/>
  <c r="T147"/>
  <c r="T146"/>
  <c r="R147"/>
  <c r="R146"/>
  <c r="P147"/>
  <c r="P146"/>
  <c r="BI144"/>
  <c r="BH144"/>
  <c r="BG144"/>
  <c r="BF144"/>
  <c r="T144"/>
  <c r="R144"/>
  <c r="P144"/>
  <c r="BI142"/>
  <c r="BH142"/>
  <c r="BG142"/>
  <c r="BF142"/>
  <c r="T142"/>
  <c r="R142"/>
  <c r="P142"/>
  <c r="BI140"/>
  <c r="BH140"/>
  <c r="BG140"/>
  <c r="BF140"/>
  <c r="T140"/>
  <c r="R140"/>
  <c r="P140"/>
  <c r="BI138"/>
  <c r="BH138"/>
  <c r="BG138"/>
  <c r="BF138"/>
  <c r="T138"/>
  <c r="R138"/>
  <c r="P138"/>
  <c r="BI135"/>
  <c r="BH135"/>
  <c r="BG135"/>
  <c r="BF135"/>
  <c r="T135"/>
  <c r="R135"/>
  <c r="P135"/>
  <c r="BI133"/>
  <c r="BH133"/>
  <c r="BG133"/>
  <c r="BF133"/>
  <c r="T133"/>
  <c r="R133"/>
  <c r="P133"/>
  <c r="BI131"/>
  <c r="BH131"/>
  <c r="BG131"/>
  <c r="BF131"/>
  <c r="T131"/>
  <c r="R131"/>
  <c r="P131"/>
  <c r="BI129"/>
  <c r="BH129"/>
  <c r="BG129"/>
  <c r="BF129"/>
  <c r="T129"/>
  <c r="R129"/>
  <c r="P129"/>
  <c r="BI127"/>
  <c r="BH127"/>
  <c r="BG127"/>
  <c r="BF127"/>
  <c r="T127"/>
  <c r="R127"/>
  <c r="P127"/>
  <c r="J121"/>
  <c r="J120"/>
  <c r="F120"/>
  <c r="F118"/>
  <c r="E116"/>
  <c r="J94"/>
  <c r="J93"/>
  <c r="F93"/>
  <c r="F91"/>
  <c r="E89"/>
  <c r="J20"/>
  <c r="E20"/>
  <c r="F121"/>
  <c r="J19"/>
  <c r="J14"/>
  <c r="J118"/>
  <c r="E7"/>
  <c r="E112"/>
  <c i="8" r="J39"/>
  <c r="J38"/>
  <c i="1" r="AY103"/>
  <c i="8" r="J37"/>
  <c i="1" r="AX103"/>
  <c i="8" r="BI149"/>
  <c r="BH149"/>
  <c r="BG149"/>
  <c r="BF149"/>
  <c r="T149"/>
  <c r="T148"/>
  <c r="R149"/>
  <c r="R148"/>
  <c r="P149"/>
  <c r="P148"/>
  <c r="BI146"/>
  <c r="BH146"/>
  <c r="BG146"/>
  <c r="BF146"/>
  <c r="T146"/>
  <c r="R146"/>
  <c r="P146"/>
  <c r="BI142"/>
  <c r="BH142"/>
  <c r="BG142"/>
  <c r="BF142"/>
  <c r="T142"/>
  <c r="R142"/>
  <c r="P142"/>
  <c r="BI138"/>
  <c r="BH138"/>
  <c r="BG138"/>
  <c r="BF138"/>
  <c r="T138"/>
  <c r="R138"/>
  <c r="P138"/>
  <c r="BI135"/>
  <c r="BH135"/>
  <c r="BG135"/>
  <c r="BF135"/>
  <c r="T135"/>
  <c r="R135"/>
  <c r="P135"/>
  <c r="BI133"/>
  <c r="BH133"/>
  <c r="BG133"/>
  <c r="BF133"/>
  <c r="T133"/>
  <c r="R133"/>
  <c r="P133"/>
  <c r="BI131"/>
  <c r="BH131"/>
  <c r="BG131"/>
  <c r="BF131"/>
  <c r="T131"/>
  <c r="R131"/>
  <c r="P131"/>
  <c r="BI129"/>
  <c r="BH129"/>
  <c r="BG129"/>
  <c r="BF129"/>
  <c r="T129"/>
  <c r="R129"/>
  <c r="P129"/>
  <c r="BI127"/>
  <c r="BH127"/>
  <c r="BG127"/>
  <c r="BF127"/>
  <c r="T127"/>
  <c r="R127"/>
  <c r="P127"/>
  <c r="J121"/>
  <c r="J120"/>
  <c r="F120"/>
  <c r="F118"/>
  <c r="E116"/>
  <c r="J94"/>
  <c r="J93"/>
  <c r="F93"/>
  <c r="F91"/>
  <c r="E89"/>
  <c r="J20"/>
  <c r="E20"/>
  <c r="F94"/>
  <c r="J19"/>
  <c r="J14"/>
  <c r="J118"/>
  <c r="E7"/>
  <c r="E112"/>
  <c i="7" r="J39"/>
  <c r="J38"/>
  <c i="1" r="AY101"/>
  <c i="7" r="J37"/>
  <c i="1" r="AX101"/>
  <c i="7" r="BI184"/>
  <c r="BH184"/>
  <c r="BG184"/>
  <c r="BF184"/>
  <c r="T184"/>
  <c r="T183"/>
  <c r="R184"/>
  <c r="R183"/>
  <c r="P184"/>
  <c r="P183"/>
  <c r="BI180"/>
  <c r="BH180"/>
  <c r="BG180"/>
  <c r="BF180"/>
  <c r="T180"/>
  <c r="R180"/>
  <c r="P180"/>
  <c r="BI177"/>
  <c r="BH177"/>
  <c r="BG177"/>
  <c r="BF177"/>
  <c r="T177"/>
  <c r="R177"/>
  <c r="P177"/>
  <c r="BI176"/>
  <c r="BH176"/>
  <c r="BG176"/>
  <c r="BF176"/>
  <c r="T176"/>
  <c r="R176"/>
  <c r="P176"/>
  <c r="BI173"/>
  <c r="BH173"/>
  <c r="BG173"/>
  <c r="BF173"/>
  <c r="T173"/>
  <c r="R173"/>
  <c r="P173"/>
  <c r="BI170"/>
  <c r="BH170"/>
  <c r="BG170"/>
  <c r="BF170"/>
  <c r="T170"/>
  <c r="R170"/>
  <c r="P170"/>
  <c r="BI167"/>
  <c r="BH167"/>
  <c r="BG167"/>
  <c r="BF167"/>
  <c r="T167"/>
  <c r="R167"/>
  <c r="P167"/>
  <c r="BI164"/>
  <c r="BH164"/>
  <c r="BG164"/>
  <c r="BF164"/>
  <c r="T164"/>
  <c r="R164"/>
  <c r="P164"/>
  <c r="BI160"/>
  <c r="BH160"/>
  <c r="BG160"/>
  <c r="BF160"/>
  <c r="T160"/>
  <c r="R160"/>
  <c r="P160"/>
  <c r="BI157"/>
  <c r="BH157"/>
  <c r="BG157"/>
  <c r="BF157"/>
  <c r="T157"/>
  <c r="R157"/>
  <c r="P157"/>
  <c r="BI156"/>
  <c r="BH156"/>
  <c r="BG156"/>
  <c r="BF156"/>
  <c r="T156"/>
  <c r="R156"/>
  <c r="P156"/>
  <c r="BI151"/>
  <c r="BH151"/>
  <c r="BG151"/>
  <c r="BF151"/>
  <c r="T151"/>
  <c r="R151"/>
  <c r="P151"/>
  <c r="BI147"/>
  <c r="BH147"/>
  <c r="BG147"/>
  <c r="BF147"/>
  <c r="T147"/>
  <c r="R147"/>
  <c r="P147"/>
  <c r="BI144"/>
  <c r="BH144"/>
  <c r="BG144"/>
  <c r="BF144"/>
  <c r="T144"/>
  <c r="R144"/>
  <c r="P144"/>
  <c r="BI142"/>
  <c r="BH142"/>
  <c r="BG142"/>
  <c r="BF142"/>
  <c r="T142"/>
  <c r="R142"/>
  <c r="P142"/>
  <c r="BI139"/>
  <c r="BH139"/>
  <c r="BG139"/>
  <c r="BF139"/>
  <c r="T139"/>
  <c r="R139"/>
  <c r="P139"/>
  <c r="BI137"/>
  <c r="BH137"/>
  <c r="BG137"/>
  <c r="BF137"/>
  <c r="T137"/>
  <c r="R137"/>
  <c r="P137"/>
  <c r="BI135"/>
  <c r="BH135"/>
  <c r="BG135"/>
  <c r="BF135"/>
  <c r="T135"/>
  <c r="R135"/>
  <c r="P135"/>
  <c r="BI129"/>
  <c r="BH129"/>
  <c r="BG129"/>
  <c r="BF129"/>
  <c r="T129"/>
  <c r="R129"/>
  <c r="P129"/>
  <c r="J123"/>
  <c r="J122"/>
  <c r="F122"/>
  <c r="F120"/>
  <c r="E118"/>
  <c r="J94"/>
  <c r="J93"/>
  <c r="F93"/>
  <c r="F91"/>
  <c r="E89"/>
  <c r="J20"/>
  <c r="E20"/>
  <c r="F94"/>
  <c r="J19"/>
  <c r="J14"/>
  <c r="J91"/>
  <c r="E7"/>
  <c r="E114"/>
  <c i="6" r="J39"/>
  <c r="J38"/>
  <c i="1" r="AY100"/>
  <c i="6" r="J37"/>
  <c i="1" r="AX100"/>
  <c i="6" r="BI305"/>
  <c r="BH305"/>
  <c r="BG305"/>
  <c r="BF305"/>
  <c r="T305"/>
  <c r="R305"/>
  <c r="P305"/>
  <c r="BI303"/>
  <c r="BH303"/>
  <c r="BG303"/>
  <c r="BF303"/>
  <c r="T303"/>
  <c r="R303"/>
  <c r="P303"/>
  <c r="BI302"/>
  <c r="BH302"/>
  <c r="BG302"/>
  <c r="BF302"/>
  <c r="T302"/>
  <c r="R302"/>
  <c r="P302"/>
  <c r="BI299"/>
  <c r="BH299"/>
  <c r="BG299"/>
  <c r="BF299"/>
  <c r="T299"/>
  <c r="T298"/>
  <c r="R299"/>
  <c r="R298"/>
  <c r="P299"/>
  <c r="P298"/>
  <c r="BI295"/>
  <c r="BH295"/>
  <c r="BG295"/>
  <c r="BF295"/>
  <c r="T295"/>
  <c r="R295"/>
  <c r="P295"/>
  <c r="BI292"/>
  <c r="BH292"/>
  <c r="BG292"/>
  <c r="BF292"/>
  <c r="T292"/>
  <c r="R292"/>
  <c r="P292"/>
  <c r="BI290"/>
  <c r="BH290"/>
  <c r="BG290"/>
  <c r="BF290"/>
  <c r="T290"/>
  <c r="R290"/>
  <c r="P290"/>
  <c r="BI288"/>
  <c r="BH288"/>
  <c r="BG288"/>
  <c r="BF288"/>
  <c r="T288"/>
  <c r="R288"/>
  <c r="P288"/>
  <c r="BI287"/>
  <c r="BH287"/>
  <c r="BG287"/>
  <c r="BF287"/>
  <c r="T287"/>
  <c r="R287"/>
  <c r="P287"/>
  <c r="BI286"/>
  <c r="BH286"/>
  <c r="BG286"/>
  <c r="BF286"/>
  <c r="T286"/>
  <c r="R286"/>
  <c r="P286"/>
  <c r="BI285"/>
  <c r="BH285"/>
  <c r="BG285"/>
  <c r="BF285"/>
  <c r="T285"/>
  <c r="R285"/>
  <c r="P285"/>
  <c r="BI283"/>
  <c r="BH283"/>
  <c r="BG283"/>
  <c r="BF283"/>
  <c r="T283"/>
  <c r="R283"/>
  <c r="P283"/>
  <c r="BI282"/>
  <c r="BH282"/>
  <c r="BG282"/>
  <c r="BF282"/>
  <c r="T282"/>
  <c r="R282"/>
  <c r="P282"/>
  <c r="BI281"/>
  <c r="BH281"/>
  <c r="BG281"/>
  <c r="BF281"/>
  <c r="T281"/>
  <c r="R281"/>
  <c r="P281"/>
  <c r="BI280"/>
  <c r="BH280"/>
  <c r="BG280"/>
  <c r="BF280"/>
  <c r="T280"/>
  <c r="R280"/>
  <c r="P280"/>
  <c r="BI279"/>
  <c r="BH279"/>
  <c r="BG279"/>
  <c r="BF279"/>
  <c r="T279"/>
  <c r="R279"/>
  <c r="P279"/>
  <c r="BI278"/>
  <c r="BH278"/>
  <c r="BG278"/>
  <c r="BF278"/>
  <c r="T278"/>
  <c r="R278"/>
  <c r="P278"/>
  <c r="BI277"/>
  <c r="BH277"/>
  <c r="BG277"/>
  <c r="BF277"/>
  <c r="T277"/>
  <c r="R277"/>
  <c r="P277"/>
  <c r="BI275"/>
  <c r="BH275"/>
  <c r="BG275"/>
  <c r="BF275"/>
  <c r="T275"/>
  <c r="R275"/>
  <c r="P275"/>
  <c r="BI274"/>
  <c r="BH274"/>
  <c r="BG274"/>
  <c r="BF274"/>
  <c r="T274"/>
  <c r="R274"/>
  <c r="P274"/>
  <c r="BI273"/>
  <c r="BH273"/>
  <c r="BG273"/>
  <c r="BF273"/>
  <c r="T273"/>
  <c r="R273"/>
  <c r="P273"/>
  <c r="BI272"/>
  <c r="BH272"/>
  <c r="BG272"/>
  <c r="BF272"/>
  <c r="T272"/>
  <c r="R272"/>
  <c r="P272"/>
  <c r="BI271"/>
  <c r="BH271"/>
  <c r="BG271"/>
  <c r="BF271"/>
  <c r="T271"/>
  <c r="R271"/>
  <c r="P271"/>
  <c r="BI270"/>
  <c r="BH270"/>
  <c r="BG270"/>
  <c r="BF270"/>
  <c r="T270"/>
  <c r="R270"/>
  <c r="P270"/>
  <c r="BI269"/>
  <c r="BH269"/>
  <c r="BG269"/>
  <c r="BF269"/>
  <c r="T269"/>
  <c r="R269"/>
  <c r="P269"/>
  <c r="BI268"/>
  <c r="BH268"/>
  <c r="BG268"/>
  <c r="BF268"/>
  <c r="T268"/>
  <c r="R268"/>
  <c r="P268"/>
  <c r="BI267"/>
  <c r="BH267"/>
  <c r="BG267"/>
  <c r="BF267"/>
  <c r="T267"/>
  <c r="R267"/>
  <c r="P267"/>
  <c r="BI266"/>
  <c r="BH266"/>
  <c r="BG266"/>
  <c r="BF266"/>
  <c r="T266"/>
  <c r="R266"/>
  <c r="P266"/>
  <c r="BI265"/>
  <c r="BH265"/>
  <c r="BG265"/>
  <c r="BF265"/>
  <c r="T265"/>
  <c r="R265"/>
  <c r="P265"/>
  <c r="BI263"/>
  <c r="BH263"/>
  <c r="BG263"/>
  <c r="BF263"/>
  <c r="T263"/>
  <c r="R263"/>
  <c r="P263"/>
  <c r="BI262"/>
  <c r="BH262"/>
  <c r="BG262"/>
  <c r="BF262"/>
  <c r="T262"/>
  <c r="R262"/>
  <c r="P262"/>
  <c r="BI260"/>
  <c r="BH260"/>
  <c r="BG260"/>
  <c r="BF260"/>
  <c r="T260"/>
  <c r="R260"/>
  <c r="P260"/>
  <c r="BI259"/>
  <c r="BH259"/>
  <c r="BG259"/>
  <c r="BF259"/>
  <c r="T259"/>
  <c r="R259"/>
  <c r="P259"/>
  <c r="BI258"/>
  <c r="BH258"/>
  <c r="BG258"/>
  <c r="BF258"/>
  <c r="T258"/>
  <c r="R258"/>
  <c r="P258"/>
  <c r="BI257"/>
  <c r="BH257"/>
  <c r="BG257"/>
  <c r="BF257"/>
  <c r="T257"/>
  <c r="R257"/>
  <c r="P257"/>
  <c r="BI256"/>
  <c r="BH256"/>
  <c r="BG256"/>
  <c r="BF256"/>
  <c r="T256"/>
  <c r="R256"/>
  <c r="P256"/>
  <c r="BI254"/>
  <c r="BH254"/>
  <c r="BG254"/>
  <c r="BF254"/>
  <c r="T254"/>
  <c r="R254"/>
  <c r="P254"/>
  <c r="BI253"/>
  <c r="BH253"/>
  <c r="BG253"/>
  <c r="BF253"/>
  <c r="T253"/>
  <c r="R253"/>
  <c r="P253"/>
  <c r="BI249"/>
  <c r="BH249"/>
  <c r="BG249"/>
  <c r="BF249"/>
  <c r="T249"/>
  <c r="R249"/>
  <c r="P249"/>
  <c r="BI248"/>
  <c r="BH248"/>
  <c r="BG248"/>
  <c r="BF248"/>
  <c r="T248"/>
  <c r="R248"/>
  <c r="P248"/>
  <c r="BI245"/>
  <c r="BH245"/>
  <c r="BG245"/>
  <c r="BF245"/>
  <c r="T245"/>
  <c r="R245"/>
  <c r="P245"/>
  <c r="BI243"/>
  <c r="BH243"/>
  <c r="BG243"/>
  <c r="BF243"/>
  <c r="T243"/>
  <c r="R243"/>
  <c r="P243"/>
  <c r="BI241"/>
  <c r="BH241"/>
  <c r="BG241"/>
  <c r="BF241"/>
  <c r="T241"/>
  <c r="R241"/>
  <c r="P241"/>
  <c r="BI236"/>
  <c r="BH236"/>
  <c r="BG236"/>
  <c r="BF236"/>
  <c r="T236"/>
  <c r="R236"/>
  <c r="P236"/>
  <c r="BI235"/>
  <c r="BH235"/>
  <c r="BG235"/>
  <c r="BF235"/>
  <c r="T235"/>
  <c r="R235"/>
  <c r="P235"/>
  <c r="BI234"/>
  <c r="BH234"/>
  <c r="BG234"/>
  <c r="BF234"/>
  <c r="T234"/>
  <c r="R234"/>
  <c r="P234"/>
  <c r="BI233"/>
  <c r="BH233"/>
  <c r="BG233"/>
  <c r="BF233"/>
  <c r="T233"/>
  <c r="R233"/>
  <c r="P233"/>
  <c r="BI228"/>
  <c r="BH228"/>
  <c r="BG228"/>
  <c r="BF228"/>
  <c r="T228"/>
  <c r="R228"/>
  <c r="P228"/>
  <c r="BI225"/>
  <c r="BH225"/>
  <c r="BG225"/>
  <c r="BF225"/>
  <c r="T225"/>
  <c r="R225"/>
  <c r="P225"/>
  <c r="BI221"/>
  <c r="BH221"/>
  <c r="BG221"/>
  <c r="BF221"/>
  <c r="T221"/>
  <c r="R221"/>
  <c r="P221"/>
  <c r="BI219"/>
  <c r="BH219"/>
  <c r="BG219"/>
  <c r="BF219"/>
  <c r="T219"/>
  <c r="R219"/>
  <c r="P219"/>
  <c r="BI215"/>
  <c r="BH215"/>
  <c r="BG215"/>
  <c r="BF215"/>
  <c r="T215"/>
  <c r="R215"/>
  <c r="P215"/>
  <c r="BI211"/>
  <c r="BH211"/>
  <c r="BG211"/>
  <c r="BF211"/>
  <c r="T211"/>
  <c r="R211"/>
  <c r="P211"/>
  <c r="BI209"/>
  <c r="BH209"/>
  <c r="BG209"/>
  <c r="BF209"/>
  <c r="T209"/>
  <c r="R209"/>
  <c r="P209"/>
  <c r="BI207"/>
  <c r="BH207"/>
  <c r="BG207"/>
  <c r="BF207"/>
  <c r="T207"/>
  <c r="R207"/>
  <c r="P207"/>
  <c r="BI204"/>
  <c r="BH204"/>
  <c r="BG204"/>
  <c r="BF204"/>
  <c r="T204"/>
  <c r="R204"/>
  <c r="P204"/>
  <c r="BI198"/>
  <c r="BH198"/>
  <c r="BG198"/>
  <c r="BF198"/>
  <c r="T198"/>
  <c r="R198"/>
  <c r="P198"/>
  <c r="BI189"/>
  <c r="BH189"/>
  <c r="BG189"/>
  <c r="BF189"/>
  <c r="T189"/>
  <c r="R189"/>
  <c r="P189"/>
  <c r="BI187"/>
  <c r="BH187"/>
  <c r="BG187"/>
  <c r="BF187"/>
  <c r="T187"/>
  <c r="R187"/>
  <c r="P187"/>
  <c r="BI185"/>
  <c r="BH185"/>
  <c r="BG185"/>
  <c r="BF185"/>
  <c r="T185"/>
  <c r="R185"/>
  <c r="P185"/>
  <c r="BI183"/>
  <c r="BH183"/>
  <c r="BG183"/>
  <c r="BF183"/>
  <c r="T183"/>
  <c r="R183"/>
  <c r="P183"/>
  <c r="BI178"/>
  <c r="BH178"/>
  <c r="BG178"/>
  <c r="BF178"/>
  <c r="T178"/>
  <c r="R178"/>
  <c r="P178"/>
  <c r="BI176"/>
  <c r="BH176"/>
  <c r="BG176"/>
  <c r="BF176"/>
  <c r="T176"/>
  <c r="R176"/>
  <c r="P176"/>
  <c r="BI175"/>
  <c r="BH175"/>
  <c r="BG175"/>
  <c r="BF175"/>
  <c r="T175"/>
  <c r="R175"/>
  <c r="P175"/>
  <c r="BI172"/>
  <c r="BH172"/>
  <c r="BG172"/>
  <c r="BF172"/>
  <c r="T172"/>
  <c r="R172"/>
  <c r="P172"/>
  <c r="BI170"/>
  <c r="BH170"/>
  <c r="BG170"/>
  <c r="BF170"/>
  <c r="T170"/>
  <c r="R170"/>
  <c r="P170"/>
  <c r="BI168"/>
  <c r="BH168"/>
  <c r="BG168"/>
  <c r="BF168"/>
  <c r="T168"/>
  <c r="R168"/>
  <c r="P168"/>
  <c r="BI166"/>
  <c r="BH166"/>
  <c r="BG166"/>
  <c r="BF166"/>
  <c r="T166"/>
  <c r="R166"/>
  <c r="P166"/>
  <c r="BI162"/>
  <c r="BH162"/>
  <c r="BG162"/>
  <c r="BF162"/>
  <c r="T162"/>
  <c r="R162"/>
  <c r="P162"/>
  <c r="BI160"/>
  <c r="BH160"/>
  <c r="BG160"/>
  <c r="BF160"/>
  <c r="T160"/>
  <c r="R160"/>
  <c r="P160"/>
  <c r="BI158"/>
  <c r="BH158"/>
  <c r="BG158"/>
  <c r="BF158"/>
  <c r="T158"/>
  <c r="R158"/>
  <c r="P158"/>
  <c r="BI155"/>
  <c r="BH155"/>
  <c r="BG155"/>
  <c r="BF155"/>
  <c r="T155"/>
  <c r="R155"/>
  <c r="P155"/>
  <c r="BI153"/>
  <c r="BH153"/>
  <c r="BG153"/>
  <c r="BF153"/>
  <c r="T153"/>
  <c r="R153"/>
  <c r="P153"/>
  <c r="BI149"/>
  <c r="BH149"/>
  <c r="BG149"/>
  <c r="BF149"/>
  <c r="T149"/>
  <c r="R149"/>
  <c r="P149"/>
  <c r="BI147"/>
  <c r="BH147"/>
  <c r="BG147"/>
  <c r="BF147"/>
  <c r="T147"/>
  <c r="R147"/>
  <c r="P147"/>
  <c r="BI145"/>
  <c r="BH145"/>
  <c r="BG145"/>
  <c r="BF145"/>
  <c r="T145"/>
  <c r="R145"/>
  <c r="P145"/>
  <c r="BI143"/>
  <c r="BH143"/>
  <c r="BG143"/>
  <c r="BF143"/>
  <c r="T143"/>
  <c r="R143"/>
  <c r="P143"/>
  <c r="BI141"/>
  <c r="BH141"/>
  <c r="BG141"/>
  <c r="BF141"/>
  <c r="T141"/>
  <c r="R141"/>
  <c r="P141"/>
  <c r="BI139"/>
  <c r="BH139"/>
  <c r="BG139"/>
  <c r="BF139"/>
  <c r="T139"/>
  <c r="R139"/>
  <c r="P139"/>
  <c r="BI137"/>
  <c r="BH137"/>
  <c r="BG137"/>
  <c r="BF137"/>
  <c r="T137"/>
  <c r="R137"/>
  <c r="P137"/>
  <c r="BI135"/>
  <c r="BH135"/>
  <c r="BG135"/>
  <c r="BF135"/>
  <c r="T135"/>
  <c r="R135"/>
  <c r="P135"/>
  <c r="BI133"/>
  <c r="BH133"/>
  <c r="BG133"/>
  <c r="BF133"/>
  <c r="T133"/>
  <c r="R133"/>
  <c r="P133"/>
  <c r="J127"/>
  <c r="J126"/>
  <c r="F126"/>
  <c r="F124"/>
  <c r="E122"/>
  <c r="J94"/>
  <c r="J93"/>
  <c r="F93"/>
  <c r="F91"/>
  <c r="E89"/>
  <c r="J20"/>
  <c r="E20"/>
  <c r="F94"/>
  <c r="J19"/>
  <c r="J14"/>
  <c r="J91"/>
  <c r="E7"/>
  <c r="E118"/>
  <c i="5" r="J39"/>
  <c r="J38"/>
  <c i="1" r="AY99"/>
  <c i="5" r="J37"/>
  <c i="1" r="AX99"/>
  <c i="5" r="BI302"/>
  <c r="BH302"/>
  <c r="BG302"/>
  <c r="BF302"/>
  <c r="T302"/>
  <c r="R302"/>
  <c r="P302"/>
  <c r="BI294"/>
  <c r="BH294"/>
  <c r="BG294"/>
  <c r="BF294"/>
  <c r="T294"/>
  <c r="R294"/>
  <c r="P294"/>
  <c r="BI291"/>
  <c r="BH291"/>
  <c r="BG291"/>
  <c r="BF291"/>
  <c r="T291"/>
  <c r="T290"/>
  <c r="R291"/>
  <c r="R290"/>
  <c r="P291"/>
  <c r="P290"/>
  <c r="BI285"/>
  <c r="BH285"/>
  <c r="BG285"/>
  <c r="BF285"/>
  <c r="T285"/>
  <c r="R285"/>
  <c r="P285"/>
  <c r="BI281"/>
  <c r="BH281"/>
  <c r="BG281"/>
  <c r="BF281"/>
  <c r="T281"/>
  <c r="R281"/>
  <c r="P281"/>
  <c r="BI279"/>
  <c r="BH279"/>
  <c r="BG279"/>
  <c r="BF279"/>
  <c r="T279"/>
  <c r="R279"/>
  <c r="P279"/>
  <c r="BI277"/>
  <c r="BH277"/>
  <c r="BG277"/>
  <c r="BF277"/>
  <c r="T277"/>
  <c r="R277"/>
  <c r="P277"/>
  <c r="BI274"/>
  <c r="BH274"/>
  <c r="BG274"/>
  <c r="BF274"/>
  <c r="T274"/>
  <c r="R274"/>
  <c r="P274"/>
  <c r="BI273"/>
  <c r="BH273"/>
  <c r="BG273"/>
  <c r="BF273"/>
  <c r="T273"/>
  <c r="R273"/>
  <c r="P273"/>
  <c r="BI271"/>
  <c r="BH271"/>
  <c r="BG271"/>
  <c r="BF271"/>
  <c r="T271"/>
  <c r="R271"/>
  <c r="P271"/>
  <c r="BI270"/>
  <c r="BH270"/>
  <c r="BG270"/>
  <c r="BF270"/>
  <c r="T270"/>
  <c r="R270"/>
  <c r="P270"/>
  <c r="BI269"/>
  <c r="BH269"/>
  <c r="BG269"/>
  <c r="BF269"/>
  <c r="T269"/>
  <c r="R269"/>
  <c r="P269"/>
  <c r="BI268"/>
  <c r="BH268"/>
  <c r="BG268"/>
  <c r="BF268"/>
  <c r="T268"/>
  <c r="R268"/>
  <c r="P268"/>
  <c r="BI266"/>
  <c r="BH266"/>
  <c r="BG266"/>
  <c r="BF266"/>
  <c r="T266"/>
  <c r="R266"/>
  <c r="P266"/>
  <c r="BI265"/>
  <c r="BH265"/>
  <c r="BG265"/>
  <c r="BF265"/>
  <c r="T265"/>
  <c r="R265"/>
  <c r="P265"/>
  <c r="BI263"/>
  <c r="BH263"/>
  <c r="BG263"/>
  <c r="BF263"/>
  <c r="T263"/>
  <c r="R263"/>
  <c r="P263"/>
  <c r="BI262"/>
  <c r="BH262"/>
  <c r="BG262"/>
  <c r="BF262"/>
  <c r="T262"/>
  <c r="R262"/>
  <c r="P262"/>
  <c r="BI259"/>
  <c r="BH259"/>
  <c r="BG259"/>
  <c r="BF259"/>
  <c r="T259"/>
  <c r="T258"/>
  <c r="R259"/>
  <c r="R258"/>
  <c r="P259"/>
  <c r="P258"/>
  <c r="BI256"/>
  <c r="BH256"/>
  <c r="BG256"/>
  <c r="BF256"/>
  <c r="T256"/>
  <c r="R256"/>
  <c r="P256"/>
  <c r="BI253"/>
  <c r="BH253"/>
  <c r="BG253"/>
  <c r="BF253"/>
  <c r="T253"/>
  <c r="R253"/>
  <c r="P253"/>
  <c r="BI248"/>
  <c r="BH248"/>
  <c r="BG248"/>
  <c r="BF248"/>
  <c r="T248"/>
  <c r="R248"/>
  <c r="P248"/>
  <c r="BI247"/>
  <c r="BH247"/>
  <c r="BG247"/>
  <c r="BF247"/>
  <c r="T247"/>
  <c r="R247"/>
  <c r="P247"/>
  <c r="BI243"/>
  <c r="BH243"/>
  <c r="BG243"/>
  <c r="BF243"/>
  <c r="T243"/>
  <c r="R243"/>
  <c r="P243"/>
  <c r="BI239"/>
  <c r="BH239"/>
  <c r="BG239"/>
  <c r="BF239"/>
  <c r="T239"/>
  <c r="R239"/>
  <c r="P239"/>
  <c r="BI236"/>
  <c r="BH236"/>
  <c r="BG236"/>
  <c r="BF236"/>
  <c r="T236"/>
  <c r="R236"/>
  <c r="P236"/>
  <c r="BI234"/>
  <c r="BH234"/>
  <c r="BG234"/>
  <c r="BF234"/>
  <c r="T234"/>
  <c r="R234"/>
  <c r="P234"/>
  <c r="BI232"/>
  <c r="BH232"/>
  <c r="BG232"/>
  <c r="BF232"/>
  <c r="T232"/>
  <c r="R232"/>
  <c r="P232"/>
  <c r="BI226"/>
  <c r="BH226"/>
  <c r="BG226"/>
  <c r="BF226"/>
  <c r="T226"/>
  <c r="R226"/>
  <c r="P226"/>
  <c r="BI219"/>
  <c r="BH219"/>
  <c r="BG219"/>
  <c r="BF219"/>
  <c r="T219"/>
  <c r="R219"/>
  <c r="P219"/>
  <c r="BI215"/>
  <c r="BH215"/>
  <c r="BG215"/>
  <c r="BF215"/>
  <c r="T215"/>
  <c r="R215"/>
  <c r="P215"/>
  <c r="BI213"/>
  <c r="BH213"/>
  <c r="BG213"/>
  <c r="BF213"/>
  <c r="T213"/>
  <c r="R213"/>
  <c r="P213"/>
  <c r="BI204"/>
  <c r="BH204"/>
  <c r="BG204"/>
  <c r="BF204"/>
  <c r="T204"/>
  <c r="R204"/>
  <c r="P204"/>
  <c r="BI195"/>
  <c r="BH195"/>
  <c r="BG195"/>
  <c r="BF195"/>
  <c r="T195"/>
  <c r="R195"/>
  <c r="P195"/>
  <c r="BI193"/>
  <c r="BH193"/>
  <c r="BG193"/>
  <c r="BF193"/>
  <c r="T193"/>
  <c r="R193"/>
  <c r="P193"/>
  <c r="BI191"/>
  <c r="BH191"/>
  <c r="BG191"/>
  <c r="BF191"/>
  <c r="T191"/>
  <c r="R191"/>
  <c r="P191"/>
  <c r="BI188"/>
  <c r="BH188"/>
  <c r="BG188"/>
  <c r="BF188"/>
  <c r="T188"/>
  <c r="R188"/>
  <c r="P188"/>
  <c r="BI186"/>
  <c r="BH186"/>
  <c r="BG186"/>
  <c r="BF186"/>
  <c r="T186"/>
  <c r="R186"/>
  <c r="P186"/>
  <c r="BI184"/>
  <c r="BH184"/>
  <c r="BG184"/>
  <c r="BF184"/>
  <c r="T184"/>
  <c r="R184"/>
  <c r="P184"/>
  <c r="BI182"/>
  <c r="BH182"/>
  <c r="BG182"/>
  <c r="BF182"/>
  <c r="T182"/>
  <c r="R182"/>
  <c r="P182"/>
  <c r="BI180"/>
  <c r="BH180"/>
  <c r="BG180"/>
  <c r="BF180"/>
  <c r="T180"/>
  <c r="R180"/>
  <c r="P180"/>
  <c r="BI178"/>
  <c r="BH178"/>
  <c r="BG178"/>
  <c r="BF178"/>
  <c r="T178"/>
  <c r="R178"/>
  <c r="P178"/>
  <c r="BI173"/>
  <c r="BH173"/>
  <c r="BG173"/>
  <c r="BF173"/>
  <c r="T173"/>
  <c r="R173"/>
  <c r="P173"/>
  <c r="BI171"/>
  <c r="BH171"/>
  <c r="BG171"/>
  <c r="BF171"/>
  <c r="T171"/>
  <c r="R171"/>
  <c r="P171"/>
  <c r="BI170"/>
  <c r="BH170"/>
  <c r="BG170"/>
  <c r="BF170"/>
  <c r="T170"/>
  <c r="R170"/>
  <c r="P170"/>
  <c r="BI167"/>
  <c r="BH167"/>
  <c r="BG167"/>
  <c r="BF167"/>
  <c r="T167"/>
  <c r="R167"/>
  <c r="P167"/>
  <c r="BI165"/>
  <c r="BH165"/>
  <c r="BG165"/>
  <c r="BF165"/>
  <c r="T165"/>
  <c r="R165"/>
  <c r="P165"/>
  <c r="BI163"/>
  <c r="BH163"/>
  <c r="BG163"/>
  <c r="BF163"/>
  <c r="T163"/>
  <c r="R163"/>
  <c r="P163"/>
  <c r="BI161"/>
  <c r="BH161"/>
  <c r="BG161"/>
  <c r="BF161"/>
  <c r="T161"/>
  <c r="R161"/>
  <c r="P161"/>
  <c r="BI157"/>
  <c r="BH157"/>
  <c r="BG157"/>
  <c r="BF157"/>
  <c r="T157"/>
  <c r="R157"/>
  <c r="P157"/>
  <c r="BI155"/>
  <c r="BH155"/>
  <c r="BG155"/>
  <c r="BF155"/>
  <c r="T155"/>
  <c r="R155"/>
  <c r="P155"/>
  <c r="BI153"/>
  <c r="BH153"/>
  <c r="BG153"/>
  <c r="BF153"/>
  <c r="T153"/>
  <c r="R153"/>
  <c r="P153"/>
  <c r="BI151"/>
  <c r="BH151"/>
  <c r="BG151"/>
  <c r="BF151"/>
  <c r="T151"/>
  <c r="R151"/>
  <c r="P151"/>
  <c r="BI150"/>
  <c r="BH150"/>
  <c r="BG150"/>
  <c r="BF150"/>
  <c r="T150"/>
  <c r="R150"/>
  <c r="P150"/>
  <c r="BI148"/>
  <c r="BH148"/>
  <c r="BG148"/>
  <c r="BF148"/>
  <c r="T148"/>
  <c r="R148"/>
  <c r="P148"/>
  <c r="BI146"/>
  <c r="BH146"/>
  <c r="BG146"/>
  <c r="BF146"/>
  <c r="T146"/>
  <c r="R146"/>
  <c r="P146"/>
  <c r="BI144"/>
  <c r="BH144"/>
  <c r="BG144"/>
  <c r="BF144"/>
  <c r="T144"/>
  <c r="R144"/>
  <c r="P144"/>
  <c r="BI142"/>
  <c r="BH142"/>
  <c r="BG142"/>
  <c r="BF142"/>
  <c r="T142"/>
  <c r="R142"/>
  <c r="P142"/>
  <c r="BI140"/>
  <c r="BH140"/>
  <c r="BG140"/>
  <c r="BF140"/>
  <c r="T140"/>
  <c r="R140"/>
  <c r="P140"/>
  <c r="BI138"/>
  <c r="BH138"/>
  <c r="BG138"/>
  <c r="BF138"/>
  <c r="T138"/>
  <c r="R138"/>
  <c r="P138"/>
  <c r="BI136"/>
  <c r="BH136"/>
  <c r="BG136"/>
  <c r="BF136"/>
  <c r="T136"/>
  <c r="R136"/>
  <c r="P136"/>
  <c r="BI134"/>
  <c r="BH134"/>
  <c r="BG134"/>
  <c r="BF134"/>
  <c r="T134"/>
  <c r="R134"/>
  <c r="P134"/>
  <c r="J128"/>
  <c r="J127"/>
  <c r="F127"/>
  <c r="F125"/>
  <c r="E123"/>
  <c r="J94"/>
  <c r="J93"/>
  <c r="F93"/>
  <c r="F91"/>
  <c r="E89"/>
  <c r="J20"/>
  <c r="E20"/>
  <c r="F128"/>
  <c r="J19"/>
  <c r="J14"/>
  <c r="J125"/>
  <c r="E7"/>
  <c r="E119"/>
  <c i="4" r="J39"/>
  <c r="J38"/>
  <c i="1" r="AY98"/>
  <c i="4" r="J37"/>
  <c i="1" r="AX98"/>
  <c i="4" r="BI257"/>
  <c r="BH257"/>
  <c r="BG257"/>
  <c r="BF257"/>
  <c r="T257"/>
  <c r="R257"/>
  <c r="P257"/>
  <c r="BI255"/>
  <c r="BH255"/>
  <c r="BG255"/>
  <c r="BF255"/>
  <c r="T255"/>
  <c r="R255"/>
  <c r="P255"/>
  <c r="BI253"/>
  <c r="BH253"/>
  <c r="BG253"/>
  <c r="BF253"/>
  <c r="T253"/>
  <c r="R253"/>
  <c r="P253"/>
  <c r="BI251"/>
  <c r="BH251"/>
  <c r="BG251"/>
  <c r="BF251"/>
  <c r="T251"/>
  <c r="R251"/>
  <c r="P251"/>
  <c r="BI249"/>
  <c r="BH249"/>
  <c r="BG249"/>
  <c r="BF249"/>
  <c r="T249"/>
  <c r="R249"/>
  <c r="P249"/>
  <c r="BI247"/>
  <c r="BH247"/>
  <c r="BG247"/>
  <c r="BF247"/>
  <c r="T247"/>
  <c r="R247"/>
  <c r="P247"/>
  <c r="BI246"/>
  <c r="BH246"/>
  <c r="BG246"/>
  <c r="BF246"/>
  <c r="T246"/>
  <c r="R246"/>
  <c r="P246"/>
  <c r="BI244"/>
  <c r="BH244"/>
  <c r="BG244"/>
  <c r="BF244"/>
  <c r="T244"/>
  <c r="R244"/>
  <c r="P244"/>
  <c r="BI242"/>
  <c r="BH242"/>
  <c r="BG242"/>
  <c r="BF242"/>
  <c r="T242"/>
  <c r="R242"/>
  <c r="P242"/>
  <c r="BI239"/>
  <c r="BH239"/>
  <c r="BG239"/>
  <c r="BF239"/>
  <c r="T239"/>
  <c r="T238"/>
  <c r="R239"/>
  <c r="R238"/>
  <c r="P239"/>
  <c r="P238"/>
  <c r="BI236"/>
  <c r="BH236"/>
  <c r="BG236"/>
  <c r="BF236"/>
  <c r="T236"/>
  <c r="R236"/>
  <c r="P236"/>
  <c r="BI234"/>
  <c r="BH234"/>
  <c r="BG234"/>
  <c r="BF234"/>
  <c r="T234"/>
  <c r="R234"/>
  <c r="P234"/>
  <c r="BI231"/>
  <c r="BH231"/>
  <c r="BG231"/>
  <c r="BF231"/>
  <c r="T231"/>
  <c r="T230"/>
  <c r="R231"/>
  <c r="R230"/>
  <c r="P231"/>
  <c r="P230"/>
  <c r="BI228"/>
  <c r="BH228"/>
  <c r="BG228"/>
  <c r="BF228"/>
  <c r="T228"/>
  <c r="R228"/>
  <c r="P228"/>
  <c r="BI226"/>
  <c r="BH226"/>
  <c r="BG226"/>
  <c r="BF226"/>
  <c r="T226"/>
  <c r="R226"/>
  <c r="P226"/>
  <c r="BI224"/>
  <c r="BH224"/>
  <c r="BG224"/>
  <c r="BF224"/>
  <c r="T224"/>
  <c r="R224"/>
  <c r="P224"/>
  <c r="BI221"/>
  <c r="BH221"/>
  <c r="BG221"/>
  <c r="BF221"/>
  <c r="T221"/>
  <c r="R221"/>
  <c r="P221"/>
  <c r="BI219"/>
  <c r="BH219"/>
  <c r="BG219"/>
  <c r="BF219"/>
  <c r="T219"/>
  <c r="R219"/>
  <c r="P219"/>
  <c r="BI217"/>
  <c r="BH217"/>
  <c r="BG217"/>
  <c r="BF217"/>
  <c r="T217"/>
  <c r="R217"/>
  <c r="P217"/>
  <c r="BI215"/>
  <c r="BH215"/>
  <c r="BG215"/>
  <c r="BF215"/>
  <c r="T215"/>
  <c r="R215"/>
  <c r="P215"/>
  <c r="BI213"/>
  <c r="BH213"/>
  <c r="BG213"/>
  <c r="BF213"/>
  <c r="T213"/>
  <c r="R213"/>
  <c r="P213"/>
  <c r="BI211"/>
  <c r="BH211"/>
  <c r="BG211"/>
  <c r="BF211"/>
  <c r="T211"/>
  <c r="R211"/>
  <c r="P211"/>
  <c r="BI209"/>
  <c r="BH209"/>
  <c r="BG209"/>
  <c r="BF209"/>
  <c r="T209"/>
  <c r="R209"/>
  <c r="P209"/>
  <c r="BI207"/>
  <c r="BH207"/>
  <c r="BG207"/>
  <c r="BF207"/>
  <c r="T207"/>
  <c r="R207"/>
  <c r="P207"/>
  <c r="BI206"/>
  <c r="BH206"/>
  <c r="BG206"/>
  <c r="BF206"/>
  <c r="T206"/>
  <c r="R206"/>
  <c r="P206"/>
  <c r="BI202"/>
  <c r="BH202"/>
  <c r="BG202"/>
  <c r="BF202"/>
  <c r="T202"/>
  <c r="R202"/>
  <c r="P202"/>
  <c r="BI198"/>
  <c r="BH198"/>
  <c r="BG198"/>
  <c r="BF198"/>
  <c r="T198"/>
  <c r="R198"/>
  <c r="P198"/>
  <c r="BI196"/>
  <c r="BH196"/>
  <c r="BG196"/>
  <c r="BF196"/>
  <c r="T196"/>
  <c r="R196"/>
  <c r="P196"/>
  <c r="BI195"/>
  <c r="BH195"/>
  <c r="BG195"/>
  <c r="BF195"/>
  <c r="T195"/>
  <c r="R195"/>
  <c r="P195"/>
  <c r="BI194"/>
  <c r="BH194"/>
  <c r="BG194"/>
  <c r="BF194"/>
  <c r="T194"/>
  <c r="R194"/>
  <c r="P194"/>
  <c r="BI193"/>
  <c r="BH193"/>
  <c r="BG193"/>
  <c r="BF193"/>
  <c r="T193"/>
  <c r="R193"/>
  <c r="P193"/>
  <c r="BI191"/>
  <c r="BH191"/>
  <c r="BG191"/>
  <c r="BF191"/>
  <c r="T191"/>
  <c r="R191"/>
  <c r="P191"/>
  <c r="BI189"/>
  <c r="BH189"/>
  <c r="BG189"/>
  <c r="BF189"/>
  <c r="T189"/>
  <c r="R189"/>
  <c r="P189"/>
  <c r="BI187"/>
  <c r="BH187"/>
  <c r="BG187"/>
  <c r="BF187"/>
  <c r="T187"/>
  <c r="R187"/>
  <c r="P187"/>
  <c r="BI185"/>
  <c r="BH185"/>
  <c r="BG185"/>
  <c r="BF185"/>
  <c r="T185"/>
  <c r="R185"/>
  <c r="P185"/>
  <c r="BI183"/>
  <c r="BH183"/>
  <c r="BG183"/>
  <c r="BF183"/>
  <c r="T183"/>
  <c r="R183"/>
  <c r="P183"/>
  <c r="BI181"/>
  <c r="BH181"/>
  <c r="BG181"/>
  <c r="BF181"/>
  <c r="T181"/>
  <c r="R181"/>
  <c r="P181"/>
  <c r="BI178"/>
  <c r="BH178"/>
  <c r="BG178"/>
  <c r="BF178"/>
  <c r="T178"/>
  <c r="R178"/>
  <c r="P178"/>
  <c r="BI176"/>
  <c r="BH176"/>
  <c r="BG176"/>
  <c r="BF176"/>
  <c r="T176"/>
  <c r="R176"/>
  <c r="P176"/>
  <c r="BI174"/>
  <c r="BH174"/>
  <c r="BG174"/>
  <c r="BF174"/>
  <c r="T174"/>
  <c r="R174"/>
  <c r="P174"/>
  <c r="BI172"/>
  <c r="BH172"/>
  <c r="BG172"/>
  <c r="BF172"/>
  <c r="T172"/>
  <c r="R172"/>
  <c r="P172"/>
  <c r="BI170"/>
  <c r="BH170"/>
  <c r="BG170"/>
  <c r="BF170"/>
  <c r="T170"/>
  <c r="R170"/>
  <c r="P170"/>
  <c r="BI168"/>
  <c r="BH168"/>
  <c r="BG168"/>
  <c r="BF168"/>
  <c r="T168"/>
  <c r="R168"/>
  <c r="P168"/>
  <c r="BI166"/>
  <c r="BH166"/>
  <c r="BG166"/>
  <c r="BF166"/>
  <c r="T166"/>
  <c r="R166"/>
  <c r="P166"/>
  <c r="BI164"/>
  <c r="BH164"/>
  <c r="BG164"/>
  <c r="BF164"/>
  <c r="T164"/>
  <c r="R164"/>
  <c r="P164"/>
  <c r="BI162"/>
  <c r="BH162"/>
  <c r="BG162"/>
  <c r="BF162"/>
  <c r="T162"/>
  <c r="R162"/>
  <c r="P162"/>
  <c r="BI160"/>
  <c r="BH160"/>
  <c r="BG160"/>
  <c r="BF160"/>
  <c r="T160"/>
  <c r="R160"/>
  <c r="P160"/>
  <c r="BI159"/>
  <c r="BH159"/>
  <c r="BG159"/>
  <c r="BF159"/>
  <c r="T159"/>
  <c r="R159"/>
  <c r="P159"/>
  <c r="BI156"/>
  <c r="BH156"/>
  <c r="BG156"/>
  <c r="BF156"/>
  <c r="T156"/>
  <c r="R156"/>
  <c r="P156"/>
  <c r="BI154"/>
  <c r="BH154"/>
  <c r="BG154"/>
  <c r="BF154"/>
  <c r="T154"/>
  <c r="R154"/>
  <c r="P154"/>
  <c r="BI152"/>
  <c r="BH152"/>
  <c r="BG152"/>
  <c r="BF152"/>
  <c r="T152"/>
  <c r="R152"/>
  <c r="P152"/>
  <c r="BI148"/>
  <c r="BH148"/>
  <c r="BG148"/>
  <c r="BF148"/>
  <c r="T148"/>
  <c r="R148"/>
  <c r="P148"/>
  <c r="BI146"/>
  <c r="BH146"/>
  <c r="BG146"/>
  <c r="BF146"/>
  <c r="T146"/>
  <c r="R146"/>
  <c r="P146"/>
  <c r="BI145"/>
  <c r="BH145"/>
  <c r="BG145"/>
  <c r="BF145"/>
  <c r="T145"/>
  <c r="R145"/>
  <c r="P145"/>
  <c r="BI144"/>
  <c r="BH144"/>
  <c r="BG144"/>
  <c r="BF144"/>
  <c r="T144"/>
  <c r="R144"/>
  <c r="P144"/>
  <c r="BI142"/>
  <c r="BH142"/>
  <c r="BG142"/>
  <c r="BF142"/>
  <c r="T142"/>
  <c r="R142"/>
  <c r="P142"/>
  <c r="BI140"/>
  <c r="BH140"/>
  <c r="BG140"/>
  <c r="BF140"/>
  <c r="T140"/>
  <c r="R140"/>
  <c r="P140"/>
  <c r="BI138"/>
  <c r="BH138"/>
  <c r="BG138"/>
  <c r="BF138"/>
  <c r="T138"/>
  <c r="R138"/>
  <c r="P138"/>
  <c r="BI136"/>
  <c r="BH136"/>
  <c r="BG136"/>
  <c r="BF136"/>
  <c r="T136"/>
  <c r="R136"/>
  <c r="P136"/>
  <c r="BI134"/>
  <c r="BH134"/>
  <c r="BG134"/>
  <c r="BF134"/>
  <c r="T134"/>
  <c r="R134"/>
  <c r="P134"/>
  <c r="BI132"/>
  <c r="BH132"/>
  <c r="BG132"/>
  <c r="BF132"/>
  <c r="T132"/>
  <c r="R132"/>
  <c r="P132"/>
  <c r="J126"/>
  <c r="J125"/>
  <c r="F125"/>
  <c r="F123"/>
  <c r="E121"/>
  <c r="J94"/>
  <c r="J93"/>
  <c r="F93"/>
  <c r="F91"/>
  <c r="E89"/>
  <c r="J20"/>
  <c r="E20"/>
  <c r="F126"/>
  <c r="J19"/>
  <c r="J14"/>
  <c r="J91"/>
  <c r="E7"/>
  <c r="E117"/>
  <c i="3" r="J39"/>
  <c r="J38"/>
  <c i="1" r="AY97"/>
  <c i="3" r="J37"/>
  <c i="1" r="AX97"/>
  <c i="3" r="BI209"/>
  <c r="BH209"/>
  <c r="BG209"/>
  <c r="BF209"/>
  <c r="T209"/>
  <c r="T208"/>
  <c r="R209"/>
  <c r="R208"/>
  <c r="P209"/>
  <c r="P208"/>
  <c r="BI206"/>
  <c r="BH206"/>
  <c r="BG206"/>
  <c r="BF206"/>
  <c r="T206"/>
  <c r="T205"/>
  <c r="R206"/>
  <c r="R205"/>
  <c r="P206"/>
  <c r="P205"/>
  <c r="BI203"/>
  <c r="BH203"/>
  <c r="BG203"/>
  <c r="BF203"/>
  <c r="T203"/>
  <c r="R203"/>
  <c r="P203"/>
  <c r="BI201"/>
  <c r="BH201"/>
  <c r="BG201"/>
  <c r="BF201"/>
  <c r="T201"/>
  <c r="R201"/>
  <c r="P201"/>
  <c r="BI199"/>
  <c r="BH199"/>
  <c r="BG199"/>
  <c r="BF199"/>
  <c r="T199"/>
  <c r="R199"/>
  <c r="P199"/>
  <c r="BI197"/>
  <c r="BH197"/>
  <c r="BG197"/>
  <c r="BF197"/>
  <c r="T197"/>
  <c r="R197"/>
  <c r="P197"/>
  <c r="BI194"/>
  <c r="BH194"/>
  <c r="BG194"/>
  <c r="BF194"/>
  <c r="T194"/>
  <c r="R194"/>
  <c r="P194"/>
  <c r="BI190"/>
  <c r="BH190"/>
  <c r="BG190"/>
  <c r="BF190"/>
  <c r="T190"/>
  <c r="R190"/>
  <c r="P190"/>
  <c r="BI187"/>
  <c r="BH187"/>
  <c r="BG187"/>
  <c r="BF187"/>
  <c r="T187"/>
  <c r="R187"/>
  <c r="P187"/>
  <c r="BI185"/>
  <c r="BH185"/>
  <c r="BG185"/>
  <c r="BF185"/>
  <c r="T185"/>
  <c r="R185"/>
  <c r="P185"/>
  <c r="BI183"/>
  <c r="BH183"/>
  <c r="BG183"/>
  <c r="BF183"/>
  <c r="T183"/>
  <c r="R183"/>
  <c r="P183"/>
  <c r="BI181"/>
  <c r="BH181"/>
  <c r="BG181"/>
  <c r="BF181"/>
  <c r="T181"/>
  <c r="R181"/>
  <c r="P181"/>
  <c r="BI179"/>
  <c r="BH179"/>
  <c r="BG179"/>
  <c r="BF179"/>
  <c r="T179"/>
  <c r="R179"/>
  <c r="P179"/>
  <c r="BI177"/>
  <c r="BH177"/>
  <c r="BG177"/>
  <c r="BF177"/>
  <c r="T177"/>
  <c r="R177"/>
  <c r="P177"/>
  <c r="BI175"/>
  <c r="BH175"/>
  <c r="BG175"/>
  <c r="BF175"/>
  <c r="T175"/>
  <c r="R175"/>
  <c r="P175"/>
  <c r="BI173"/>
  <c r="BH173"/>
  <c r="BG173"/>
  <c r="BF173"/>
  <c r="T173"/>
  <c r="R173"/>
  <c r="P173"/>
  <c r="BI171"/>
  <c r="BH171"/>
  <c r="BG171"/>
  <c r="BF171"/>
  <c r="T171"/>
  <c r="R171"/>
  <c r="P171"/>
  <c r="BI169"/>
  <c r="BH169"/>
  <c r="BG169"/>
  <c r="BF169"/>
  <c r="T169"/>
  <c r="R169"/>
  <c r="P169"/>
  <c r="BI167"/>
  <c r="BH167"/>
  <c r="BG167"/>
  <c r="BF167"/>
  <c r="T167"/>
  <c r="R167"/>
  <c r="P167"/>
  <c r="BI163"/>
  <c r="BH163"/>
  <c r="BG163"/>
  <c r="BF163"/>
  <c r="T163"/>
  <c r="R163"/>
  <c r="P163"/>
  <c r="BI161"/>
  <c r="BH161"/>
  <c r="BG161"/>
  <c r="BF161"/>
  <c r="T161"/>
  <c r="R161"/>
  <c r="P161"/>
  <c r="BI159"/>
  <c r="BH159"/>
  <c r="BG159"/>
  <c r="BF159"/>
  <c r="T159"/>
  <c r="R159"/>
  <c r="P159"/>
  <c r="BI154"/>
  <c r="BH154"/>
  <c r="BG154"/>
  <c r="BF154"/>
  <c r="T154"/>
  <c r="R154"/>
  <c r="P154"/>
  <c r="BI152"/>
  <c r="BH152"/>
  <c r="BG152"/>
  <c r="BF152"/>
  <c r="T152"/>
  <c r="R152"/>
  <c r="P152"/>
  <c r="BI150"/>
  <c r="BH150"/>
  <c r="BG150"/>
  <c r="BF150"/>
  <c r="T150"/>
  <c r="R150"/>
  <c r="P150"/>
  <c r="BI143"/>
  <c r="BH143"/>
  <c r="BG143"/>
  <c r="BF143"/>
  <c r="T143"/>
  <c r="R143"/>
  <c r="P143"/>
  <c r="BI135"/>
  <c r="BH135"/>
  <c r="BG135"/>
  <c r="BF135"/>
  <c r="T135"/>
  <c r="R135"/>
  <c r="P135"/>
  <c r="BI133"/>
  <c r="BH133"/>
  <c r="BG133"/>
  <c r="BF133"/>
  <c r="T133"/>
  <c r="R133"/>
  <c r="P133"/>
  <c r="BI131"/>
  <c r="BH131"/>
  <c r="BG131"/>
  <c r="BF131"/>
  <c r="T131"/>
  <c r="R131"/>
  <c r="P131"/>
  <c r="BI129"/>
  <c r="BH129"/>
  <c r="BG129"/>
  <c r="BF129"/>
  <c r="T129"/>
  <c r="R129"/>
  <c r="P129"/>
  <c r="J123"/>
  <c r="J122"/>
  <c r="F122"/>
  <c r="F120"/>
  <c r="E118"/>
  <c r="J94"/>
  <c r="J93"/>
  <c r="F93"/>
  <c r="F91"/>
  <c r="E89"/>
  <c r="J20"/>
  <c r="E20"/>
  <c r="F123"/>
  <c r="J19"/>
  <c r="J14"/>
  <c r="J120"/>
  <c r="E7"/>
  <c r="E114"/>
  <c i="2" r="J39"/>
  <c r="J38"/>
  <c i="1" r="AY96"/>
  <c i="2" r="J37"/>
  <c i="1" r="AX96"/>
  <c i="2" r="BI296"/>
  <c r="BH296"/>
  <c r="BG296"/>
  <c r="BF296"/>
  <c r="T296"/>
  <c r="T295"/>
  <c r="R296"/>
  <c r="R295"/>
  <c r="P296"/>
  <c r="P295"/>
  <c r="BI293"/>
  <c r="BH293"/>
  <c r="BG293"/>
  <c r="BF293"/>
  <c r="T293"/>
  <c r="R293"/>
  <c r="P293"/>
  <c r="BI291"/>
  <c r="BH291"/>
  <c r="BG291"/>
  <c r="BF291"/>
  <c r="T291"/>
  <c r="R291"/>
  <c r="P291"/>
  <c r="BI286"/>
  <c r="BH286"/>
  <c r="BG286"/>
  <c r="BF286"/>
  <c r="T286"/>
  <c r="R286"/>
  <c r="P286"/>
  <c r="BI284"/>
  <c r="BH284"/>
  <c r="BG284"/>
  <c r="BF284"/>
  <c r="T284"/>
  <c r="R284"/>
  <c r="P284"/>
  <c r="BI282"/>
  <c r="BH282"/>
  <c r="BG282"/>
  <c r="BF282"/>
  <c r="T282"/>
  <c r="R282"/>
  <c r="P282"/>
  <c r="BI281"/>
  <c r="BH281"/>
  <c r="BG281"/>
  <c r="BF281"/>
  <c r="T281"/>
  <c r="R281"/>
  <c r="P281"/>
  <c r="BI278"/>
  <c r="BH278"/>
  <c r="BG278"/>
  <c r="BF278"/>
  <c r="T278"/>
  <c r="R278"/>
  <c r="P278"/>
  <c r="BI276"/>
  <c r="BH276"/>
  <c r="BG276"/>
  <c r="BF276"/>
  <c r="T276"/>
  <c r="R276"/>
  <c r="P276"/>
  <c r="BI259"/>
  <c r="BH259"/>
  <c r="BG259"/>
  <c r="BF259"/>
  <c r="T259"/>
  <c r="R259"/>
  <c r="P259"/>
  <c r="BI257"/>
  <c r="BH257"/>
  <c r="BG257"/>
  <c r="BF257"/>
  <c r="T257"/>
  <c r="R257"/>
  <c r="P257"/>
  <c r="BI255"/>
  <c r="BH255"/>
  <c r="BG255"/>
  <c r="BF255"/>
  <c r="T255"/>
  <c r="R255"/>
  <c r="P255"/>
  <c r="BI252"/>
  <c r="BH252"/>
  <c r="BG252"/>
  <c r="BF252"/>
  <c r="T252"/>
  <c r="R252"/>
  <c r="P252"/>
  <c r="BI248"/>
  <c r="BH248"/>
  <c r="BG248"/>
  <c r="BF248"/>
  <c r="T248"/>
  <c r="R248"/>
  <c r="P248"/>
  <c r="BI246"/>
  <c r="BH246"/>
  <c r="BG246"/>
  <c r="BF246"/>
  <c r="T246"/>
  <c r="R246"/>
  <c r="P246"/>
  <c r="BI243"/>
  <c r="BH243"/>
  <c r="BG243"/>
  <c r="BF243"/>
  <c r="T243"/>
  <c r="R243"/>
  <c r="P243"/>
  <c r="BI241"/>
  <c r="BH241"/>
  <c r="BG241"/>
  <c r="BF241"/>
  <c r="T241"/>
  <c r="R241"/>
  <c r="P241"/>
  <c r="BI239"/>
  <c r="BH239"/>
  <c r="BG239"/>
  <c r="BF239"/>
  <c r="T239"/>
  <c r="R239"/>
  <c r="P239"/>
  <c r="BI237"/>
  <c r="BH237"/>
  <c r="BG237"/>
  <c r="BF237"/>
  <c r="T237"/>
  <c r="R237"/>
  <c r="P237"/>
  <c r="BI235"/>
  <c r="BH235"/>
  <c r="BG235"/>
  <c r="BF235"/>
  <c r="T235"/>
  <c r="R235"/>
  <c r="P235"/>
  <c r="BI233"/>
  <c r="BH233"/>
  <c r="BG233"/>
  <c r="BF233"/>
  <c r="T233"/>
  <c r="R233"/>
  <c r="P233"/>
  <c r="BI231"/>
  <c r="BH231"/>
  <c r="BG231"/>
  <c r="BF231"/>
  <c r="T231"/>
  <c r="R231"/>
  <c r="P231"/>
  <c r="BI228"/>
  <c r="BH228"/>
  <c r="BG228"/>
  <c r="BF228"/>
  <c r="T228"/>
  <c r="R228"/>
  <c r="P228"/>
  <c r="BI227"/>
  <c r="BH227"/>
  <c r="BG227"/>
  <c r="BF227"/>
  <c r="T227"/>
  <c r="R227"/>
  <c r="P227"/>
  <c r="BI226"/>
  <c r="BH226"/>
  <c r="BG226"/>
  <c r="BF226"/>
  <c r="T226"/>
  <c r="R226"/>
  <c r="P226"/>
  <c r="BI221"/>
  <c r="BH221"/>
  <c r="BG221"/>
  <c r="BF221"/>
  <c r="T221"/>
  <c r="R221"/>
  <c r="P221"/>
  <c r="BI219"/>
  <c r="BH219"/>
  <c r="BG219"/>
  <c r="BF219"/>
  <c r="T219"/>
  <c r="R219"/>
  <c r="P219"/>
  <c r="BI215"/>
  <c r="BH215"/>
  <c r="BG215"/>
  <c r="BF215"/>
  <c r="T215"/>
  <c r="R215"/>
  <c r="P215"/>
  <c r="BI213"/>
  <c r="BH213"/>
  <c r="BG213"/>
  <c r="BF213"/>
  <c r="T213"/>
  <c r="R213"/>
  <c r="P213"/>
  <c r="BI211"/>
  <c r="BH211"/>
  <c r="BG211"/>
  <c r="BF211"/>
  <c r="T211"/>
  <c r="R211"/>
  <c r="P211"/>
  <c r="BI207"/>
  <c r="BH207"/>
  <c r="BG207"/>
  <c r="BF207"/>
  <c r="T207"/>
  <c r="R207"/>
  <c r="P207"/>
  <c r="BI205"/>
  <c r="BH205"/>
  <c r="BG205"/>
  <c r="BF205"/>
  <c r="T205"/>
  <c r="R205"/>
  <c r="P205"/>
  <c r="BI203"/>
  <c r="BH203"/>
  <c r="BG203"/>
  <c r="BF203"/>
  <c r="T203"/>
  <c r="R203"/>
  <c r="P203"/>
  <c r="BI201"/>
  <c r="BH201"/>
  <c r="BG201"/>
  <c r="BF201"/>
  <c r="T201"/>
  <c r="R201"/>
  <c r="P201"/>
  <c r="BI199"/>
  <c r="BH199"/>
  <c r="BG199"/>
  <c r="BF199"/>
  <c r="T199"/>
  <c r="R199"/>
  <c r="P199"/>
  <c r="BI197"/>
  <c r="BH197"/>
  <c r="BG197"/>
  <c r="BF197"/>
  <c r="T197"/>
  <c r="R197"/>
  <c r="P197"/>
  <c r="BI195"/>
  <c r="BH195"/>
  <c r="BG195"/>
  <c r="BF195"/>
  <c r="T195"/>
  <c r="R195"/>
  <c r="P195"/>
  <c r="BI191"/>
  <c r="BH191"/>
  <c r="BG191"/>
  <c r="BF191"/>
  <c r="T191"/>
  <c r="R191"/>
  <c r="P191"/>
  <c r="BI187"/>
  <c r="BH187"/>
  <c r="BG187"/>
  <c r="BF187"/>
  <c r="T187"/>
  <c r="R187"/>
  <c r="P187"/>
  <c r="BI183"/>
  <c r="BH183"/>
  <c r="BG183"/>
  <c r="BF183"/>
  <c r="T183"/>
  <c r="R183"/>
  <c r="P183"/>
  <c r="BI181"/>
  <c r="BH181"/>
  <c r="BG181"/>
  <c r="BF181"/>
  <c r="T181"/>
  <c r="R181"/>
  <c r="P181"/>
  <c r="BI179"/>
  <c r="BH179"/>
  <c r="BG179"/>
  <c r="BF179"/>
  <c r="T179"/>
  <c r="R179"/>
  <c r="P179"/>
  <c r="BI175"/>
  <c r="BH175"/>
  <c r="BG175"/>
  <c r="BF175"/>
  <c r="T175"/>
  <c r="R175"/>
  <c r="P175"/>
  <c r="BI170"/>
  <c r="BH170"/>
  <c r="BG170"/>
  <c r="BF170"/>
  <c r="T170"/>
  <c r="R170"/>
  <c r="P170"/>
  <c r="BI168"/>
  <c r="BH168"/>
  <c r="BG168"/>
  <c r="BF168"/>
  <c r="T168"/>
  <c r="R168"/>
  <c r="P168"/>
  <c r="BI167"/>
  <c r="BH167"/>
  <c r="BG167"/>
  <c r="BF167"/>
  <c r="T167"/>
  <c r="R167"/>
  <c r="P167"/>
  <c r="BI165"/>
  <c r="BH165"/>
  <c r="BG165"/>
  <c r="BF165"/>
  <c r="T165"/>
  <c r="R165"/>
  <c r="P165"/>
  <c r="BI163"/>
  <c r="BH163"/>
  <c r="BG163"/>
  <c r="BF163"/>
  <c r="T163"/>
  <c r="R163"/>
  <c r="P163"/>
  <c r="BI157"/>
  <c r="BH157"/>
  <c r="BG157"/>
  <c r="BF157"/>
  <c r="T157"/>
  <c r="R157"/>
  <c r="P157"/>
  <c r="BI151"/>
  <c r="BH151"/>
  <c r="BG151"/>
  <c r="BF151"/>
  <c r="T151"/>
  <c r="R151"/>
  <c r="P151"/>
  <c r="BI149"/>
  <c r="BH149"/>
  <c r="BG149"/>
  <c r="BF149"/>
  <c r="T149"/>
  <c r="R149"/>
  <c r="P149"/>
  <c r="BI147"/>
  <c r="BH147"/>
  <c r="BG147"/>
  <c r="BF147"/>
  <c r="T147"/>
  <c r="R147"/>
  <c r="P147"/>
  <c r="BI145"/>
  <c r="BH145"/>
  <c r="BG145"/>
  <c r="BF145"/>
  <c r="T145"/>
  <c r="R145"/>
  <c r="P145"/>
  <c r="BI140"/>
  <c r="BH140"/>
  <c r="BG140"/>
  <c r="BF140"/>
  <c r="T140"/>
  <c r="R140"/>
  <c r="P140"/>
  <c r="BI138"/>
  <c r="BH138"/>
  <c r="BG138"/>
  <c r="BF138"/>
  <c r="T138"/>
  <c r="R138"/>
  <c r="P138"/>
  <c r="BI136"/>
  <c r="BH136"/>
  <c r="BG136"/>
  <c r="BF136"/>
  <c r="T136"/>
  <c r="R136"/>
  <c r="P136"/>
  <c r="BI135"/>
  <c r="BH135"/>
  <c r="BG135"/>
  <c r="BF135"/>
  <c r="T135"/>
  <c r="R135"/>
  <c r="P135"/>
  <c r="BI134"/>
  <c r="BH134"/>
  <c r="BG134"/>
  <c r="BF134"/>
  <c r="T134"/>
  <c r="R134"/>
  <c r="P134"/>
  <c r="BI133"/>
  <c r="BH133"/>
  <c r="BG133"/>
  <c r="BF133"/>
  <c r="T133"/>
  <c r="R133"/>
  <c r="P133"/>
  <c r="BI131"/>
  <c r="BH131"/>
  <c r="BG131"/>
  <c r="BF131"/>
  <c r="T131"/>
  <c r="R131"/>
  <c r="P131"/>
  <c r="J125"/>
  <c r="J124"/>
  <c r="F124"/>
  <c r="F122"/>
  <c r="E120"/>
  <c r="J94"/>
  <c r="J93"/>
  <c r="F93"/>
  <c r="F91"/>
  <c r="E89"/>
  <c r="J20"/>
  <c r="E20"/>
  <c r="F125"/>
  <c r="J19"/>
  <c r="J14"/>
  <c r="J122"/>
  <c r="E7"/>
  <c r="E85"/>
  <c i="1" r="L90"/>
  <c r="AM90"/>
  <c r="AM89"/>
  <c r="L89"/>
  <c r="AM87"/>
  <c r="L87"/>
  <c r="L85"/>
  <c r="L84"/>
  <c i="2" r="J286"/>
  <c r="J276"/>
  <c r="BK252"/>
  <c r="J233"/>
  <c r="BK201"/>
  <c r="BK175"/>
  <c r="J145"/>
  <c r="J136"/>
  <c r="BK276"/>
  <c r="BK248"/>
  <c r="J215"/>
  <c r="BK191"/>
  <c r="BK170"/>
  <c r="J147"/>
  <c r="J135"/>
  <c r="BK281"/>
  <c r="J278"/>
  <c r="J237"/>
  <c r="J219"/>
  <c r="J207"/>
  <c r="BK197"/>
  <c r="J175"/>
  <c r="BK157"/>
  <c i="1" r="AS95"/>
  <c i="2" r="J221"/>
  <c r="J195"/>
  <c r="J163"/>
  <c r="BK134"/>
  <c i="3" r="J177"/>
  <c r="J159"/>
  <c r="J194"/>
  <c r="BK183"/>
  <c r="BK177"/>
  <c r="J167"/>
  <c r="J135"/>
  <c r="J131"/>
  <c r="BK185"/>
  <c r="BK169"/>
  <c r="BK209"/>
  <c r="BK194"/>
  <c r="BK163"/>
  <c r="J133"/>
  <c i="4" r="J239"/>
  <c r="J221"/>
  <c r="BK213"/>
  <c r="BK206"/>
  <c r="BK193"/>
  <c r="BK178"/>
  <c r="J170"/>
  <c r="J156"/>
  <c r="BK145"/>
  <c r="BK144"/>
  <c r="J249"/>
  <c r="J242"/>
  <c r="J219"/>
  <c r="J198"/>
  <c r="BK185"/>
  <c r="J176"/>
  <c r="J160"/>
  <c r="J145"/>
  <c r="BK257"/>
  <c r="BK242"/>
  <c r="J224"/>
  <c r="BK215"/>
  <c r="J206"/>
  <c r="BK162"/>
  <c r="BK148"/>
  <c r="J255"/>
  <c r="BK239"/>
  <c r="J215"/>
  <c r="BK191"/>
  <c r="J178"/>
  <c r="BK146"/>
  <c i="5" r="BK285"/>
  <c r="J277"/>
  <c r="J268"/>
  <c r="J262"/>
  <c r="J243"/>
  <c r="BK219"/>
  <c r="BK191"/>
  <c r="J180"/>
  <c r="J170"/>
  <c r="J155"/>
  <c r="J291"/>
  <c r="BK274"/>
  <c r="BK269"/>
  <c r="BK259"/>
  <c r="BK247"/>
  <c r="BK226"/>
  <c r="BK193"/>
  <c r="BK161"/>
  <c r="J150"/>
  <c r="J136"/>
  <c r="J151"/>
  <c r="BK136"/>
  <c r="BK294"/>
  <c r="BK239"/>
  <c r="BK195"/>
  <c r="J184"/>
  <c r="J161"/>
  <c r="BK148"/>
  <c i="6" r="BK305"/>
  <c r="J290"/>
  <c r="BK282"/>
  <c r="BK274"/>
  <c r="BK269"/>
  <c r="BK265"/>
  <c r="BK254"/>
  <c r="BK234"/>
  <c r="J215"/>
  <c r="BK170"/>
  <c r="BK155"/>
  <c r="BK299"/>
  <c r="J283"/>
  <c r="J277"/>
  <c r="BK262"/>
  <c r="J256"/>
  <c r="BK236"/>
  <c r="J209"/>
  <c r="BK183"/>
  <c r="BK162"/>
  <c r="J149"/>
  <c r="BK133"/>
  <c r="J288"/>
  <c r="BK279"/>
  <c r="J270"/>
  <c r="J265"/>
  <c r="BK249"/>
  <c r="J228"/>
  <c r="BK215"/>
  <c r="J198"/>
  <c r="BK166"/>
  <c r="J147"/>
  <c r="BK141"/>
  <c r="BK290"/>
  <c r="BK283"/>
  <c r="BK268"/>
  <c r="J258"/>
  <c r="J245"/>
  <c r="J233"/>
  <c r="BK198"/>
  <c r="BK178"/>
  <c r="J166"/>
  <c r="J141"/>
  <c i="7" r="J180"/>
  <c r="BK164"/>
  <c r="J144"/>
  <c r="BK129"/>
  <c r="BK167"/>
  <c r="J147"/>
  <c r="BK184"/>
  <c r="BK142"/>
  <c r="J157"/>
  <c i="8" r="J142"/>
  <c r="BK127"/>
  <c r="BK149"/>
  <c r="BK131"/>
  <c r="J133"/>
  <c i="9" r="J142"/>
  <c r="J131"/>
  <c r="J135"/>
  <c r="J144"/>
  <c r="J127"/>
  <c i="10" r="J138"/>
  <c r="J133"/>
  <c r="BK140"/>
  <c r="BK133"/>
  <c i="11" r="J197"/>
  <c r="J183"/>
  <c r="BK154"/>
  <c r="J169"/>
  <c r="BK152"/>
  <c r="BK183"/>
  <c r="J154"/>
  <c r="J138"/>
  <c r="J174"/>
  <c r="BK162"/>
  <c r="BK146"/>
  <c i="12" r="J202"/>
  <c r="J194"/>
  <c r="BK188"/>
  <c r="J172"/>
  <c r="J156"/>
  <c r="J204"/>
  <c r="J185"/>
  <c r="BK176"/>
  <c r="BK166"/>
  <c r="BK208"/>
  <c r="BK194"/>
  <c r="BK191"/>
  <c r="BK181"/>
  <c r="J176"/>
  <c r="J154"/>
  <c r="BK146"/>
  <c r="BK202"/>
  <c r="J193"/>
  <c r="J186"/>
  <c r="J146"/>
  <c i="13" r="BK163"/>
  <c r="BK137"/>
  <c r="BK165"/>
  <c r="BK151"/>
  <c r="J124"/>
  <c r="BK160"/>
  <c r="J149"/>
  <c r="BK141"/>
  <c r="J156"/>
  <c r="BK133"/>
  <c i="14" r="J143"/>
  <c r="BK146"/>
  <c r="J137"/>
  <c r="BK141"/>
  <c r="J148"/>
  <c r="J139"/>
  <c r="J135"/>
  <c r="J128"/>
  <c i="15" r="BK200"/>
  <c r="BK175"/>
  <c r="BK163"/>
  <c r="J201"/>
  <c r="BK181"/>
  <c r="BK162"/>
  <c r="BK142"/>
  <c r="J199"/>
  <c r="BK191"/>
  <c r="J172"/>
  <c r="J159"/>
  <c r="J204"/>
  <c r="J176"/>
  <c r="J156"/>
  <c i="2" r="J291"/>
  <c r="J259"/>
  <c r="J243"/>
  <c r="J239"/>
  <c r="J226"/>
  <c r="J205"/>
  <c r="BK181"/>
  <c r="J149"/>
  <c i="1" r="AS102"/>
  <c i="2" r="J231"/>
  <c r="BK226"/>
  <c r="J203"/>
  <c r="J181"/>
  <c r="J138"/>
  <c r="J134"/>
  <c r="J281"/>
  <c r="J257"/>
  <c r="BK235"/>
  <c r="BK221"/>
  <c r="J199"/>
  <c r="J183"/>
  <c r="J165"/>
  <c r="J133"/>
  <c r="J293"/>
  <c r="J282"/>
  <c r="BK239"/>
  <c r="BK213"/>
  <c r="J191"/>
  <c r="J170"/>
  <c r="BK149"/>
  <c r="BK138"/>
  <c i="3" r="BK203"/>
  <c r="BK171"/>
  <c r="J203"/>
  <c r="J181"/>
  <c r="BK175"/>
  <c r="BK161"/>
  <c r="BK143"/>
  <c r="J209"/>
  <c r="BK187"/>
  <c r="BK173"/>
  <c r="J152"/>
  <c r="BK206"/>
  <c r="J190"/>
  <c r="BK154"/>
  <c r="BK131"/>
  <c i="4" r="BK246"/>
  <c r="BK236"/>
  <c r="BK187"/>
  <c r="BK170"/>
  <c r="J152"/>
  <c r="BK134"/>
  <c r="BK249"/>
  <c r="BK228"/>
  <c r="BK219"/>
  <c r="J207"/>
  <c r="J194"/>
  <c r="J174"/>
  <c r="J159"/>
  <c r="BK142"/>
  <c r="BK136"/>
  <c r="BK251"/>
  <c r="J236"/>
  <c r="BK209"/>
  <c r="BK189"/>
  <c r="BK181"/>
  <c r="J164"/>
  <c r="BK140"/>
  <c i="5" r="BK279"/>
  <c r="BK266"/>
  <c r="J256"/>
  <c r="J247"/>
  <c r="J232"/>
  <c r="J195"/>
  <c r="BK173"/>
  <c r="BK163"/>
  <c r="BK144"/>
  <c r="J302"/>
  <c r="BK277"/>
  <c r="BK270"/>
  <c r="J263"/>
  <c r="BK243"/>
  <c r="J234"/>
  <c r="J213"/>
  <c r="BK186"/>
  <c r="J178"/>
  <c r="BK165"/>
  <c r="J157"/>
  <c r="BK140"/>
  <c r="J171"/>
  <c r="J148"/>
  <c r="BK302"/>
  <c r="BK262"/>
  <c r="J236"/>
  <c r="J204"/>
  <c r="J188"/>
  <c r="BK180"/>
  <c r="BK155"/>
  <c r="J140"/>
  <c i="6" r="J302"/>
  <c r="BK285"/>
  <c r="J279"/>
  <c r="J272"/>
  <c r="BK270"/>
  <c r="J263"/>
  <c r="BK253"/>
  <c r="BK221"/>
  <c r="J185"/>
  <c r="BK158"/>
  <c r="J133"/>
  <c r="BK295"/>
  <c r="J278"/>
  <c r="BK273"/>
  <c r="J260"/>
  <c r="J253"/>
  <c r="J235"/>
  <c r="BK207"/>
  <c r="J178"/>
  <c r="BK172"/>
  <c r="J158"/>
  <c r="J145"/>
  <c r="J295"/>
  <c r="J287"/>
  <c r="J271"/>
  <c r="J262"/>
  <c r="BK245"/>
  <c r="BK233"/>
  <c r="J211"/>
  <c r="BK185"/>
  <c r="J160"/>
  <c r="BK145"/>
  <c r="J137"/>
  <c r="BK288"/>
  <c r="BK277"/>
  <c r="J259"/>
  <c r="J257"/>
  <c r="BK235"/>
  <c r="BK209"/>
  <c r="J183"/>
  <c r="J162"/>
  <c r="BK139"/>
  <c i="7" r="BK177"/>
  <c r="BK151"/>
  <c r="J142"/>
  <c r="BK173"/>
  <c r="BK160"/>
  <c r="J137"/>
  <c r="J177"/>
  <c r="J160"/>
  <c r="J173"/>
  <c i="8" r="J149"/>
  <c r="BK129"/>
  <c r="J127"/>
  <c r="BK146"/>
  <c r="J146"/>
  <c r="J131"/>
  <c i="9" r="BK138"/>
  <c r="BK129"/>
  <c r="J140"/>
  <c r="J129"/>
  <c r="BK142"/>
  <c i="10" r="BK135"/>
  <c r="J127"/>
  <c r="BK138"/>
  <c r="J145"/>
  <c r="BK129"/>
  <c i="11" r="BK191"/>
  <c r="BK169"/>
  <c r="J144"/>
  <c r="J180"/>
  <c r="BK174"/>
  <c r="J160"/>
  <c r="J193"/>
  <c r="BK180"/>
  <c r="BK144"/>
  <c r="J195"/>
  <c r="BK186"/>
  <c r="BK164"/>
  <c r="J150"/>
  <c i="12" r="J206"/>
  <c r="BK195"/>
  <c r="BK185"/>
  <c r="BK180"/>
  <c r="J169"/>
  <c r="BK158"/>
  <c r="J208"/>
  <c r="J187"/>
  <c r="BK182"/>
  <c r="BK169"/>
  <c r="BK154"/>
  <c r="BK132"/>
  <c r="BK193"/>
  <c r="BK183"/>
  <c r="J177"/>
  <c r="J158"/>
  <c r="J148"/>
  <c r="J132"/>
  <c r="BK201"/>
  <c r="J183"/>
  <c r="J137"/>
  <c i="13" r="J165"/>
  <c r="J153"/>
  <c r="BK131"/>
  <c r="BK156"/>
  <c r="J141"/>
  <c r="BK139"/>
  <c r="J147"/>
  <c i="14" r="BK148"/>
  <c r="J138"/>
  <c r="J130"/>
  <c r="BK128"/>
  <c r="J141"/>
  <c r="BK138"/>
  <c r="J132"/>
  <c r="BK123"/>
  <c i="15" r="BK201"/>
  <c r="J197"/>
  <c r="J169"/>
  <c r="BK138"/>
  <c r="J200"/>
  <c r="BK180"/>
  <c r="BK169"/>
  <c r="J155"/>
  <c r="J190"/>
  <c r="BK165"/>
  <c r="BK155"/>
  <c r="J124"/>
  <c r="J181"/>
  <c r="J165"/>
  <c i="2" r="BK293"/>
  <c r="BK282"/>
  <c r="J255"/>
  <c r="J235"/>
  <c r="J213"/>
  <c r="J179"/>
  <c r="BK167"/>
  <c i="1" r="AS106"/>
  <c i="2" r="BK241"/>
  <c r="J227"/>
  <c r="BK205"/>
  <c r="J187"/>
  <c r="BK151"/>
  <c r="BK136"/>
  <c r="BK278"/>
  <c r="J246"/>
  <c r="BK231"/>
  <c r="BK215"/>
  <c r="BK195"/>
  <c r="BK168"/>
  <c r="J151"/>
  <c r="J296"/>
  <c r="BK291"/>
  <c r="J248"/>
  <c r="BK233"/>
  <c r="J201"/>
  <c r="BK179"/>
  <c r="J157"/>
  <c r="BK145"/>
  <c r="BK135"/>
  <c i="3" r="J199"/>
  <c r="BK167"/>
  <c r="J201"/>
  <c r="BK190"/>
  <c r="J179"/>
  <c r="J169"/>
  <c r="BK159"/>
  <c r="J129"/>
  <c r="BK201"/>
  <c r="BK179"/>
  <c r="J171"/>
  <c r="J150"/>
  <c r="BK199"/>
  <c r="BK181"/>
  <c r="BK152"/>
  <c r="BK129"/>
  <c i="4" r="J247"/>
  <c r="J231"/>
  <c r="J217"/>
  <c r="J209"/>
  <c r="J196"/>
  <c r="BK176"/>
  <c r="J172"/>
  <c r="BK164"/>
  <c r="J146"/>
  <c r="J134"/>
  <c r="BK253"/>
  <c r="BK244"/>
  <c r="J226"/>
  <c r="J202"/>
  <c r="J191"/>
  <c r="BK183"/>
  <c r="J162"/>
  <c r="BK154"/>
  <c r="J138"/>
  <c r="J251"/>
  <c r="BK234"/>
  <c r="BK221"/>
  <c r="J211"/>
  <c r="BK198"/>
  <c r="J187"/>
  <c r="BK160"/>
  <c r="J144"/>
  <c r="J257"/>
  <c r="BK247"/>
  <c r="J228"/>
  <c r="BK195"/>
  <c r="J183"/>
  <c r="BK166"/>
  <c r="BK156"/>
  <c r="J136"/>
  <c i="5" r="J273"/>
  <c r="BK263"/>
  <c r="J248"/>
  <c r="BK236"/>
  <c r="BK215"/>
  <c r="BK171"/>
  <c r="J165"/>
  <c r="BK138"/>
  <c r="J294"/>
  <c r="BK271"/>
  <c r="BK256"/>
  <c r="BK232"/>
  <c r="BK204"/>
  <c r="BK184"/>
  <c r="BK170"/>
  <c r="J163"/>
  <c r="J144"/>
  <c r="BK134"/>
  <c r="BK157"/>
  <c r="BK146"/>
  <c r="J134"/>
  <c r="J259"/>
  <c r="BK234"/>
  <c r="J191"/>
  <c r="J182"/>
  <c r="BK151"/>
  <c r="J138"/>
  <c i="6" r="J299"/>
  <c r="BK280"/>
  <c r="J273"/>
  <c r="J268"/>
  <c r="BK258"/>
  <c r="J248"/>
  <c r="J219"/>
  <c r="BK176"/>
  <c r="J139"/>
  <c r="BK302"/>
  <c r="J282"/>
  <c r="BK266"/>
  <c r="BK257"/>
  <c r="J243"/>
  <c r="BK211"/>
  <c r="J189"/>
  <c r="J176"/>
  <c r="BK160"/>
  <c r="BK147"/>
  <c r="BK303"/>
  <c r="J286"/>
  <c r="J275"/>
  <c r="J266"/>
  <c r="J254"/>
  <c r="J241"/>
  <c r="J221"/>
  <c r="BK204"/>
  <c r="J172"/>
  <c r="J153"/>
  <c r="J143"/>
  <c r="J135"/>
  <c r="BK287"/>
  <c r="J274"/>
  <c r="BK263"/>
  <c r="BK248"/>
  <c r="J234"/>
  <c r="J204"/>
  <c r="BK175"/>
  <c r="BK153"/>
  <c r="BK137"/>
  <c i="7" r="J167"/>
  <c r="BK147"/>
  <c r="BK137"/>
  <c r="J176"/>
  <c r="J164"/>
  <c r="J151"/>
  <c r="J129"/>
  <c r="BK144"/>
  <c r="BK180"/>
  <c r="J139"/>
  <c i="8" r="J135"/>
  <c r="BK133"/>
  <c r="J138"/>
  <c r="BK135"/>
  <c i="9" r="J147"/>
  <c r="BK133"/>
  <c r="BK127"/>
  <c r="BK144"/>
  <c r="BK140"/>
  <c i="10" r="J140"/>
  <c r="BK127"/>
  <c r="J142"/>
  <c r="J135"/>
  <c i="11" r="BK193"/>
  <c r="BK172"/>
  <c r="J189"/>
  <c r="BK176"/>
  <c r="J164"/>
  <c r="BK197"/>
  <c r="J158"/>
  <c r="J146"/>
  <c r="J191"/>
  <c r="J172"/>
  <c r="BK160"/>
  <c r="BK138"/>
  <c i="12" r="J201"/>
  <c r="J191"/>
  <c r="J182"/>
  <c r="BK178"/>
  <c r="BK161"/>
  <c r="J142"/>
  <c r="J188"/>
  <c r="J184"/>
  <c r="BK174"/>
  <c r="J161"/>
  <c r="J152"/>
  <c r="BK204"/>
  <c r="BK192"/>
  <c r="BK189"/>
  <c r="J180"/>
  <c r="J150"/>
  <c r="BK137"/>
  <c r="J195"/>
  <c r="BK187"/>
  <c r="BK156"/>
  <c i="13" r="BK167"/>
  <c r="BK143"/>
  <c r="J129"/>
  <c r="BK153"/>
  <c r="J133"/>
  <c r="J158"/>
  <c r="BK147"/>
  <c r="J167"/>
  <c r="J137"/>
  <c i="14" r="J146"/>
  <c r="BK132"/>
  <c r="J144"/>
  <c r="J123"/>
  <c r="BK143"/>
  <c r="BK137"/>
  <c i="15" r="J205"/>
  <c r="BK199"/>
  <c r="BK176"/>
  <c r="BK167"/>
  <c r="BK124"/>
  <c r="J191"/>
  <c r="J175"/>
  <c r="BK157"/>
  <c r="BK198"/>
  <c r="J182"/>
  <c r="J163"/>
  <c r="BK149"/>
  <c r="J198"/>
  <c r="J167"/>
  <c r="J149"/>
  <c i="2" r="BK296"/>
  <c r="BK284"/>
  <c r="BK257"/>
  <c r="J241"/>
  <c r="BK227"/>
  <c r="BK207"/>
  <c r="BK199"/>
  <c r="J168"/>
  <c r="J140"/>
  <c r="J284"/>
  <c r="J252"/>
  <c r="BK243"/>
  <c r="BK228"/>
  <c r="BK219"/>
  <c r="J197"/>
  <c r="J167"/>
  <c r="BK140"/>
  <c r="J131"/>
  <c r="BK259"/>
  <c r="BK255"/>
  <c r="J228"/>
  <c r="J211"/>
  <c r="BK203"/>
  <c r="BK187"/>
  <c r="BK163"/>
  <c r="BK131"/>
  <c r="BK286"/>
  <c r="BK246"/>
  <c r="BK237"/>
  <c r="BK211"/>
  <c r="BK183"/>
  <c r="BK165"/>
  <c r="BK147"/>
  <c r="BK133"/>
  <c i="3" r="J185"/>
  <c r="J161"/>
  <c r="J197"/>
  <c r="J187"/>
  <c r="J173"/>
  <c r="J163"/>
  <c r="BK150"/>
  <c r="BK133"/>
  <c r="J206"/>
  <c r="J183"/>
  <c r="J154"/>
  <c r="J143"/>
  <c r="BK197"/>
  <c r="J175"/>
  <c r="BK135"/>
  <c i="4" r="BK255"/>
  <c r="BK224"/>
  <c r="BK211"/>
  <c r="BK207"/>
  <c r="BK194"/>
  <c r="J189"/>
  <c r="BK174"/>
  <c r="J166"/>
  <c r="J154"/>
  <c r="J142"/>
  <c r="J132"/>
  <c r="J246"/>
  <c r="J234"/>
  <c r="J213"/>
  <c r="J195"/>
  <c r="J181"/>
  <c r="J168"/>
  <c r="J148"/>
  <c r="BK132"/>
  <c r="J244"/>
  <c r="BK226"/>
  <c r="BK217"/>
  <c r="BK202"/>
  <c r="J193"/>
  <c r="BK172"/>
  <c r="BK152"/>
  <c r="J140"/>
  <c r="J253"/>
  <c r="BK231"/>
  <c r="BK196"/>
  <c r="J185"/>
  <c r="BK168"/>
  <c r="BK159"/>
  <c r="BK138"/>
  <c i="5" r="J269"/>
  <c r="J265"/>
  <c r="BK253"/>
  <c r="J226"/>
  <c r="BK213"/>
  <c r="J186"/>
  <c r="J167"/>
  <c r="J153"/>
  <c r="BK281"/>
  <c r="J266"/>
  <c r="BK248"/>
  <c r="J239"/>
  <c r="J215"/>
  <c r="BK188"/>
  <c r="BK182"/>
  <c r="BK167"/>
  <c r="BK153"/>
  <c r="J142"/>
  <c r="J173"/>
  <c r="BK142"/>
  <c r="BK291"/>
  <c r="J285"/>
  <c r="J281"/>
  <c r="J279"/>
  <c r="J274"/>
  <c r="BK273"/>
  <c r="J271"/>
  <c r="J270"/>
  <c r="BK268"/>
  <c r="BK265"/>
  <c r="J253"/>
  <c r="J219"/>
  <c r="J193"/>
  <c r="BK178"/>
  <c r="BK150"/>
  <c r="J146"/>
  <c i="6" r="J303"/>
  <c r="BK286"/>
  <c r="J281"/>
  <c r="BK275"/>
  <c r="BK271"/>
  <c r="BK267"/>
  <c r="BK260"/>
  <c r="J249"/>
  <c r="BK228"/>
  <c r="J207"/>
  <c r="J305"/>
  <c r="J285"/>
  <c r="BK281"/>
  <c r="BK272"/>
  <c r="BK241"/>
  <c r="BK225"/>
  <c r="J187"/>
  <c r="J175"/>
  <c r="J168"/>
  <c r="J155"/>
  <c r="BK135"/>
  <c r="J292"/>
  <c r="BK278"/>
  <c r="J269"/>
  <c r="BK259"/>
  <c r="BK243"/>
  <c r="J225"/>
  <c r="BK187"/>
  <c r="BK168"/>
  <c r="BK149"/>
  <c r="BK292"/>
  <c r="J280"/>
  <c r="J267"/>
  <c r="BK256"/>
  <c r="J236"/>
  <c r="BK219"/>
  <c r="BK189"/>
  <c r="J170"/>
  <c r="BK143"/>
  <c i="7" r="J184"/>
  <c r="BK176"/>
  <c r="BK157"/>
  <c r="J135"/>
  <c r="J170"/>
  <c r="BK156"/>
  <c r="BK135"/>
  <c r="BK170"/>
  <c r="BK139"/>
  <c r="J156"/>
  <c i="8" r="BK138"/>
  <c r="BK142"/>
  <c r="J129"/>
  <c i="9" r="BK135"/>
  <c r="BK147"/>
  <c r="J133"/>
  <c r="BK131"/>
  <c r="J138"/>
  <c i="10" r="BK142"/>
  <c r="J129"/>
  <c r="BK145"/>
  <c r="BK131"/>
  <c r="J131"/>
  <c i="11" r="BK195"/>
  <c r="J176"/>
  <c r="J152"/>
  <c r="J140"/>
  <c r="J178"/>
  <c r="J162"/>
  <c r="BK140"/>
  <c r="J186"/>
  <c r="BK178"/>
  <c r="BK150"/>
  <c r="BK132"/>
  <c r="BK189"/>
  <c r="BK158"/>
  <c r="J132"/>
  <c i="12" r="BK198"/>
  <c r="J189"/>
  <c r="J181"/>
  <c r="J166"/>
  <c r="BK150"/>
  <c r="BK186"/>
  <c r="J178"/>
  <c r="BK172"/>
  <c r="J163"/>
  <c r="BK148"/>
  <c r="J198"/>
  <c r="BK184"/>
  <c r="BK177"/>
  <c r="J174"/>
  <c r="BK152"/>
  <c r="BK206"/>
  <c r="J192"/>
  <c r="BK163"/>
  <c r="BK142"/>
  <c i="13" r="J160"/>
  <c r="J139"/>
  <c r="BK158"/>
  <c r="BK129"/>
  <c r="J163"/>
  <c r="J151"/>
  <c r="J143"/>
  <c r="BK124"/>
  <c r="BK149"/>
  <c r="J131"/>
  <c i="14" r="J140"/>
  <c r="BK139"/>
  <c r="BK135"/>
  <c r="BK144"/>
  <c r="BK140"/>
  <c r="BK130"/>
  <c i="15" r="BK204"/>
  <c r="J180"/>
  <c r="BK172"/>
  <c r="J157"/>
  <c r="BK205"/>
  <c r="BK182"/>
  <c r="J174"/>
  <c r="BK156"/>
  <c r="J138"/>
  <c r="BK197"/>
  <c r="BK174"/>
  <c r="J162"/>
  <c r="J142"/>
  <c r="BK190"/>
  <c r="BK159"/>
  <c i="2" l="1" r="T130"/>
  <c r="T230"/>
  <c r="P245"/>
  <c r="T254"/>
  <c r="R280"/>
  <c i="3" r="BK128"/>
  <c r="J128"/>
  <c r="J100"/>
  <c r="BK189"/>
  <c r="J189"/>
  <c r="J101"/>
  <c r="BK196"/>
  <c r="J196"/>
  <c r="J102"/>
  <c i="4" r="P131"/>
  <c r="T180"/>
  <c r="T223"/>
  <c r="T233"/>
  <c r="P241"/>
  <c r="P240"/>
  <c i="5" r="BK133"/>
  <c r="J133"/>
  <c r="J100"/>
  <c r="BK190"/>
  <c r="J190"/>
  <c r="J101"/>
  <c r="BK194"/>
  <c r="J194"/>
  <c r="J102"/>
  <c r="BK246"/>
  <c r="J246"/>
  <c r="J103"/>
  <c r="BK261"/>
  <c r="J261"/>
  <c r="J105"/>
  <c r="BK276"/>
  <c r="J276"/>
  <c r="J106"/>
  <c r="P293"/>
  <c r="P292"/>
  <c i="6" r="P132"/>
  <c i="7" r="T128"/>
  <c r="P141"/>
  <c r="BK146"/>
  <c r="J146"/>
  <c r="J102"/>
  <c r="BK155"/>
  <c r="J155"/>
  <c r="J103"/>
  <c i="8" r="BK126"/>
  <c r="BK137"/>
  <c r="J137"/>
  <c r="J101"/>
  <c i="9" r="R126"/>
  <c r="P137"/>
  <c i="10" r="BK126"/>
  <c r="J126"/>
  <c r="J100"/>
  <c r="BK137"/>
  <c r="J137"/>
  <c r="J101"/>
  <c i="11" r="P131"/>
  <c r="R161"/>
  <c r="T171"/>
  <c r="BK188"/>
  <c r="J188"/>
  <c r="J106"/>
  <c i="12" r="R131"/>
  <c r="P160"/>
  <c r="P171"/>
  <c r="BK200"/>
  <c r="J200"/>
  <c r="J106"/>
  <c r="BK203"/>
  <c r="J203"/>
  <c r="J107"/>
  <c i="13" r="T123"/>
  <c r="T122"/>
  <c r="T121"/>
  <c r="T150"/>
  <c r="T155"/>
  <c r="T162"/>
  <c i="14" r="BK122"/>
  <c r="J122"/>
  <c r="J98"/>
  <c r="T122"/>
  <c r="P134"/>
  <c i="15" r="P123"/>
  <c i="2" r="R130"/>
  <c r="R230"/>
  <c r="P238"/>
  <c r="R245"/>
  <c r="BK254"/>
  <c r="J254"/>
  <c r="J104"/>
  <c r="P280"/>
  <c i="3" r="P128"/>
  <c r="P189"/>
  <c r="T196"/>
  <c i="4" r="T131"/>
  <c r="T130"/>
  <c r="P180"/>
  <c r="P223"/>
  <c r="P233"/>
  <c r="T241"/>
  <c r="T240"/>
  <c i="5" r="T133"/>
  <c r="R190"/>
  <c r="P194"/>
  <c r="R246"/>
  <c r="T261"/>
  <c r="T276"/>
  <c r="T293"/>
  <c r="T292"/>
  <c i="6" r="BK132"/>
  <c r="J132"/>
  <c r="J100"/>
  <c r="BK206"/>
  <c r="J206"/>
  <c r="J101"/>
  <c r="BK210"/>
  <c r="J210"/>
  <c r="J102"/>
  <c r="T210"/>
  <c r="BK252"/>
  <c r="J252"/>
  <c r="J104"/>
  <c r="R252"/>
  <c r="R289"/>
  <c r="P301"/>
  <c r="P300"/>
  <c i="7" r="BK128"/>
  <c r="J128"/>
  <c r="J100"/>
  <c r="BK141"/>
  <c r="J141"/>
  <c r="J101"/>
  <c r="T146"/>
  <c r="R155"/>
  <c i="8" r="R126"/>
  <c r="R137"/>
  <c i="9" r="T126"/>
  <c r="R137"/>
  <c i="10" r="T126"/>
  <c r="P137"/>
  <c i="11" r="R131"/>
  <c r="T161"/>
  <c r="BK171"/>
  <c r="J171"/>
  <c r="J102"/>
  <c r="P188"/>
  <c r="P187"/>
  <c i="12" r="P131"/>
  <c r="P130"/>
  <c r="R160"/>
  <c r="BK171"/>
  <c r="J171"/>
  <c r="J103"/>
  <c r="R200"/>
  <c r="R203"/>
  <c i="13" r="R123"/>
  <c r="R150"/>
  <c r="R155"/>
  <c r="P162"/>
  <c i="14" r="BK134"/>
  <c r="J134"/>
  <c r="J99"/>
  <c i="15" r="R123"/>
  <c r="BK166"/>
  <c r="J166"/>
  <c r="J100"/>
  <c i="2" r="P130"/>
  <c r="P129"/>
  <c r="P128"/>
  <c i="1" r="AU96"/>
  <c i="2" r="P230"/>
  <c r="BK238"/>
  <c r="J238"/>
  <c r="J102"/>
  <c r="T238"/>
  <c r="BK245"/>
  <c r="J245"/>
  <c r="J103"/>
  <c r="P254"/>
  <c r="BK280"/>
  <c r="J280"/>
  <c r="J105"/>
  <c i="3" r="R128"/>
  <c r="T189"/>
  <c r="R196"/>
  <c i="4" r="R131"/>
  <c r="R180"/>
  <c r="R223"/>
  <c r="BK233"/>
  <c r="J233"/>
  <c r="J104"/>
  <c r="BK241"/>
  <c r="J241"/>
  <c r="J107"/>
  <c i="5" r="R133"/>
  <c r="T190"/>
  <c r="T194"/>
  <c r="P246"/>
  <c r="P261"/>
  <c r="P276"/>
  <c r="BK293"/>
  <c r="J293"/>
  <c r="J109"/>
  <c i="6" r="T132"/>
  <c r="R206"/>
  <c r="P210"/>
  <c r="BK227"/>
  <c r="J227"/>
  <c r="J103"/>
  <c r="R227"/>
  <c r="P252"/>
  <c r="BK289"/>
  <c r="J289"/>
  <c r="J105"/>
  <c r="T289"/>
  <c r="R301"/>
  <c r="R300"/>
  <c i="7" r="P128"/>
  <c r="T141"/>
  <c r="R146"/>
  <c r="T155"/>
  <c i="8" r="T126"/>
  <c r="T125"/>
  <c r="T124"/>
  <c r="T137"/>
  <c i="9" r="P126"/>
  <c r="P125"/>
  <c r="P124"/>
  <c i="1" r="AU104"/>
  <c i="9" r="BK137"/>
  <c r="J137"/>
  <c r="J101"/>
  <c i="10" r="R126"/>
  <c r="T137"/>
  <c i="11" r="T131"/>
  <c r="T130"/>
  <c r="BK161"/>
  <c r="J161"/>
  <c r="J101"/>
  <c r="R171"/>
  <c r="R188"/>
  <c r="R187"/>
  <c i="12" r="T131"/>
  <c r="T130"/>
  <c r="T160"/>
  <c r="T171"/>
  <c r="T200"/>
  <c r="T203"/>
  <c i="13" r="BK123"/>
  <c r="J123"/>
  <c r="J98"/>
  <c r="BK150"/>
  <c r="J150"/>
  <c r="J99"/>
  <c r="BK155"/>
  <c r="J155"/>
  <c r="J100"/>
  <c r="BK162"/>
  <c r="J162"/>
  <c r="J101"/>
  <c i="14" r="P122"/>
  <c r="P121"/>
  <c r="P120"/>
  <c i="1" r="AU110"/>
  <c i="14" r="R134"/>
  <c i="15" r="T123"/>
  <c r="P154"/>
  <c r="P166"/>
  <c i="2" r="BK130"/>
  <c r="J130"/>
  <c r="J100"/>
  <c r="BK230"/>
  <c r="J230"/>
  <c r="J101"/>
  <c r="R238"/>
  <c r="T245"/>
  <c r="R254"/>
  <c r="T280"/>
  <c i="3" r="T128"/>
  <c r="T127"/>
  <c r="T126"/>
  <c r="R189"/>
  <c r="P196"/>
  <c i="4" r="BK131"/>
  <c r="J131"/>
  <c r="J100"/>
  <c r="BK180"/>
  <c r="J180"/>
  <c r="J101"/>
  <c r="BK223"/>
  <c r="J223"/>
  <c r="J102"/>
  <c r="R233"/>
  <c r="R241"/>
  <c r="R240"/>
  <c i="5" r="P133"/>
  <c r="P132"/>
  <c r="P131"/>
  <c i="1" r="AU99"/>
  <c i="5" r="P190"/>
  <c r="R194"/>
  <c r="T246"/>
  <c r="R261"/>
  <c r="R276"/>
  <c r="R293"/>
  <c r="R292"/>
  <c i="6" r="R132"/>
  <c r="R131"/>
  <c r="R130"/>
  <c r="P206"/>
  <c r="T206"/>
  <c r="R210"/>
  <c r="P227"/>
  <c r="T227"/>
  <c r="T252"/>
  <c r="P289"/>
  <c r="BK301"/>
  <c r="J301"/>
  <c r="J108"/>
  <c r="T301"/>
  <c r="T300"/>
  <c i="7" r="R128"/>
  <c r="R127"/>
  <c r="R126"/>
  <c r="R141"/>
  <c r="P146"/>
  <c r="P155"/>
  <c i="8" r="P126"/>
  <c r="P125"/>
  <c r="P124"/>
  <c i="1" r="AU103"/>
  <c i="8" r="P137"/>
  <c i="9" r="BK126"/>
  <c r="J126"/>
  <c r="J100"/>
  <c r="T137"/>
  <c i="10" r="P126"/>
  <c r="P125"/>
  <c r="P124"/>
  <c i="1" r="AU105"/>
  <c i="10" r="R137"/>
  <c i="11" r="BK131"/>
  <c r="J131"/>
  <c r="J100"/>
  <c r="P161"/>
  <c r="P171"/>
  <c r="T188"/>
  <c r="T187"/>
  <c i="12" r="BK131"/>
  <c r="J131"/>
  <c r="J100"/>
  <c r="BK160"/>
  <c r="J160"/>
  <c r="J101"/>
  <c r="R171"/>
  <c r="P200"/>
  <c r="P203"/>
  <c i="13" r="P123"/>
  <c r="P122"/>
  <c r="P121"/>
  <c i="1" r="AU109"/>
  <c i="13" r="P150"/>
  <c r="P155"/>
  <c r="R162"/>
  <c i="14" r="R122"/>
  <c r="R121"/>
  <c r="R120"/>
  <c r="T134"/>
  <c i="15" r="BK123"/>
  <c r="J123"/>
  <c r="J98"/>
  <c r="BK154"/>
  <c r="J154"/>
  <c r="J99"/>
  <c r="R154"/>
  <c r="T154"/>
  <c r="R166"/>
  <c r="T166"/>
  <c r="BK173"/>
  <c r="J173"/>
  <c r="J101"/>
  <c r="P173"/>
  <c r="R173"/>
  <c r="T173"/>
  <c i="5" r="BK258"/>
  <c r="J258"/>
  <c r="J104"/>
  <c i="7" r="BK183"/>
  <c r="J183"/>
  <c r="J104"/>
  <c i="9" r="BK146"/>
  <c r="J146"/>
  <c r="J102"/>
  <c i="11" r="BK196"/>
  <c r="J196"/>
  <c r="J107"/>
  <c i="14" r="BK147"/>
  <c r="J147"/>
  <c r="J100"/>
  <c i="2" r="BK295"/>
  <c r="J295"/>
  <c r="J106"/>
  <c i="6" r="BK298"/>
  <c r="J298"/>
  <c r="J106"/>
  <c i="11" r="BK182"/>
  <c r="J182"/>
  <c r="J103"/>
  <c i="12" r="BK197"/>
  <c r="J197"/>
  <c r="J104"/>
  <c i="5" r="BK290"/>
  <c r="J290"/>
  <c r="J107"/>
  <c i="11" r="BK185"/>
  <c r="J185"/>
  <c r="J104"/>
  <c i="3" r="BK205"/>
  <c r="J205"/>
  <c r="J103"/>
  <c r="BK208"/>
  <c r="J208"/>
  <c r="J104"/>
  <c i="4" r="BK230"/>
  <c r="J230"/>
  <c r="J103"/>
  <c r="BK238"/>
  <c r="J238"/>
  <c r="J105"/>
  <c i="8" r="BK148"/>
  <c r="J148"/>
  <c r="J102"/>
  <c i="10" r="BK144"/>
  <c r="J144"/>
  <c r="J102"/>
  <c i="12" r="BK168"/>
  <c r="J168"/>
  <c r="J102"/>
  <c i="15" r="J89"/>
  <c r="F92"/>
  <c r="J117"/>
  <c r="BE124"/>
  <c r="BE138"/>
  <c r="BE142"/>
  <c r="BE149"/>
  <c r="BE162"/>
  <c r="BE174"/>
  <c r="BE175"/>
  <c r="BE176"/>
  <c r="BE180"/>
  <c r="BE182"/>
  <c r="BE190"/>
  <c r="BE201"/>
  <c r="BE205"/>
  <c r="E85"/>
  <c r="F91"/>
  <c r="BE156"/>
  <c r="BE163"/>
  <c r="BE200"/>
  <c r="BE155"/>
  <c r="BE157"/>
  <c r="BE159"/>
  <c r="BE165"/>
  <c r="BE169"/>
  <c r="BE191"/>
  <c r="BE197"/>
  <c r="BE198"/>
  <c r="BE199"/>
  <c r="J92"/>
  <c r="BE167"/>
  <c r="BE172"/>
  <c r="BE181"/>
  <c r="BE204"/>
  <c i="14" r="F117"/>
  <c r="BE130"/>
  <c r="BE132"/>
  <c r="BE144"/>
  <c r="BE146"/>
  <c r="E85"/>
  <c r="J89"/>
  <c r="BE123"/>
  <c r="BE128"/>
  <c r="BE135"/>
  <c r="BE137"/>
  <c r="BE140"/>
  <c r="BE138"/>
  <c r="BE139"/>
  <c r="BE141"/>
  <c r="BE143"/>
  <c r="BE148"/>
  <c i="13" r="E111"/>
  <c r="BE124"/>
  <c r="BE129"/>
  <c r="BE151"/>
  <c r="BE158"/>
  <c r="BE165"/>
  <c r="BE167"/>
  <c r="J115"/>
  <c i="12" r="BK130"/>
  <c i="13" r="BE131"/>
  <c r="BE133"/>
  <c r="BE137"/>
  <c r="BE139"/>
  <c r="BE141"/>
  <c r="BE143"/>
  <c r="BE147"/>
  <c r="BE160"/>
  <c r="BE163"/>
  <c r="F92"/>
  <c r="BE149"/>
  <c r="BE153"/>
  <c r="BE156"/>
  <c i="12" r="J91"/>
  <c r="BE150"/>
  <c r="BE152"/>
  <c r="BE158"/>
  <c r="BE161"/>
  <c r="BE178"/>
  <c r="BE180"/>
  <c r="BE181"/>
  <c r="BE184"/>
  <c r="BE189"/>
  <c r="BE193"/>
  <c r="BE195"/>
  <c r="BE206"/>
  <c r="BE208"/>
  <c r="E85"/>
  <c r="BE154"/>
  <c r="BE163"/>
  <c r="BE166"/>
  <c r="BE169"/>
  <c r="BE176"/>
  <c r="BE185"/>
  <c r="BE186"/>
  <c r="BE187"/>
  <c r="F126"/>
  <c r="BE137"/>
  <c r="BE156"/>
  <c r="BE177"/>
  <c r="BE183"/>
  <c r="BE188"/>
  <c r="BE191"/>
  <c r="BE194"/>
  <c r="BE198"/>
  <c r="BE201"/>
  <c r="BE202"/>
  <c r="BE204"/>
  <c r="BE132"/>
  <c r="BE142"/>
  <c r="BE146"/>
  <c r="BE148"/>
  <c r="BE172"/>
  <c r="BE174"/>
  <c r="BE182"/>
  <c r="BE192"/>
  <c i="11" r="E85"/>
  <c r="J91"/>
  <c r="BE152"/>
  <c r="BE172"/>
  <c r="BE174"/>
  <c r="BE180"/>
  <c r="BE183"/>
  <c r="F126"/>
  <c r="BE138"/>
  <c r="BE154"/>
  <c r="BE158"/>
  <c r="BE160"/>
  <c r="BE162"/>
  <c r="BE164"/>
  <c r="BE169"/>
  <c r="BE186"/>
  <c r="BE195"/>
  <c r="BE146"/>
  <c r="BE189"/>
  <c r="BE191"/>
  <c r="BE193"/>
  <c r="BE197"/>
  <c r="BE132"/>
  <c r="BE140"/>
  <c r="BE144"/>
  <c r="BE150"/>
  <c r="BE176"/>
  <c r="BE178"/>
  <c i="10" r="F121"/>
  <c r="BE140"/>
  <c r="J118"/>
  <c r="BE133"/>
  <c r="E112"/>
  <c r="BE127"/>
  <c r="BE135"/>
  <c r="BE138"/>
  <c r="BE129"/>
  <c r="BE131"/>
  <c r="BE142"/>
  <c r="BE145"/>
  <c i="9" r="E85"/>
  <c r="BE133"/>
  <c i="8" r="J126"/>
  <c r="J100"/>
  <c i="9" r="J91"/>
  <c r="BE127"/>
  <c r="BE138"/>
  <c r="BE144"/>
  <c r="F94"/>
  <c r="BE129"/>
  <c r="BE135"/>
  <c r="BE131"/>
  <c r="BE140"/>
  <c r="BE142"/>
  <c r="BE147"/>
  <c i="8" r="J91"/>
  <c r="F121"/>
  <c r="BE127"/>
  <c r="BE138"/>
  <c r="E85"/>
  <c r="BE133"/>
  <c r="BE129"/>
  <c r="BE135"/>
  <c r="BE142"/>
  <c r="BE131"/>
  <c r="BE146"/>
  <c r="BE149"/>
  <c i="7" r="J120"/>
  <c r="F123"/>
  <c r="BE129"/>
  <c r="BE139"/>
  <c r="BE142"/>
  <c r="BE144"/>
  <c r="BE164"/>
  <c r="BE173"/>
  <c r="BE184"/>
  <c r="BE135"/>
  <c r="BE137"/>
  <c r="BE147"/>
  <c r="BE157"/>
  <c r="BE160"/>
  <c r="BE176"/>
  <c r="BE180"/>
  <c r="BE156"/>
  <c r="BE177"/>
  <c r="E85"/>
  <c r="BE151"/>
  <c r="BE167"/>
  <c r="BE170"/>
  <c i="6" r="BE133"/>
  <c r="BE145"/>
  <c r="BE170"/>
  <c r="BE175"/>
  <c r="BE185"/>
  <c r="BE204"/>
  <c r="BE211"/>
  <c r="BE221"/>
  <c r="BE241"/>
  <c r="BE249"/>
  <c r="BE259"/>
  <c r="BE265"/>
  <c r="BE269"/>
  <c r="BE270"/>
  <c r="BE271"/>
  <c r="BE278"/>
  <c r="BE281"/>
  <c r="BE285"/>
  <c r="BE295"/>
  <c r="BE302"/>
  <c r="BE305"/>
  <c r="E85"/>
  <c r="J124"/>
  <c r="BE137"/>
  <c r="BE153"/>
  <c r="BE155"/>
  <c r="BE158"/>
  <c r="BE160"/>
  <c r="BE172"/>
  <c r="BE176"/>
  <c r="BE189"/>
  <c r="BE219"/>
  <c r="BE234"/>
  <c r="BE253"/>
  <c r="BE254"/>
  <c r="BE256"/>
  <c r="BE257"/>
  <c r="BE260"/>
  <c r="BE262"/>
  <c r="BE266"/>
  <c r="BE268"/>
  <c r="BE273"/>
  <c r="BE275"/>
  <c r="BE280"/>
  <c r="BE282"/>
  <c r="BE290"/>
  <c r="BE299"/>
  <c r="F127"/>
  <c r="BE141"/>
  <c r="BE149"/>
  <c r="BE183"/>
  <c r="BE198"/>
  <c r="BE215"/>
  <c r="BE225"/>
  <c r="BE228"/>
  <c r="BE233"/>
  <c r="BE236"/>
  <c r="BE245"/>
  <c r="BE248"/>
  <c r="BE258"/>
  <c r="BE263"/>
  <c r="BE267"/>
  <c r="BE274"/>
  <c r="BE277"/>
  <c r="BE279"/>
  <c r="BE288"/>
  <c r="BE303"/>
  <c r="BE135"/>
  <c r="BE139"/>
  <c r="BE143"/>
  <c r="BE147"/>
  <c r="BE162"/>
  <c r="BE166"/>
  <c r="BE168"/>
  <c r="BE178"/>
  <c r="BE187"/>
  <c r="BE207"/>
  <c r="BE209"/>
  <c r="BE235"/>
  <c r="BE243"/>
  <c r="BE272"/>
  <c r="BE283"/>
  <c r="BE286"/>
  <c r="BE287"/>
  <c r="BE292"/>
  <c i="5" r="F94"/>
  <c r="BE142"/>
  <c r="BE163"/>
  <c r="BE167"/>
  <c r="BE173"/>
  <c r="BE178"/>
  <c r="BE182"/>
  <c r="BE186"/>
  <c r="BE193"/>
  <c r="BE213"/>
  <c r="BE232"/>
  <c r="BE263"/>
  <c r="BE266"/>
  <c r="BE271"/>
  <c r="BE281"/>
  <c r="BE294"/>
  <c r="E85"/>
  <c r="BE138"/>
  <c r="BE144"/>
  <c r="BE153"/>
  <c r="BE161"/>
  <c r="J91"/>
  <c r="BE136"/>
  <c r="BE146"/>
  <c r="BE148"/>
  <c r="BE157"/>
  <c r="BE165"/>
  <c r="BE171"/>
  <c r="BE184"/>
  <c r="BE188"/>
  <c r="BE191"/>
  <c r="BE195"/>
  <c r="BE215"/>
  <c r="BE236"/>
  <c r="BE243"/>
  <c r="BE247"/>
  <c r="BE253"/>
  <c r="BE268"/>
  <c r="BE269"/>
  <c r="BE273"/>
  <c r="BE274"/>
  <c r="BE279"/>
  <c r="BE285"/>
  <c r="BE302"/>
  <c r="BE134"/>
  <c r="BE140"/>
  <c r="BE150"/>
  <c r="BE151"/>
  <c r="BE155"/>
  <c r="BE170"/>
  <c r="BE180"/>
  <c r="BE204"/>
  <c r="BE219"/>
  <c r="BE226"/>
  <c r="BE234"/>
  <c r="BE239"/>
  <c r="BE248"/>
  <c r="BE256"/>
  <c r="BE259"/>
  <c r="BE262"/>
  <c r="BE265"/>
  <c r="BE270"/>
  <c r="BE277"/>
  <c r="BE291"/>
  <c i="3" r="BK127"/>
  <c r="BK126"/>
  <c r="J126"/>
  <c i="4" r="F94"/>
  <c r="BE142"/>
  <c r="BE144"/>
  <c r="BE152"/>
  <c r="BE160"/>
  <c r="BE170"/>
  <c r="BE193"/>
  <c r="BE198"/>
  <c r="BE202"/>
  <c r="BE206"/>
  <c r="BE211"/>
  <c r="BE217"/>
  <c r="BE224"/>
  <c r="BE249"/>
  <c r="J123"/>
  <c r="BE138"/>
  <c r="BE145"/>
  <c r="BE154"/>
  <c r="BE156"/>
  <c r="BE164"/>
  <c r="BE168"/>
  <c r="BE174"/>
  <c r="BE176"/>
  <c r="BE178"/>
  <c r="BE181"/>
  <c r="BE183"/>
  <c r="BE189"/>
  <c r="BE194"/>
  <c r="BE195"/>
  <c r="BE207"/>
  <c r="BE231"/>
  <c r="BE234"/>
  <c r="BE236"/>
  <c r="BE255"/>
  <c r="E85"/>
  <c r="BE140"/>
  <c r="BE146"/>
  <c r="BE162"/>
  <c r="BE172"/>
  <c r="BE187"/>
  <c r="BE209"/>
  <c r="BE213"/>
  <c r="BE219"/>
  <c r="BE221"/>
  <c r="BE228"/>
  <c r="BE239"/>
  <c r="BE246"/>
  <c r="BE251"/>
  <c r="BE132"/>
  <c r="BE134"/>
  <c r="BE136"/>
  <c r="BE148"/>
  <c r="BE159"/>
  <c r="BE166"/>
  <c r="BE185"/>
  <c r="BE191"/>
  <c r="BE196"/>
  <c r="BE215"/>
  <c r="BE226"/>
  <c r="BE242"/>
  <c r="BE244"/>
  <c r="BE247"/>
  <c r="BE253"/>
  <c r="BE257"/>
  <c i="3" r="E85"/>
  <c r="BE143"/>
  <c r="BE159"/>
  <c r="BE171"/>
  <c r="BE177"/>
  <c r="BE183"/>
  <c r="J91"/>
  <c r="F94"/>
  <c r="BE129"/>
  <c r="BE154"/>
  <c r="BE161"/>
  <c r="BE163"/>
  <c r="BE167"/>
  <c r="BE190"/>
  <c r="BE209"/>
  <c r="BE131"/>
  <c r="BE152"/>
  <c r="BE179"/>
  <c r="BE185"/>
  <c r="BE197"/>
  <c r="BE203"/>
  <c r="BE133"/>
  <c r="BE135"/>
  <c r="BE150"/>
  <c r="BE169"/>
  <c r="BE173"/>
  <c r="BE175"/>
  <c r="BE181"/>
  <c r="BE187"/>
  <c r="BE194"/>
  <c r="BE199"/>
  <c r="BE201"/>
  <c r="BE206"/>
  <c i="2" r="J91"/>
  <c r="E116"/>
  <c r="BE131"/>
  <c r="BE133"/>
  <c r="BE167"/>
  <c r="BE170"/>
  <c r="BE187"/>
  <c r="BE205"/>
  <c r="BE233"/>
  <c r="BE239"/>
  <c r="BE241"/>
  <c r="BE255"/>
  <c r="BE282"/>
  <c r="BE284"/>
  <c r="BE291"/>
  <c r="BE293"/>
  <c r="F94"/>
  <c r="BE134"/>
  <c r="BE135"/>
  <c r="BE138"/>
  <c r="BE140"/>
  <c r="BE145"/>
  <c r="BE147"/>
  <c r="BE151"/>
  <c r="BE219"/>
  <c r="BE221"/>
  <c r="BE226"/>
  <c r="BE227"/>
  <c r="BE235"/>
  <c r="BE237"/>
  <c r="BE248"/>
  <c r="BE252"/>
  <c r="BE257"/>
  <c r="BE276"/>
  <c r="BE278"/>
  <c r="BE281"/>
  <c r="BE286"/>
  <c r="BE149"/>
  <c r="BE175"/>
  <c r="BE179"/>
  <c r="BE181"/>
  <c r="BE183"/>
  <c r="BE191"/>
  <c r="BE199"/>
  <c r="BE207"/>
  <c r="BE231"/>
  <c r="BE259"/>
  <c r="BE136"/>
  <c r="BE157"/>
  <c r="BE163"/>
  <c r="BE165"/>
  <c r="BE168"/>
  <c r="BE195"/>
  <c r="BE197"/>
  <c r="BE201"/>
  <c r="BE203"/>
  <c r="BE211"/>
  <c r="BE213"/>
  <c r="BE215"/>
  <c r="BE228"/>
  <c r="BE243"/>
  <c r="BE246"/>
  <c r="BE296"/>
  <c r="F39"/>
  <c i="1" r="BD96"/>
  <c i="3" r="J36"/>
  <c i="1" r="AW97"/>
  <c i="4" r="F36"/>
  <c i="1" r="BA98"/>
  <c i="4" r="F38"/>
  <c i="1" r="BC98"/>
  <c i="5" r="F38"/>
  <c i="1" r="BC99"/>
  <c i="6" r="F38"/>
  <c i="1" r="BC100"/>
  <c i="7" r="F38"/>
  <c i="1" r="BC101"/>
  <c i="8" r="J36"/>
  <c i="1" r="AW103"/>
  <c i="9" r="F39"/>
  <c i="1" r="BD104"/>
  <c i="9" r="J36"/>
  <c i="1" r="AW104"/>
  <c i="10" r="F39"/>
  <c i="1" r="BD105"/>
  <c i="11" r="F38"/>
  <c i="1" r="BC107"/>
  <c i="12" r="J36"/>
  <c i="1" r="AW108"/>
  <c i="12" r="F39"/>
  <c i="1" r="BD108"/>
  <c i="14" r="F36"/>
  <c i="1" r="BC110"/>
  <c i="14" r="F37"/>
  <c i="1" r="BD110"/>
  <c i="15" r="F37"/>
  <c i="1" r="BD111"/>
  <c i="2" r="F38"/>
  <c i="1" r="BC96"/>
  <c i="3" r="F37"/>
  <c i="1" r="BB97"/>
  <c i="4" r="F39"/>
  <c i="1" r="BD98"/>
  <c i="5" r="F39"/>
  <c i="1" r="BD99"/>
  <c i="6" r="F36"/>
  <c i="1" r="BA100"/>
  <c i="7" r="J36"/>
  <c i="1" r="AW101"/>
  <c i="7" r="F37"/>
  <c i="1" r="BB101"/>
  <c i="8" r="F38"/>
  <c i="1" r="BC103"/>
  <c i="9" r="F38"/>
  <c i="1" r="BC104"/>
  <c i="10" r="F36"/>
  <c i="1" r="BA105"/>
  <c i="10" r="F38"/>
  <c i="1" r="BC105"/>
  <c i="11" r="F39"/>
  <c i="1" r="BD107"/>
  <c i="12" r="F37"/>
  <c i="1" r="BB108"/>
  <c i="13" r="F34"/>
  <c i="1" r="BA109"/>
  <c i="13" r="F35"/>
  <c i="1" r="BB109"/>
  <c i="15" r="J34"/>
  <c i="1" r="AW111"/>
  <c i="15" r="F34"/>
  <c i="1" r="BA111"/>
  <c r="AS94"/>
  <c i="2" r="F36"/>
  <c i="1" r="BA96"/>
  <c i="3" r="F38"/>
  <c i="1" r="BC97"/>
  <c i="4" r="J36"/>
  <c i="1" r="AW98"/>
  <c i="5" r="F37"/>
  <c i="1" r="BB99"/>
  <c i="5" r="J36"/>
  <c i="1" r="AW99"/>
  <c i="6" r="J36"/>
  <c i="1" r="AW100"/>
  <c i="6" r="F37"/>
  <c i="1" r="BB100"/>
  <c i="8" r="F39"/>
  <c i="1" r="BD103"/>
  <c i="9" r="F37"/>
  <c i="1" r="BB104"/>
  <c i="10" r="J36"/>
  <c i="1" r="AW105"/>
  <c i="11" r="J36"/>
  <c i="1" r="AW107"/>
  <c i="11" r="F36"/>
  <c i="1" r="BA107"/>
  <c i="12" r="F36"/>
  <c i="1" r="BA108"/>
  <c i="13" r="J34"/>
  <c i="1" r="AW109"/>
  <c i="13" r="F37"/>
  <c i="1" r="BD109"/>
  <c i="14" r="J34"/>
  <c i="1" r="AW110"/>
  <c i="15" r="F35"/>
  <c i="1" r="BB111"/>
  <c i="2" r="F37"/>
  <c i="1" r="BB96"/>
  <c i="2" r="J36"/>
  <c i="1" r="AW96"/>
  <c i="3" r="F36"/>
  <c i="1" r="BA97"/>
  <c i="3" r="F39"/>
  <c i="1" r="BD97"/>
  <c i="3" r="J32"/>
  <c i="4" r="F37"/>
  <c i="1" r="BB98"/>
  <c i="5" r="F36"/>
  <c i="1" r="BA99"/>
  <c i="6" r="F39"/>
  <c i="1" r="BD100"/>
  <c i="7" r="F36"/>
  <c i="1" r="BA101"/>
  <c i="7" r="F39"/>
  <c i="1" r="BD101"/>
  <c i="8" r="F36"/>
  <c i="1" r="BA103"/>
  <c i="8" r="F37"/>
  <c i="1" r="BB103"/>
  <c i="9" r="F36"/>
  <c i="1" r="BA104"/>
  <c i="10" r="F37"/>
  <c i="1" r="BB105"/>
  <c i="11" r="F37"/>
  <c i="1" r="BB107"/>
  <c i="12" r="F38"/>
  <c i="1" r="BC108"/>
  <c i="13" r="F36"/>
  <c i="1" r="BC109"/>
  <c i="14" r="F34"/>
  <c i="1" r="BA110"/>
  <c i="14" r="F35"/>
  <c i="1" r="BB110"/>
  <c i="15" r="F36"/>
  <c i="1" r="BC111"/>
  <c i="5" l="1" r="R132"/>
  <c r="R131"/>
  <c i="3" r="R127"/>
  <c r="R126"/>
  <c i="10" r="T125"/>
  <c r="T124"/>
  <c i="4" r="T129"/>
  <c i="7" r="T127"/>
  <c r="T126"/>
  <c i="15" r="T122"/>
  <c r="T121"/>
  <c i="7" r="P127"/>
  <c r="P126"/>
  <c i="1" r="AU101"/>
  <c i="13" r="R122"/>
  <c r="R121"/>
  <c i="12" r="R199"/>
  <c r="R130"/>
  <c r="R129"/>
  <c i="6" r="P131"/>
  <c r="P130"/>
  <c i="1" r="AU100"/>
  <c i="4" r="P130"/>
  <c r="P129"/>
  <c i="1" r="AU98"/>
  <c i="12" r="P199"/>
  <c r="P129"/>
  <c i="1" r="AU108"/>
  <c i="11" r="T129"/>
  <c i="6" r="T131"/>
  <c r="T130"/>
  <c i="4" r="R130"/>
  <c r="R129"/>
  <c i="8" r="R125"/>
  <c r="R124"/>
  <c i="2" r="R129"/>
  <c r="R128"/>
  <c i="12" r="T199"/>
  <c r="T129"/>
  <c i="10" r="R125"/>
  <c r="R124"/>
  <c i="15" r="R122"/>
  <c r="R121"/>
  <c i="11" r="R130"/>
  <c r="R129"/>
  <c i="9" r="T125"/>
  <c r="T124"/>
  <c i="5" r="T132"/>
  <c r="T131"/>
  <c i="3" r="P127"/>
  <c r="P126"/>
  <c i="1" r="AU97"/>
  <c i="15" r="P122"/>
  <c r="P121"/>
  <c i="1" r="AU111"/>
  <c i="14" r="T121"/>
  <c r="T120"/>
  <c i="11" r="P130"/>
  <c r="P129"/>
  <c i="1" r="AU107"/>
  <c i="9" r="R125"/>
  <c r="R124"/>
  <c i="8" r="BK125"/>
  <c r="BK124"/>
  <c r="J124"/>
  <c i="2" r="T129"/>
  <c r="T128"/>
  <c i="4" r="BK130"/>
  <c r="J130"/>
  <c r="J99"/>
  <c r="BK240"/>
  <c r="J240"/>
  <c r="J106"/>
  <c i="5" r="BK132"/>
  <c i="6" r="BK131"/>
  <c r="J131"/>
  <c r="J99"/>
  <c i="10" r="BK125"/>
  <c r="J125"/>
  <c r="J99"/>
  <c i="11" r="BK187"/>
  <c r="J187"/>
  <c r="J105"/>
  <c i="12" r="BK199"/>
  <c r="J199"/>
  <c r="J105"/>
  <c i="5" r="BK292"/>
  <c r="J292"/>
  <c r="J108"/>
  <c i="6" r="BK300"/>
  <c r="J300"/>
  <c r="J107"/>
  <c i="7" r="BK127"/>
  <c r="J127"/>
  <c r="J99"/>
  <c i="9" r="BK125"/>
  <c r="J125"/>
  <c r="J99"/>
  <c i="14" r="BK121"/>
  <c r="J121"/>
  <c r="J97"/>
  <c i="2" r="BK129"/>
  <c r="BK128"/>
  <c r="J128"/>
  <c i="11" r="BK130"/>
  <c r="J130"/>
  <c r="J99"/>
  <c i="13" r="BK122"/>
  <c r="J122"/>
  <c r="J97"/>
  <c i="15" r="BK122"/>
  <c r="J122"/>
  <c r="J97"/>
  <c i="12" r="J130"/>
  <c r="J99"/>
  <c i="1" r="AG97"/>
  <c i="3" r="J98"/>
  <c r="J127"/>
  <c r="J99"/>
  <c i="2" r="J32"/>
  <c i="1" r="AG96"/>
  <c i="3" r="J35"/>
  <c i="1" r="AV97"/>
  <c r="AT97"/>
  <c r="AN97"/>
  <c i="3" r="F35"/>
  <c i="1" r="AZ97"/>
  <c i="4" r="J35"/>
  <c i="1" r="AV98"/>
  <c r="AT98"/>
  <c i="6" r="J35"/>
  <c i="1" r="AV100"/>
  <c r="AT100"/>
  <c i="8" r="F35"/>
  <c i="1" r="AZ103"/>
  <c i="9" r="F35"/>
  <c i="1" r="AZ104"/>
  <c r="BD102"/>
  <c r="BC102"/>
  <c r="AY102"/>
  <c r="BD106"/>
  <c r="BB106"/>
  <c r="AX106"/>
  <c r="BC106"/>
  <c r="AY106"/>
  <c r="BA106"/>
  <c r="AW106"/>
  <c i="13" r="F33"/>
  <c i="1" r="AZ109"/>
  <c i="13" r="J33"/>
  <c i="1" r="AV109"/>
  <c r="AT109"/>
  <c i="14" r="F33"/>
  <c i="1" r="AZ110"/>
  <c i="15" r="J33"/>
  <c i="1" r="AV111"/>
  <c r="AT111"/>
  <c i="2" r="J35"/>
  <c i="1" r="AV96"/>
  <c r="AT96"/>
  <c r="AN96"/>
  <c i="5" r="J35"/>
  <c i="1" r="AV99"/>
  <c r="AT99"/>
  <c i="6" r="F35"/>
  <c i="1" r="AZ100"/>
  <c r="BC95"/>
  <c i="9" r="J35"/>
  <c i="1" r="AV104"/>
  <c r="AT104"/>
  <c i="10" r="F35"/>
  <c i="1" r="AZ105"/>
  <c r="BA102"/>
  <c r="AW102"/>
  <c i="11" r="J35"/>
  <c i="1" r="AV107"/>
  <c r="AT107"/>
  <c i="12" r="F35"/>
  <c i="1" r="AZ108"/>
  <c i="14" r="J33"/>
  <c i="1" r="AV110"/>
  <c r="AT110"/>
  <c i="8" r="J32"/>
  <c i="1" r="AG103"/>
  <c r="AU102"/>
  <c i="2" r="F35"/>
  <c i="1" r="AZ96"/>
  <c i="4" r="F35"/>
  <c i="1" r="AZ98"/>
  <c i="5" r="F35"/>
  <c i="1" r="AZ99"/>
  <c i="7" r="J35"/>
  <c i="1" r="AV101"/>
  <c r="AT101"/>
  <c r="BA95"/>
  <c r="AW95"/>
  <c i="7" r="F35"/>
  <c i="1" r="AZ101"/>
  <c r="BD95"/>
  <c r="BB95"/>
  <c r="AX95"/>
  <c i="8" r="J35"/>
  <c i="1" r="AV103"/>
  <c r="AT103"/>
  <c r="AN103"/>
  <c i="10" r="J35"/>
  <c i="1" r="AV105"/>
  <c r="AT105"/>
  <c r="BB102"/>
  <c r="AX102"/>
  <c i="11" r="F35"/>
  <c i="1" r="AZ107"/>
  <c i="12" r="J35"/>
  <c i="1" r="AV108"/>
  <c r="AT108"/>
  <c i="15" r="F33"/>
  <c i="1" r="AZ111"/>
  <c i="5" l="1" r="BK131"/>
  <c r="J131"/>
  <c r="J98"/>
  <c r="J132"/>
  <c r="J99"/>
  <c i="8" r="J98"/>
  <c i="2" r="J129"/>
  <c r="J99"/>
  <c i="8" r="J125"/>
  <c r="J99"/>
  <c i="6" r="BK130"/>
  <c r="J130"/>
  <c r="J98"/>
  <c i="9" r="BK124"/>
  <c r="J124"/>
  <c i="15" r="BK121"/>
  <c r="J121"/>
  <c i="4" r="BK129"/>
  <c r="J129"/>
  <c r="J98"/>
  <c i="2" r="J98"/>
  <c i="12" r="BK129"/>
  <c r="J129"/>
  <c r="J98"/>
  <c i="10" r="BK124"/>
  <c r="J124"/>
  <c r="J98"/>
  <c i="7" r="BK126"/>
  <c r="J126"/>
  <c r="J98"/>
  <c i="11" r="BK129"/>
  <c r="J129"/>
  <c r="J98"/>
  <c i="13" r="BK121"/>
  <c r="J121"/>
  <c r="J96"/>
  <c i="14" r="BK120"/>
  <c r="J120"/>
  <c r="J96"/>
  <c i="8" r="J41"/>
  <c i="3" r="J41"/>
  <c i="2" r="J41"/>
  <c i="1" r="AU95"/>
  <c r="AZ95"/>
  <c r="AV95"/>
  <c r="AT95"/>
  <c r="BA94"/>
  <c r="AW94"/>
  <c r="AK30"/>
  <c r="AU106"/>
  <c i="9" r="J32"/>
  <c i="1" r="AG104"/>
  <c r="AY95"/>
  <c r="BB94"/>
  <c r="W31"/>
  <c i="15" r="J30"/>
  <c i="1" r="AG111"/>
  <c r="AZ106"/>
  <c r="AV106"/>
  <c r="AT106"/>
  <c r="BD94"/>
  <c r="W33"/>
  <c r="AZ102"/>
  <c r="AV102"/>
  <c r="AT102"/>
  <c r="BC94"/>
  <c r="AY94"/>
  <c i="9" l="1" r="J41"/>
  <c i="15" r="J39"/>
  <c i="9" r="J98"/>
  <c i="15" r="J96"/>
  <c i="1" r="AN111"/>
  <c r="AN104"/>
  <c r="AU94"/>
  <c i="4" r="J32"/>
  <c i="1" r="AG98"/>
  <c i="12" r="J32"/>
  <c i="1" r="AG108"/>
  <c i="5" r="J32"/>
  <c i="1" r="AG99"/>
  <c r="W32"/>
  <c r="AX94"/>
  <c i="11" r="J32"/>
  <c i="1" r="AG107"/>
  <c i="14" r="J30"/>
  <c i="1" r="AG110"/>
  <c i="13" r="J30"/>
  <c i="1" r="AG109"/>
  <c i="10" r="J32"/>
  <c i="1" r="AG105"/>
  <c r="AG102"/>
  <c i="6" r="J32"/>
  <c i="1" r="AG100"/>
  <c r="W30"/>
  <c r="AZ94"/>
  <c r="AV94"/>
  <c r="AK29"/>
  <c i="7" r="J32"/>
  <c i="1" r="AG101"/>
  <c r="AG95"/>
  <c i="14" l="1" r="J39"/>
  <c i="13" r="J39"/>
  <c i="6" r="J41"/>
  <c i="10" r="J41"/>
  <c i="7" r="J41"/>
  <c i="4" r="J41"/>
  <c i="1" r="AN101"/>
  <c i="11" r="J41"/>
  <c i="5" r="J41"/>
  <c i="12" r="J41"/>
  <c i="1" r="AN108"/>
  <c r="AN98"/>
  <c r="AN100"/>
  <c r="AN109"/>
  <c r="AN99"/>
  <c r="AN107"/>
  <c r="AN110"/>
  <c r="AN105"/>
  <c r="AN95"/>
  <c r="AN102"/>
  <c r="AG106"/>
  <c r="AG94"/>
  <c r="AK26"/>
  <c r="AT94"/>
  <c r="AN94"/>
  <c r="W29"/>
  <c l="1" r="AN106"/>
  <c r="AK35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<sst xmlns="http://schemas.openxmlformats.org/spreadsheetml/2006/main">
  <si>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</si>
  <si>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</si>
  <si>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</si>
  <si>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</si>
  <si>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</si>
  <si>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{76f8e9f6-a0b3-4c28-9d8b-ae231afa2660}</t>
  </si>
  <si>
    <t>0,01</t>
  </si>
  <si>
    <t>21</t>
  </si>
  <si>
    <t>15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</si>
  <si>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</si>
  <si>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</si>
  <si>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</si>
  <si>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</si>
  <si>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</si>
  <si>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20230112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</si>
  <si>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</si>
  <si>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</si>
  <si>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Povodňový park Kamýk nad Vltavou, 2024,aktualizace 12_6</t>
  </si>
  <si>
    <t>KSO:</t>
  </si>
  <si>
    <t>CC-CZ:</t>
  </si>
  <si>
    <t>Místo:</t>
  </si>
  <si>
    <t>Kamýk nad Vltavou</t>
  </si>
  <si>
    <t>Datum:</t>
  </si>
  <si>
    <t>8. 1. 2024</t>
  </si>
  <si>
    <t>Zadavatel:</t>
  </si>
  <si>
    <t>IČ:</t>
  </si>
  <si>
    <t>Obec Kamýk nad Vltavou, Kamýk nad Vltavou 69</t>
  </si>
  <si>
    <t>DIČ:</t>
  </si>
  <si>
    <t>Uchazeč:</t>
  </si>
  <si>
    <t>Vyplň údaj</t>
  </si>
  <si>
    <t>Projektant:</t>
  </si>
  <si>
    <t>26003236</t>
  </si>
  <si>
    <t>ŠINDLAR s.r.o.</t>
  </si>
  <si>
    <t>CZ 260 03 236</t>
  </si>
  <si>
    <t>True</t>
  </si>
  <si>
    <t>Zpracovatel: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</si>
  <si>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</si>
  <si>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</si>
  <si>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</si>
  <si>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</si>
  <si>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</si>
  <si>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</si>
  <si>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</si>
  <si>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</si>
  <si>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</si>
  <si>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</si>
  <si>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</si>
  <si>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</si>
  <si>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</si>
  <si>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</si>
  <si>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</si>
  <si>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</si>
  <si>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</si>
  <si>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</si>
  <si>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</si>
  <si>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</si>
  <si>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</si>
  <si>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</si>
  <si>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</si>
  <si>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</si>
  <si>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</si>
  <si>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</si>
  <si>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</si>
  <si>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</si>
  <si>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</si>
  <si>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</si>
  <si>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</si>
  <si>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</si>
  <si>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</si>
  <si>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</si>
  <si>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</si>
  <si>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</si>
  <si>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</si>
  <si>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</si>
  <si>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</si>
  <si>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</si>
  <si>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</si>
  <si>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</si>
  <si>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</si>
  <si>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</si>
  <si>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</si>
  <si>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</si>
  <si>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IO 01.</t>
  </si>
  <si>
    <t>Slepé říční rameno</t>
  </si>
  <si>
    <t>STA</t>
  </si>
  <si>
    <t>1</t>
  </si>
  <si>
    <t>{b57460c9-e81c-4568-946c-833503d745d1}</t>
  </si>
  <si>
    <t>2</t>
  </si>
  <si>
    <t>/</t>
  </si>
  <si>
    <t>IO 01.1</t>
  </si>
  <si>
    <t>Slepé říční rameno a revitalizované plochy</t>
  </si>
  <si>
    <t>Soupis</t>
  </si>
  <si>
    <t>{c6d38117-0a94-432d-9429-3cca72610341}</t>
  </si>
  <si>
    <t>IO 01.2</t>
  </si>
  <si>
    <t>Opevnění břehů ústí ramena</t>
  </si>
  <si>
    <t>{9aa84ba1-f367-4fb8-887a-1b6dfce6276c}</t>
  </si>
  <si>
    <t>IO 01.3</t>
  </si>
  <si>
    <t>Přelévaný dnový práh</t>
  </si>
  <si>
    <t>{3ac4f296-ed14-4994-a589-abfd7b64049e}</t>
  </si>
  <si>
    <t>IO 01.4</t>
  </si>
  <si>
    <t>Výpustné zařízení</t>
  </si>
  <si>
    <t>{06d085fb-414d-4233-85ab-b728938f1365}</t>
  </si>
  <si>
    <t>IO 01.5</t>
  </si>
  <si>
    <t>Konstrukce čerpací šachty</t>
  </si>
  <si>
    <t>{8497ef0b-5c90-4863-a28b-acd17319baa0}</t>
  </si>
  <si>
    <t>IO 01.6</t>
  </si>
  <si>
    <t>Mobiliář</t>
  </si>
  <si>
    <t>{543e41a4-9b58-4c06-9f4a-4e1fb38ec2e6}</t>
  </si>
  <si>
    <t>IO 02.</t>
  </si>
  <si>
    <t>Přístupové cesty parku</t>
  </si>
  <si>
    <t>{b5ab9968-b491-42d0-94bb-243ede98431c}</t>
  </si>
  <si>
    <t>IO 02.1</t>
  </si>
  <si>
    <t>Pobřežní cesta</t>
  </si>
  <si>
    <t>{45c819d1-8ac1-486c-8207-e76308eba741}</t>
  </si>
  <si>
    <t>IO 02.2.</t>
  </si>
  <si>
    <t>Centrální cesta</t>
  </si>
  <si>
    <t>{ed4a7894-684e-46a0-9674-368b4c104dc1}</t>
  </si>
  <si>
    <t>IO 02.3</t>
  </si>
  <si>
    <t>Napojení na provizorní most</t>
  </si>
  <si>
    <t>{a7f09bb3-34cd-4253-85b1-e3a8247c6fe6}</t>
  </si>
  <si>
    <t>SO 01</t>
  </si>
  <si>
    <t>Hřiště plážového volejbalu</t>
  </si>
  <si>
    <t>{48ef7e04-3367-4719-b786-479c92b158e0}</t>
  </si>
  <si>
    <t>SO 01.1</t>
  </si>
  <si>
    <t>{814d9b4c-3b7a-42e6-ac32-9afee60a25d9}</t>
  </si>
  <si>
    <t>SO 01.2</t>
  </si>
  <si>
    <t>Vodovodní přípojka, sprcha a pítko</t>
  </si>
  <si>
    <t>{bdaa3d91-dfbd-49c0-89dc-0f0f954db17e}</t>
  </si>
  <si>
    <t>SO 02.</t>
  </si>
  <si>
    <t>Parkovací plocha</t>
  </si>
  <si>
    <t>{715e3f69-2929-4cfd-8525-bfcbb4a3e1b8}</t>
  </si>
  <si>
    <t>PS 01.</t>
  </si>
  <si>
    <t>Plavební a dopravní značení</t>
  </si>
  <si>
    <t>{26d8e94b-7b1f-4a51-880d-c5e0b4928854}</t>
  </si>
  <si>
    <t>VON</t>
  </si>
  <si>
    <t>Vedlejší a ostatní náklady</t>
  </si>
  <si>
    <t>{aa1c6b66-9aa7-4d3b-9e44-88c54410d7cc}</t>
  </si>
  <si>
    <t>KRYCÍ LIST SOUPISU PRACÍ</t>
  </si>
  <si>
    <t>Objekt:</t>
  </si>
  <si>
    <t>IO 01. - Slepé říční rameno</t>
  </si>
  <si>
    <t>Soupis:</t>
  </si>
  <si>
    <t>IO 01.1 - Slepé říční rameno a revitalizované plochy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</si>
  <si>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</si>
  <si>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</si>
  <si>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</si>
  <si>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</si>
  <si>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</si>
  <si>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</si>
  <si>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</si>
  <si>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2 - Zakládání</t>
  </si>
  <si>
    <t xml:space="preserve">    4 - Vodorovné konstrukce</t>
  </si>
  <si>
    <t xml:space="preserve">    8 - Trubní vedení</t>
  </si>
  <si>
    <t xml:space="preserve">    9 - Ostatní konstrukce a práce, bourání</t>
  </si>
  <si>
    <t xml:space="preserve">    997 - Přesun sutě</t>
  </si>
  <si>
    <t xml:space="preserve">    998 - Přesun hmot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</si>
  <si>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</si>
  <si>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</si>
  <si>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</si>
  <si>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</si>
  <si>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</si>
  <si>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</si>
  <si>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</si>
  <si>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</si>
  <si>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</si>
  <si>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</si>
  <si>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</si>
  <si>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</si>
  <si>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</si>
  <si>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</si>
  <si>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</si>
  <si>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</si>
  <si>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</si>
  <si>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</si>
  <si>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111251103</t>
  </si>
  <si>
    <t>Odstranění křovin a stromů s odstraněním kořenů strojně průměru kmene do 100 mm v rovině nebo ve svahu sklonu terénu do 1:5, při celkové ploše přes 500 m2</t>
  </si>
  <si>
    <t>m2</t>
  </si>
  <si>
    <t>CS ÚRS 2024 01</t>
  </si>
  <si>
    <t>4</t>
  </si>
  <si>
    <t>726248341</t>
  </si>
  <si>
    <t>VV</t>
  </si>
  <si>
    <t>1542,5 "změřeno</t>
  </si>
  <si>
    <t>112101101</t>
  </si>
  <si>
    <t>Odstranění stromů s odřezáním kmene a s odvětvením listnatých, průměru kmene přes 100 do 300 mm</t>
  </si>
  <si>
    <t>kus</t>
  </si>
  <si>
    <t>-122722914</t>
  </si>
  <si>
    <t>3</t>
  </si>
  <si>
    <t>112155115</t>
  </si>
  <si>
    <t>Štěpkování s naložením na dopravní prostředek a odvozem do 20 km stromků a větví v zapojeném porostu, průměru kmene do 300 mm</t>
  </si>
  <si>
    <t>1367413264</t>
  </si>
  <si>
    <t>112251101</t>
  </si>
  <si>
    <t>Odstranění pařezů strojně s jejich vykopáním nebo vytrháním průměru přes 100 do 300 mm</t>
  </si>
  <si>
    <t>-177426300</t>
  </si>
  <si>
    <t>5</t>
  </si>
  <si>
    <t>113106290</t>
  </si>
  <si>
    <t>Rozebrání dílců vozovek a ploch s přemístěním hmot na skládku na vzdálenost do 3 m nebo s naložením na dopravní prostředek, ze silničních dílců jakýchkoliv rozměrů, s ložem z kameniva nebo živice strojně plochy jednotlivě přes 50 m2 do 200 m2 se spárami vyplněnými kamenivem</t>
  </si>
  <si>
    <t>2074040913</t>
  </si>
  <si>
    <t>85,0 "výkaz výměr</t>
  </si>
  <si>
    <t>6</t>
  </si>
  <si>
    <t>113107183</t>
  </si>
  <si>
    <t>Odstranění podkladů nebo krytů strojně plochy jednotlivě přes 50 m2 do 200 m2 s přemístěním hmot na skládku na vzdálenost do 20 m nebo s naložením na dopravní prostředek živičných, o tl. vrstvy přes 100 do 150 mm</t>
  </si>
  <si>
    <t>-2147473457</t>
  </si>
  <si>
    <t>140,0 "výkaz výměr, rampa č.1</t>
  </si>
  <si>
    <t>7</t>
  </si>
  <si>
    <t>113107246</t>
  </si>
  <si>
    <t>Odstranění podkladů nebo krytů strojně plochy jednotlivě přes 200 m2 s přemístěním hmot na skládku na vzdálenost do 20 m nebo s naložením na dopravní prostředek živičných, o tl. vrstvy přes 250 do 300 mm</t>
  </si>
  <si>
    <t>-406214379</t>
  </si>
  <si>
    <t xml:space="preserve">st. 592 </t>
  </si>
  <si>
    <t>394,0 "výkaz výměr</t>
  </si>
  <si>
    <t>2546,0 "výkaz výměr</t>
  </si>
  <si>
    <t>Součet</t>
  </si>
  <si>
    <t>8</t>
  </si>
  <si>
    <t>113107331</t>
  </si>
  <si>
    <t>Odstranění podkladů nebo krytů strojně plochy jednotlivě do 50 m2 s přemístěním hmot na skládku na vzdálenost do 3 m nebo s naložením na dopravní prostředek z betonu prostého, o tl. vrstvy přes 100 do 150 mm</t>
  </si>
  <si>
    <t>-1044243188</t>
  </si>
  <si>
    <t>30,0 "výkaz výměr, litý beton</t>
  </si>
  <si>
    <t>9</t>
  </si>
  <si>
    <t>115101201</t>
  </si>
  <si>
    <t>Čerpání vody na dopravní výšku do 10 m s uvažovaným průměrným přítokem do 500 l/min</t>
  </si>
  <si>
    <t>hod</t>
  </si>
  <si>
    <t>-920611967</t>
  </si>
  <si>
    <t>30*24</t>
  </si>
  <si>
    <t>10</t>
  </si>
  <si>
    <t>122251106</t>
  </si>
  <si>
    <t>Odkopávky a prokopávky nezapažené strojně v hornině třídy těžitelnosti I skupiny 3 přes 1 000 do 5 000 m3</t>
  </si>
  <si>
    <t>m3</t>
  </si>
  <si>
    <t>-734416940</t>
  </si>
  <si>
    <t>3598,37 "odkopávka stávající deponie</t>
  </si>
  <si>
    <t>11</t>
  </si>
  <si>
    <t>122351106</t>
  </si>
  <si>
    <t>Odkopávky a prokopávky nezapažené strojně v hornině třídy těžitelnosti II skupiny 4 přes 1 000 do 5 000 m3</t>
  </si>
  <si>
    <t>790589882</t>
  </si>
  <si>
    <t>(3221,43)*0,5"svrchní vrstva (50% z celkového objemu výkopu)</t>
  </si>
  <si>
    <t>(6633,34)*0,5"výkop vrstvy 0,5 - 1,5 m (50% z celkového objemu výkopu)</t>
  </si>
  <si>
    <t>(9159,73)*0,5"výkop vrstvy pod úroveň 1,5 m (50% z celkového objemu výkopu)</t>
  </si>
  <si>
    <t>-(7230,0*0,1)*0,5"odečet krycí vrstvy (50% z celkového objemu výkopu)</t>
  </si>
  <si>
    <t>12</t>
  </si>
  <si>
    <t>122451106</t>
  </si>
  <si>
    <t>Odkopávky a prokopávky nezapažené strojně v hornině třídy těžitelnosti II skupiny 5 přes 1 000 do 5 000 m3</t>
  </si>
  <si>
    <t>2034205096</t>
  </si>
  <si>
    <t>13</t>
  </si>
  <si>
    <t>132212121</t>
  </si>
  <si>
    <t>Hloubení zapažených rýh šířky do 800 mm ručně s urovnáním dna do předepsaného profilu a spádu v hornině třídy těžitelnosti I skupiny 3 soudržných</t>
  </si>
  <si>
    <t>1290176199</t>
  </si>
  <si>
    <t>368,75 "odvodňovací rýha, výkaz</t>
  </si>
  <si>
    <t>14</t>
  </si>
  <si>
    <t>133251101</t>
  </si>
  <si>
    <t>Hloubení nezapažených šachet strojně v hornině třídy těžitelnosti I skupiny 3 do 20 m3</t>
  </si>
  <si>
    <t>959037425</t>
  </si>
  <si>
    <t>8*3,14*0,5*0,5*1,2 "pro čerpací šachty</t>
  </si>
  <si>
    <t>162201421</t>
  </si>
  <si>
    <t>Vodorovné přemístění větví, kmenů nebo pařezů s naložením, složením a dopravou do 1000 m pařezů kmenů, průměru přes 100 do 300 mm</t>
  </si>
  <si>
    <t>-153458982</t>
  </si>
  <si>
    <t>16</t>
  </si>
  <si>
    <t>162301971</t>
  </si>
  <si>
    <t>Vodorovné přemístění větví, kmenů nebo pařezů s naložením, složením a dopravou Příplatek k cenám za každých dalších i započatých 1000 m přes 1000 m pařezů kmenů, průměru přes 100 do 300 mm</t>
  </si>
  <si>
    <t>-480838922</t>
  </si>
  <si>
    <t>7*31 "příplatků 31</t>
  </si>
  <si>
    <t>17</t>
  </si>
  <si>
    <t>162351103</t>
  </si>
  <si>
    <t>Vodorovné přemístění výkopku nebo sypaniny po suchu na obvyklém dopravním prostředku, bez naložení výkopku, avšak se složením bez rozhrnutí z horniny třídy těžitelnosti I skupiny 1 až 3 na vzdálenost přes 50 do 500 m</t>
  </si>
  <si>
    <t>-1291543721</t>
  </si>
  <si>
    <t>3598,37" zemina ze stávající deponie na meziskládku</t>
  </si>
  <si>
    <t>265,42" pro zpětný zásyp</t>
  </si>
  <si>
    <t>1597,43 "přesun inertní zeminy z meziskládky</t>
  </si>
  <si>
    <t>18</t>
  </si>
  <si>
    <t>162751137</t>
  </si>
  <si>
    <t>Vodorovné přemístění výkopku nebo sypaniny po suchu na obvyklém dopravním prostředku, bez naložení výkopku, avšak se složením bez rozhrnutí z horniny třídy těžitelnosti II skupiny 4 a 5 na vzdálenost přes 9 000 do 10 000 m</t>
  </si>
  <si>
    <t>-1036940659</t>
  </si>
  <si>
    <t>9145,75 " z odkopávek skupiny 4</t>
  </si>
  <si>
    <t>9145,75 " z odkopávek skupiny 5</t>
  </si>
  <si>
    <t>19</t>
  </si>
  <si>
    <t>162751139</t>
  </si>
  <si>
    <t>Vodorovné přemístění výkopku nebo sypaniny po suchu na obvyklém dopravním prostředku, bez naložení výkopku, avšak se složením bez rozhrnutí z horniny třídy těžitelnosti II skupiny 4 a 5 na vzdálenost Příplatek k ceně za každých dalších i započatých 1 000 m</t>
  </si>
  <si>
    <t>78028033</t>
  </si>
  <si>
    <t>18291,5*22</t>
  </si>
  <si>
    <t>20</t>
  </si>
  <si>
    <t>171201231</t>
  </si>
  <si>
    <t>Poplatek za uložení stavebního odpadu na recyklační skládce (skládkovné) zeminy a kamení zatříděného do Katalogu odpadů pod kódem 17 05 04</t>
  </si>
  <si>
    <t>t</t>
  </si>
  <si>
    <t>1920902445</t>
  </si>
  <si>
    <t>18291,50*1,8</t>
  </si>
  <si>
    <t>167151111</t>
  </si>
  <si>
    <t>Nakládání, skládání a překládání neulehlého výkopku nebo sypaniny strojně nakládání, množství přes 100 m3, z hornin třídy těžitelnosti I, skupiny 1 až 3</t>
  </si>
  <si>
    <t>-169431897</t>
  </si>
  <si>
    <t>1597,43 "zásyp jílového těsnění inertní zeminou</t>
  </si>
  <si>
    <t>265,42 "pro zpětný zásyp</t>
  </si>
  <si>
    <t>22</t>
  </si>
  <si>
    <t>171151103</t>
  </si>
  <si>
    <t>Uložení sypanin do násypů strojně s rozprostřením sypaniny ve vrstvách a s hrubým urovnáním zhutněných z hornin soudržných jakékoliv třídy těžitelnosti</t>
  </si>
  <si>
    <t>-982831361</t>
  </si>
  <si>
    <t>265,42 "zpětný zásyp</t>
  </si>
  <si>
    <t>23</t>
  </si>
  <si>
    <t>171151112</t>
  </si>
  <si>
    <t>Uložení sypanin do násypů strojně s rozprostřením sypaniny ve vrstvách a s hrubým urovnáním zhutněných z hornin nesoudržných kamenitých</t>
  </si>
  <si>
    <t>-862267706</t>
  </si>
  <si>
    <t>790,97 "násyp říčních oblázků</t>
  </si>
  <si>
    <t>13,77 "drcené kamenivo</t>
  </si>
  <si>
    <t>24</t>
  </si>
  <si>
    <t>M</t>
  </si>
  <si>
    <t>58333680</t>
  </si>
  <si>
    <t>kamenivo těžené hrubé frakce 22/63</t>
  </si>
  <si>
    <t>1981458669</t>
  </si>
  <si>
    <t>790,97*2.0 "říční oblázky</t>
  </si>
  <si>
    <t>25</t>
  </si>
  <si>
    <t>58343959</t>
  </si>
  <si>
    <t>kamenivo drcené hrubé frakce 32/63</t>
  </si>
  <si>
    <t>-1420230860</t>
  </si>
  <si>
    <t>13,77*2,0 "dle tabulky výkaz kub.</t>
  </si>
  <si>
    <t>26</t>
  </si>
  <si>
    <t>171251101</t>
  </si>
  <si>
    <t>Uložení sypanin do násypů strojně s rozprostřením sypaniny ve vrstvách a s hrubým urovnáním nezhutněných jakékoliv třídy těžitelnosti</t>
  </si>
  <si>
    <t>-1936844235</t>
  </si>
  <si>
    <t>90,88 "násyp říčního písku</t>
  </si>
  <si>
    <t>27</t>
  </si>
  <si>
    <t>58331289</t>
  </si>
  <si>
    <t>kamenivo těžené drobné frakce 0/2</t>
  </si>
  <si>
    <t>-636565244</t>
  </si>
  <si>
    <t>90,88*2,0 "říční písek</t>
  </si>
  <si>
    <t>28</t>
  </si>
  <si>
    <t>172153103</t>
  </si>
  <si>
    <t>Zřízení těsnícího jádra nebo těsnící vrstvy zemních a kamenitých hrází přehradních a jiných vodních nádrží z horniny třídy těžitelnosti I a II, skupiny 1 až 4 se zhutněním do 100 % PS - koef. C vodorovné šířky vrstvy přes 3 m</t>
  </si>
  <si>
    <t>-428808056</t>
  </si>
  <si>
    <t>2574,99 "zřízení těsnící vrstvy</t>
  </si>
  <si>
    <t>29</t>
  </si>
  <si>
    <t>58125110R</t>
  </si>
  <si>
    <t>Jilovitá zemina pro těsnící vrstvu, do ceny si zhotovitel zahrne náklady na pořízení, nalůožení a dovoz na místo stavby</t>
  </si>
  <si>
    <t>1342614605</t>
  </si>
  <si>
    <t>2574,99*1,8"zemina pro těsnící vrstvu</t>
  </si>
  <si>
    <t>30</t>
  </si>
  <si>
    <t>174111101</t>
  </si>
  <si>
    <t>Zásyp sypaninou z jakékoliv horniny ručně s uložením výkopku ve vrstvách se zhutněním jam, šachet, rýh nebo kolem objektů v těchto vykopávkách</t>
  </si>
  <si>
    <t>865485563</t>
  </si>
  <si>
    <t>7,536 "čerp. šahty</t>
  </si>
  <si>
    <t>31</t>
  </si>
  <si>
    <t>181351113</t>
  </si>
  <si>
    <t>Rozprostření a urovnání ornice v rovině nebo ve svahu sklonu do 1:5 strojně při souvislé ploše přes 500 m2, tl. vrstvy do 200 mm</t>
  </si>
  <si>
    <t>-1815520557</t>
  </si>
  <si>
    <t>3415,25 "ohumusování</t>
  </si>
  <si>
    <t>32</t>
  </si>
  <si>
    <t>10364101</t>
  </si>
  <si>
    <t>zemina pro terénní úpravy - ornice</t>
  </si>
  <si>
    <t>674575313</t>
  </si>
  <si>
    <t>3415,25*0,2*1,8"zemina pro ohumusování</t>
  </si>
  <si>
    <t>33</t>
  </si>
  <si>
    <t>181451131</t>
  </si>
  <si>
    <t>Založení trávníku na půdě předem připravené plochy přes 1000 m2 výsevem včetně utažení parkového v rovině nebo na svahu do 1:5</t>
  </si>
  <si>
    <t>2139856525</t>
  </si>
  <si>
    <t>3415,25"založení trávníku</t>
  </si>
  <si>
    <t>410,5 "nad přípojkou vodovodu ŘVC</t>
  </si>
  <si>
    <t>34</t>
  </si>
  <si>
    <t>00572410</t>
  </si>
  <si>
    <t>osivo směs travní parková</t>
  </si>
  <si>
    <t>kg</t>
  </si>
  <si>
    <t>1780564533</t>
  </si>
  <si>
    <t>3825,75*0,02 'Přepočtené koeficientem množství</t>
  </si>
  <si>
    <t>35</t>
  </si>
  <si>
    <t>181951113</t>
  </si>
  <si>
    <t>Úprava pláně vyrovnáním výškových rozdílů strojně v hornině třídy těžitelnosti II, skupiny 4 a 5 bez zhutnění</t>
  </si>
  <si>
    <t>-80178898</t>
  </si>
  <si>
    <t>7568,0 "po provedení výkopu</t>
  </si>
  <si>
    <t>7540,0 "po provedení těsnící vrstvy</t>
  </si>
  <si>
    <t>7410,0 "po nasypání inertní zeminy</t>
  </si>
  <si>
    <t>36</t>
  </si>
  <si>
    <t>183211312</t>
  </si>
  <si>
    <t>Výsadba květin do připravené půdy se zalitím do připravené půdy, se zalitím trvalek prostokořenných</t>
  </si>
  <si>
    <t>1418882205</t>
  </si>
  <si>
    <t>37</t>
  </si>
  <si>
    <t>00572000r</t>
  </si>
  <si>
    <t>Sazenice vodních rostlin</t>
  </si>
  <si>
    <t>511766041</t>
  </si>
  <si>
    <t>38</t>
  </si>
  <si>
    <t>185804312</t>
  </si>
  <si>
    <t>Zalití rostlin vodou plochy záhonů jednotlivě přes 20 m2</t>
  </si>
  <si>
    <t>-1985752019</t>
  </si>
  <si>
    <t>(380,0+410,35+3560,8)*0,01</t>
  </si>
  <si>
    <t>Zakládání</t>
  </si>
  <si>
    <t>39</t>
  </si>
  <si>
    <t>213141111</t>
  </si>
  <si>
    <t>Zřízení vrstvy z geotextilie filtrační, separační, odvodňovací, ochranné, výztužné nebo protierozní v rovině nebo ve sklonu do 1:5, šířky do 3 m</t>
  </si>
  <si>
    <t>1507848534</t>
  </si>
  <si>
    <t>9914,32 "dle tabulky kubatur</t>
  </si>
  <si>
    <t>40</t>
  </si>
  <si>
    <t>69311088</t>
  </si>
  <si>
    <t>geotextilie netkaná separační, ochranná, filtrační, drenážní PES 500g/m2</t>
  </si>
  <si>
    <t>-1283379992</t>
  </si>
  <si>
    <t>9914,32*1,1845 'Přepočtené koeficientem množství</t>
  </si>
  <si>
    <t>41</t>
  </si>
  <si>
    <t>242111123</t>
  </si>
  <si>
    <t>Osazení pláště vodárenské kopané studny z betonových skruží na cementovou maltu MC 10 dílcových, při vnitřním průměru studny 1,00 m</t>
  </si>
  <si>
    <t>m</t>
  </si>
  <si>
    <t>54443667</t>
  </si>
  <si>
    <t>7*1,0</t>
  </si>
  <si>
    <t>42</t>
  </si>
  <si>
    <t>PSB.36010100</t>
  </si>
  <si>
    <t>Betonová skruž 1000 mm</t>
  </si>
  <si>
    <t>11517381</t>
  </si>
  <si>
    <t>Vodorovné konstrukce</t>
  </si>
  <si>
    <t>43</t>
  </si>
  <si>
    <t>462511270</t>
  </si>
  <si>
    <t>Zához z lomového kamene neupraveného záhozového bez proštěrkování z terénu, hmotnosti jednotlivých kamenů do 200 kg</t>
  </si>
  <si>
    <t>756899035</t>
  </si>
  <si>
    <t>1,29 "dle tabulky kubatur</t>
  </si>
  <si>
    <t>44</t>
  </si>
  <si>
    <t>462519002</t>
  </si>
  <si>
    <t>Zához z lomového kamene neupraveného záhozového Příplatek k cenám za urovnání viditelných ploch záhozu z kamene, hmotnosti jednotlivých kamenů do 200 kg</t>
  </si>
  <si>
    <t>432750470</t>
  </si>
  <si>
    <t>3,25</t>
  </si>
  <si>
    <t>45</t>
  </si>
  <si>
    <t>463211142</t>
  </si>
  <si>
    <t>Rovnanina z lomového kamene neupraveného pro podélné i příčné objekty objemu do 3 m3 z kamene tříděného, s urovnáním líce a vyklínováním spár úlomky kamene hmotnost jednotlivých kamenů přes 80 do 200 kg</t>
  </si>
  <si>
    <t>317669489</t>
  </si>
  <si>
    <t>51,39 "dle tabulky kubatur</t>
  </si>
  <si>
    <t>Trubní vedení</t>
  </si>
  <si>
    <t>46</t>
  </si>
  <si>
    <t>820491811</t>
  </si>
  <si>
    <t>Bourání stávajícího potrubí ze železobetonu v otevřeném výkopu DN přes 800 do 1000</t>
  </si>
  <si>
    <t>-1450226242</t>
  </si>
  <si>
    <t>91,0 "výkaz výměr</t>
  </si>
  <si>
    <t>47</t>
  </si>
  <si>
    <t>890251851</t>
  </si>
  <si>
    <t>Bourání šachet a jímek strojně velikosti obestavěného prostoru přes 3 do 5 m3 z prostého betonu</t>
  </si>
  <si>
    <t>-1034624964</t>
  </si>
  <si>
    <t>4,0 "výkaz výměr, 2 ks šachtice</t>
  </si>
  <si>
    <t>8*3,14*1,0*0,1*1,0 " skruže čerp, šachet</t>
  </si>
  <si>
    <t>48</t>
  </si>
  <si>
    <t>890351851</t>
  </si>
  <si>
    <t>Bourání šachet a jímek strojně velikosti obestavěného prostoru přes 3 do 5 m3 ze železobetonu</t>
  </si>
  <si>
    <t>1021295610</t>
  </si>
  <si>
    <t>15,1 "výkaz výměr, 3 ks kanalizační šachty</t>
  </si>
  <si>
    <t>Ostatní konstrukce a práce, bourání</t>
  </si>
  <si>
    <t>49</t>
  </si>
  <si>
    <t>919521110</t>
  </si>
  <si>
    <t>Zřízení silničního propustku z trub betonových nebo železobetonových DN 300 mm</t>
  </si>
  <si>
    <t>-1581263777</t>
  </si>
  <si>
    <t>2*5,0 "přejezd rýhy</t>
  </si>
  <si>
    <t>50</t>
  </si>
  <si>
    <t>59222020</t>
  </si>
  <si>
    <t>trouba ŽB hrdlová DN 300</t>
  </si>
  <si>
    <t>1156458465</t>
  </si>
  <si>
    <t>10*1,01 'Přepočtené koeficientem množství</t>
  </si>
  <si>
    <t>51</t>
  </si>
  <si>
    <t>961044111</t>
  </si>
  <si>
    <t>Bourání základů z betonu prostého</t>
  </si>
  <si>
    <t>-1648301173</t>
  </si>
  <si>
    <t>88,0 "výkaz výměr, podél břehu</t>
  </si>
  <si>
    <t>210,0"výkaz výměr, st.594</t>
  </si>
  <si>
    <t>2,9 "výkaz výměr, sloup S1, 4,55</t>
  </si>
  <si>
    <t>33,2 "výkaz výměr, st.590</t>
  </si>
  <si>
    <t>0,3 "výkaz výměr, sloup S1, 5,2</t>
  </si>
  <si>
    <t>9,1 "výkaz výměr, st. 591</t>
  </si>
  <si>
    <t>"st. 592</t>
  </si>
  <si>
    <t>2,4 "výkaz výměr, sloup S1,4,3</t>
  </si>
  <si>
    <t>2,4 "výkaz výměr, sloup S2,3,9</t>
  </si>
  <si>
    <t>2,4 "výkaz výměr, sloup S3,3,5</t>
  </si>
  <si>
    <t>"st.593</t>
  </si>
  <si>
    <t>21,30 "pod sjezdem</t>
  </si>
  <si>
    <t>52</t>
  </si>
  <si>
    <t>962022491</t>
  </si>
  <si>
    <t>Bourání zdiva nadzákladového kamenného na maltu cementovou, objemu přes 1 m3</t>
  </si>
  <si>
    <t>-1410115355</t>
  </si>
  <si>
    <t>(197,0+90,0)*0,20*0,8 "zídka podél břehu</t>
  </si>
  <si>
    <t>53</t>
  </si>
  <si>
    <t>966008111</t>
  </si>
  <si>
    <t>Bourání trubního propustku s odklizením a uložením vybouraného materiálu na skládku na vzdálenost do 3 m nebo s naložením na dopravní prostředek z trub betonových nebo železobetonových DN do 300 mm</t>
  </si>
  <si>
    <t>-2122141388</t>
  </si>
  <si>
    <t>997</t>
  </si>
  <si>
    <t>Přesun sutě</t>
  </si>
  <si>
    <t>54</t>
  </si>
  <si>
    <t>997221571</t>
  </si>
  <si>
    <t>Vodorovná doprava vybouraných hmot bez naložení, ale se složením a s hrubým urovnáním na vzdálenost do 1 km</t>
  </si>
  <si>
    <t>-1935727872</t>
  </si>
  <si>
    <t>55</t>
  </si>
  <si>
    <t>997221579</t>
  </si>
  <si>
    <t>Vodorovná doprava vybouraných hmot bez naložení, ale se složením a s hrubým urovnáním na vzdálenost Příplatek k ceně za každý další započatý 1 km přes 1 km</t>
  </si>
  <si>
    <t>-2005400071</t>
  </si>
  <si>
    <t>3210,915*31</t>
  </si>
  <si>
    <t>56</t>
  </si>
  <si>
    <t>997221858</t>
  </si>
  <si>
    <t>Poplatek za uložení stavebního odpadu na recyklační skládce (skládkovné) z rostlinných pletiv zatříděného do Katalogu odpadů pod kódem 02 01 03</t>
  </si>
  <si>
    <t>42009820</t>
  </si>
  <si>
    <t>7*0,9*0,55 "poplatek za uložení pařezů</t>
  </si>
  <si>
    <t>57</t>
  </si>
  <si>
    <t>997221861</t>
  </si>
  <si>
    <t>Poplatek za uložení stavebního odpadu na recyklační skládce (skládkovné) z prostého betonu zatříděného do Katalogu odpadů pod kódem 17 01 01</t>
  </si>
  <si>
    <t>1074684826</t>
  </si>
  <si>
    <t>3210,915</t>
  </si>
  <si>
    <t>-2128,7 "odečet asfaltu</t>
  </si>
  <si>
    <t>-39,436 "odečet armovaného betonu</t>
  </si>
  <si>
    <t>58</t>
  </si>
  <si>
    <t>997221862</t>
  </si>
  <si>
    <t>Poplatek za uložení stavebního odpadu na recyklační skládce (skládkovné) z armovaného betonu zatříděného do Katalogu odpadů pod kódem 17 01 01</t>
  </si>
  <si>
    <t>623768204</t>
  </si>
  <si>
    <t>5,436+34,0</t>
  </si>
  <si>
    <t>59</t>
  </si>
  <si>
    <t>997221875</t>
  </si>
  <si>
    <t>Poplatek za uložení stavebního odpadu na recyklační skládce (skládkovné) asfaltového bez obsahu dehtu zatříděného do Katalogu odpadů pod kódem 17 03 02</t>
  </si>
  <si>
    <t>-1292289523</t>
  </si>
  <si>
    <t>44,24+2084,46</t>
  </si>
  <si>
    <t>998</t>
  </si>
  <si>
    <t>Přesun hmot</t>
  </si>
  <si>
    <t>60</t>
  </si>
  <si>
    <t>998332011</t>
  </si>
  <si>
    <t>Přesun hmot pro úpravy vodních toků a kanály, hráze rybníků apod. dopravní vzdálenost do 500 m</t>
  </si>
  <si>
    <t>-2097458554</t>
  </si>
  <si>
    <t>IO 01.2 - Opevnění břehů ústí ramena</t>
  </si>
  <si>
    <t xml:space="preserve">    5 - Komunikace pozemní</t>
  </si>
  <si>
    <t>113107163</t>
  </si>
  <si>
    <t>Odstranění podkladů nebo krytů strojně plochy jednotlivě přes 50 m2 do 200 m2 s přemístěním hmot na skládku na vzdálenost do 20 m nebo s naložením na dopravní prostředek z kameniva hrubého drceného, o tl. vrstvy přes 200 do 300 mm</t>
  </si>
  <si>
    <t>579699756</t>
  </si>
  <si>
    <t>15,0*5,0 "sjížďák</t>
  </si>
  <si>
    <t>113311121</t>
  </si>
  <si>
    <t>Odstranění geosyntetik s uložením na vzdálenost do 20 m nebo naložením na dopravní prostředek geotextilie</t>
  </si>
  <si>
    <t>846497464</t>
  </si>
  <si>
    <t>114203104</t>
  </si>
  <si>
    <t>Rozebrání dlažeb nebo záhozů s naložením na dopravní prostředek záhozů, rovnanin a soustřeďovacích staveb provedených na sucho</t>
  </si>
  <si>
    <t>-1293925654</t>
  </si>
  <si>
    <t>292,59</t>
  </si>
  <si>
    <t>1950799809</t>
  </si>
  <si>
    <t>197,80*0,5"svrchní vrstva (50% z celkového objemu výkopu)</t>
  </si>
  <si>
    <t>769,73*0,5"výkop vrstvy 0,5 - 1,5 m (50% z celkového objemu výkopu)</t>
  </si>
  <si>
    <t>586,79*0,5"výkop vrstvy pod úroveň 1,5 m (50% z celkového objemu výkopu)</t>
  </si>
  <si>
    <t>-(1500,0*0,1)*0,5"odečet krycí vrstvy (50% z celkového objemu výkopu)</t>
  </si>
  <si>
    <t>Mezisoučet</t>
  </si>
  <si>
    <t>15,0*5,0*1,0 "sjížďák</t>
  </si>
  <si>
    <t>-1700818829</t>
  </si>
  <si>
    <t>-385,55"odečet výkopu pod vodou</t>
  </si>
  <si>
    <t>-(1500*0,1)*0,5"odečet krycí vrstvy (50% z celkového objemu výkopu)</t>
  </si>
  <si>
    <t>127451111</t>
  </si>
  <si>
    <t>Vykopávky pod vodou strojně na hloubku do 5 m pod projektem stanovenou hladinou vody v hornině třídy těžitelnosti II skupiny 5, průměrné tloušťky projektované vrstvy přes 0,50 m do 1 000 m3</t>
  </si>
  <si>
    <t>1951710459</t>
  </si>
  <si>
    <t>385,55"výkop pod vodou</t>
  </si>
  <si>
    <t>1255532231</t>
  </si>
  <si>
    <t>4,54 "pro zpětný zásyp</t>
  </si>
  <si>
    <t>-706790250</t>
  </si>
  <si>
    <t>702,16 " z odkopávek skupiny 4</t>
  </si>
  <si>
    <t>702,16 " z odkopávek skupiny 5</t>
  </si>
  <si>
    <t>292,59 " z demolice opevnění</t>
  </si>
  <si>
    <t>-1442891451</t>
  </si>
  <si>
    <t>1696,91*22</t>
  </si>
  <si>
    <t>171151131</t>
  </si>
  <si>
    <t>Uložení sypanin do násypů strojně s rozprostřením sypaniny ve vrstvách a s hrubým urovnáním zhutněných z hornin nesoudržných a soudržných střídavě ukládaných</t>
  </si>
  <si>
    <t>-1877989764</t>
  </si>
  <si>
    <t>-1868543582</t>
  </si>
  <si>
    <t>292,59*2,0"demolice opevnění</t>
  </si>
  <si>
    <t>(702,16+702,16)*1,8</t>
  </si>
  <si>
    <t>2057949743</t>
  </si>
  <si>
    <t>-124195387</t>
  </si>
  <si>
    <t>4,54 "zpětný zásyp</t>
  </si>
  <si>
    <t>-411391831</t>
  </si>
  <si>
    <t>58,85 "drcené kamenivo</t>
  </si>
  <si>
    <t>-683199025</t>
  </si>
  <si>
    <t>58,85*2,0</t>
  </si>
  <si>
    <t>635819642</t>
  </si>
  <si>
    <t>14,17</t>
  </si>
  <si>
    <t>1258537156</t>
  </si>
  <si>
    <t>14,17*2,0 "říční písek</t>
  </si>
  <si>
    <t>-38894632</t>
  </si>
  <si>
    <t>145,55 "ohumusování</t>
  </si>
  <si>
    <t>1343776111</t>
  </si>
  <si>
    <t>145,55*0,2*1,8"zemina pro ohumusování</t>
  </si>
  <si>
    <t>1426439127</t>
  </si>
  <si>
    <t>145,55 "založení trávníku</t>
  </si>
  <si>
    <t>-1630136055</t>
  </si>
  <si>
    <t>145,55*0,02 'Přepočtené koeficientem množství</t>
  </si>
  <si>
    <t>-1587917722</t>
  </si>
  <si>
    <t>2882"po provedení výkopu</t>
  </si>
  <si>
    <t>-1301134352</t>
  </si>
  <si>
    <t>612,66 "dle tabulky kubatur</t>
  </si>
  <si>
    <t>-2020832216</t>
  </si>
  <si>
    <t>687,66*1,1845 'Přepočtené koeficientem množství</t>
  </si>
  <si>
    <t>462512270</t>
  </si>
  <si>
    <t>Zához z lomového kamene neupraveného záhozového s proštěrkováním z terénu, hmotnosti jednotlivých kamenů do 200 kg</t>
  </si>
  <si>
    <t>-1690532286</t>
  </si>
  <si>
    <t>103,79 "hmotnost kamene 80 - 200 kg</t>
  </si>
  <si>
    <t>462512370</t>
  </si>
  <si>
    <t>Zához z lomového kamene neupraveného záhozového s proštěrkováním z terénu, hmotnosti jednotlivých kamenů přes 200 do 500 kg</t>
  </si>
  <si>
    <t>-1537844664</t>
  </si>
  <si>
    <t>31,63 "hmotnost kamene 200 - 500 kg</t>
  </si>
  <si>
    <t>630384114</t>
  </si>
  <si>
    <t>206,7 "plocha dna</t>
  </si>
  <si>
    <t>463212121</t>
  </si>
  <si>
    <t>Rovnanina z lomového kamene upraveného, tříděného jakékoliv tloušťky rovnaniny s vyplněním spár a dutin těženým kamenivem</t>
  </si>
  <si>
    <t>1848897894</t>
  </si>
  <si>
    <t>204,36 "hmotnost kamene 80 - 200 kg</t>
  </si>
  <si>
    <t>Komunikace pozemní</t>
  </si>
  <si>
    <t>564771111</t>
  </si>
  <si>
    <t>Podklad nebo kryt z kameniva hrubého drceného vel. 32-63 mm s rozprostřením a zhutněním plochy přes 100 m2, po zhutnění tl. 250 mm</t>
  </si>
  <si>
    <t>33887046</t>
  </si>
  <si>
    <t>-905834697</t>
  </si>
  <si>
    <t>IO 01.3 - Přelévaný dnový práh</t>
  </si>
  <si>
    <t xml:space="preserve">    6 - Úpravy povrchů, podlahy a osazování výplní</t>
  </si>
  <si>
    <t>PSV - Práce a dodávky PSV</t>
  </si>
  <si>
    <t xml:space="preserve">    711 - Izolace proti vodě, vlhkosti a plynům</t>
  </si>
  <si>
    <t>115101203</t>
  </si>
  <si>
    <t>Čerpání vody na dopravní výšku do 10 m s uvažovaným průměrným přítokem přes 1 000 do 2 000 l/min</t>
  </si>
  <si>
    <t>-583476916</t>
  </si>
  <si>
    <t>60*2*3</t>
  </si>
  <si>
    <t>115101303</t>
  </si>
  <si>
    <t>Pohotovost záložní čerpací soupravy pro dopravní výšku do 10 m s uvažovaným průměrným přítokem přes 1 000 do 2 000 l/min</t>
  </si>
  <si>
    <t>den</t>
  </si>
  <si>
    <t>908953058</t>
  </si>
  <si>
    <t>10*60</t>
  </si>
  <si>
    <t>442499417</t>
  </si>
  <si>
    <t>176,79</t>
  </si>
  <si>
    <t>151712111</t>
  </si>
  <si>
    <t>Převázka ocelová pro ukotvení záporového pažení pro jakoukoliv délku převázky zdvojená</t>
  </si>
  <si>
    <t>1509833427</t>
  </si>
  <si>
    <t>2*35,45 "2*U 200,25,30/m</t>
  </si>
  <si>
    <t>13010826</t>
  </si>
  <si>
    <t>ocel profilová jakost S235JR (11 375) průřez U (UPN) 200</t>
  </si>
  <si>
    <t>-831410818</t>
  </si>
  <si>
    <t>70,90*0,0253</t>
  </si>
  <si>
    <t>13611228</t>
  </si>
  <si>
    <t>plech ocelový hladký jakost S235JR tl 10mm tabule</t>
  </si>
  <si>
    <t>-2015617668</t>
  </si>
  <si>
    <t>0,173 "dist, prvek</t>
  </si>
  <si>
    <t>151712121</t>
  </si>
  <si>
    <t>Odstranění ocelové převázky pro ukotvení záporového pažení jakékoliv délky převázky zdvojené</t>
  </si>
  <si>
    <t>-1911482166</t>
  </si>
  <si>
    <t>153112111</t>
  </si>
  <si>
    <t>Zřízení beraněných stěn z ocelových štětovnic z terénu nastražení štětovnic ve standardních podmínkách, délky do 10 m</t>
  </si>
  <si>
    <t>-167101552</t>
  </si>
  <si>
    <t>153112122</t>
  </si>
  <si>
    <t>Zřízení beraněných stěn z ocelových štětovnic z terénu zaberanění štětovnic ve standardních podmínkách, délky do 8 m</t>
  </si>
  <si>
    <t>-1621737134</t>
  </si>
  <si>
    <t>(35,72+4,77)*2*5,00</t>
  </si>
  <si>
    <t>159202200</t>
  </si>
  <si>
    <t>Štětovnice, pažnice z oceli štětovnice typ ZTV IIIn (Larsen) S240GP (1.0021) dle EN 10248-1</t>
  </si>
  <si>
    <t>1142353687</t>
  </si>
  <si>
    <t>P</t>
  </si>
  <si>
    <t>Poznámka k položce:_x000d_
hmotnost 0,155 t/m2</t>
  </si>
  <si>
    <t>štětovnice Larsen IIIn</t>
  </si>
  <si>
    <t>(35,72+4,77)*2*8,0*0,155</t>
  </si>
  <si>
    <t>153113112</t>
  </si>
  <si>
    <t>Vytažení stěn z ocelových štětovnic zaberaněných z terénu délky do 12 m ve standardních podmínkách, zaberaněných na hloubku do 8 m</t>
  </si>
  <si>
    <t>-1153659686</t>
  </si>
  <si>
    <t>404,90</t>
  </si>
  <si>
    <t>153891112</t>
  </si>
  <si>
    <t>Osazení a rozebrání ocelové roznášecí konstrukce z válcovaných profilů a plechů pod kotvy, trny nebo táhla při osazení, o hmotnosti jednotlivých částí konstrukce přes 40 do 200 kg</t>
  </si>
  <si>
    <t>-258404990</t>
  </si>
  <si>
    <t>5*4,37*36,3 "rozpěry</t>
  </si>
  <si>
    <t>14011080r</t>
  </si>
  <si>
    <t>trubka ocelová bezešvá hladká jakost 11 353 108x16mm</t>
  </si>
  <si>
    <t>387902767</t>
  </si>
  <si>
    <t>Poznámka k položce:_x000d_
hmotnost 36,3 kg/m</t>
  </si>
  <si>
    <t>5*4,37*1,05</t>
  </si>
  <si>
    <t>153891121</t>
  </si>
  <si>
    <t>Osazení a rozebrání ocelové roznášecí konstrukce z válcovaných profilů a plechů pod kotvy, trny nebo táhla rozebrání, o hmotnosti do 200 kg</t>
  </si>
  <si>
    <t>-1936920459</t>
  </si>
  <si>
    <t>162351123</t>
  </si>
  <si>
    <t>Vodorovné přemístění výkopku nebo sypaniny po suchu na obvyklém dopravním prostředku, bez naložení výkopku, avšak se složením bez rozhrnutí z horniny třídy těžitelnosti II skupiny 4 a 5 na vzdálenost přes 50 do 500 m</t>
  </si>
  <si>
    <t>-1195428305</t>
  </si>
  <si>
    <t>233,98 "pro zpětný zásyp</t>
  </si>
  <si>
    <t>-1293418443</t>
  </si>
  <si>
    <t>176,79 " z odkopávek skupiny 5</t>
  </si>
  <si>
    <t>276022812</t>
  </si>
  <si>
    <t>176,76*22</t>
  </si>
  <si>
    <t>167151112</t>
  </si>
  <si>
    <t>Nakládání, skládání a překládání neulehlého výkopku nebo sypaniny strojně nakládání, množství přes 100 m3, z hornin třídy těžitelnosti II, skupiny 4 a 5</t>
  </si>
  <si>
    <t>841058143</t>
  </si>
  <si>
    <t>465068726</t>
  </si>
  <si>
    <t>16,31 "drcené kamenivo</t>
  </si>
  <si>
    <t>-710870256</t>
  </si>
  <si>
    <t>16,31*2,0</t>
  </si>
  <si>
    <t>287719213</t>
  </si>
  <si>
    <t>176,79*1,8</t>
  </si>
  <si>
    <t>-893334823</t>
  </si>
  <si>
    <t>64,90 "zřízení těsnící vrstvy</t>
  </si>
  <si>
    <t>1044618928</t>
  </si>
  <si>
    <t>64,90*1,8"zemina pro těsnící vrstvu</t>
  </si>
  <si>
    <t>174151101</t>
  </si>
  <si>
    <t>Zásyp sypaninou z jakékoliv horniny strojně s uložením výkopku ve vrstvách se zhutněním jam, šachet, rýh nebo kolem objektů v těchto vykopávkách</t>
  </si>
  <si>
    <t>918999723</t>
  </si>
  <si>
    <t>233,98"zpětný zásyp</t>
  </si>
  <si>
    <t>-1509452831</t>
  </si>
  <si>
    <t>416,08 "dle tabulky kubatur</t>
  </si>
  <si>
    <t>15409024</t>
  </si>
  <si>
    <t>416,08*1,1845 'Přepočtené koeficientem množství</t>
  </si>
  <si>
    <t>224311114</t>
  </si>
  <si>
    <t>Maloprofilové vrty průběžným sacím vrtáním průměru přes 93 do 156 mm do úklonu 45° v hl 0 až 25 m v hornině tř. III a IV</t>
  </si>
  <si>
    <t>-411886718</t>
  </si>
  <si>
    <t>17*2*4,0*0,75</t>
  </si>
  <si>
    <t>224311116</t>
  </si>
  <si>
    <t>Maloprofilové vrty průběžným sacím vrtáním průměru přes 93 do 156 mm do úklonu 45° v hl 0 až 25 m v hornině tř. V a VI</t>
  </si>
  <si>
    <t>1221329248</t>
  </si>
  <si>
    <t>17*2*4,0*0,25</t>
  </si>
  <si>
    <t>224411114</t>
  </si>
  <si>
    <t>Maloprofilové vrty průběžným sacím vrtáním průměru přes 156 do 195 mm do úklonu 45° v hl 0 až 25 m v hornině tř. III a IV</t>
  </si>
  <si>
    <t>-549528584</t>
  </si>
  <si>
    <t>36*4,0*0,75</t>
  </si>
  <si>
    <t>226212114</t>
  </si>
  <si>
    <t>Velkoprofilové vrty náběrovým vrtáním svislé zapažené ocelovými pažnicemi průměru přes 550 do 650 mm, v hl od 0 do 5 m v hornině tř. IV</t>
  </si>
  <si>
    <t>283157946</t>
  </si>
  <si>
    <t>11*3,0" stusny pro čerpání</t>
  </si>
  <si>
    <t>227111113</t>
  </si>
  <si>
    <t>Odpažení maloprofilových vrtů průměru přes 93 do 156 mm</t>
  </si>
  <si>
    <t>1960994409</t>
  </si>
  <si>
    <t>227111114</t>
  </si>
  <si>
    <t>Odpažení maloprofilových vrtů průměru přes 156 do 195 mm</t>
  </si>
  <si>
    <t>-1507061756</t>
  </si>
  <si>
    <t>227211113</t>
  </si>
  <si>
    <t>Odpažení velkoprofilových vrtů průměru přes 550 do 650 mm</t>
  </si>
  <si>
    <t>564758781</t>
  </si>
  <si>
    <t>273321311</t>
  </si>
  <si>
    <t>Základy z betonu železového (bez výztuže) desky z betonu bez zvláštních nároků na prostředí tř. C 16/20</t>
  </si>
  <si>
    <t>-1685909298</t>
  </si>
  <si>
    <t>35,8*5,0*0,2</t>
  </si>
  <si>
    <t>274311128</t>
  </si>
  <si>
    <t>Základové konstrukce z betonu prostého pasy, prahy, věnce a ostruhy ve výkopu nebo na hlavách pilot C 30/37</t>
  </si>
  <si>
    <t>-1577544263</t>
  </si>
  <si>
    <t>2,0*0,5*32,50 "základ</t>
  </si>
  <si>
    <t>2,16*(32,50+0,5+32,5+0,5) "dřík</t>
  </si>
  <si>
    <t>274354111</t>
  </si>
  <si>
    <t>Bednění základových konstrukcí pasů, prahů, věnců a ostruh zřízení</t>
  </si>
  <si>
    <t>-505213745</t>
  </si>
  <si>
    <t>0,5*(32,5+2,0+32,5+2,0)</t>
  </si>
  <si>
    <t>2,16*(32,5+0,5+32,5+0,5)</t>
  </si>
  <si>
    <t>274354211</t>
  </si>
  <si>
    <t>Bednění základových konstrukcí pasů, prahů, věnců a ostruh odstranění bednění</t>
  </si>
  <si>
    <t>-1187862824</t>
  </si>
  <si>
    <t>273362021</t>
  </si>
  <si>
    <t>Výztuž základů desek ze svařovaných sítí z drátů typu KARI</t>
  </si>
  <si>
    <t>-1540682569</t>
  </si>
  <si>
    <t>35,8*5,0*0,0054*1,25</t>
  </si>
  <si>
    <t>274361116</t>
  </si>
  <si>
    <t>Výztuž základových konstrukcí pasů, prahů, věnců a ostruh z betonářské oceli 10 505 (R) nebo BSt 500</t>
  </si>
  <si>
    <t>1849779918</t>
  </si>
  <si>
    <t>2,95045*1,05 "dle výkresu výztuže</t>
  </si>
  <si>
    <t>282601122</t>
  </si>
  <si>
    <t>Injektování s jednoduchým obturátorem nebo bez obturátoru sestupné, tlakem přes 0,60 do 2,0 MPa</t>
  </si>
  <si>
    <t>341963203</t>
  </si>
  <si>
    <t>36*3</t>
  </si>
  <si>
    <t>58522150</t>
  </si>
  <si>
    <t>cement portlandský směsný CEM II 32,5MPa</t>
  </si>
  <si>
    <t>2093269139</t>
  </si>
  <si>
    <t>36*4,2*3,14*0,09*0,09*2,5</t>
  </si>
  <si>
    <t>283111113</t>
  </si>
  <si>
    <t>Zřízení ocelových, trubkových mikropilot tlakové i tahové svislé nebo odklon od svislice do 60° část hladká, průměru přes 105 do 115 mm</t>
  </si>
  <si>
    <t>2112863194</t>
  </si>
  <si>
    <t>36*4,2</t>
  </si>
  <si>
    <t>14011068</t>
  </si>
  <si>
    <t>trubka ocelová bezešvá hladká jakost 11 353 89x16mm</t>
  </si>
  <si>
    <t>-231537994</t>
  </si>
  <si>
    <t>151,2*1,05 'Přepočtené koeficientem množství</t>
  </si>
  <si>
    <t>283131113</t>
  </si>
  <si>
    <t>Zřízení hlav trubkových mikropilot namáhaných tlakem i tahem, průměru přes 105 do 115 mm</t>
  </si>
  <si>
    <t>2092888593</t>
  </si>
  <si>
    <t>13611238</t>
  </si>
  <si>
    <t>plech ocelový hladký jakost S235JR tl 15mm tabule</t>
  </si>
  <si>
    <t>1008533711</t>
  </si>
  <si>
    <t>36*0,3*0,3*0,015*7,85*1,05</t>
  </si>
  <si>
    <t>457311114</t>
  </si>
  <si>
    <t>Vyrovnávací nebo spádový beton včetně úpravy povrchu C 12/15</t>
  </si>
  <si>
    <t>-1024178625</t>
  </si>
  <si>
    <t>11,73 "výkaz</t>
  </si>
  <si>
    <t>-1566283446</t>
  </si>
  <si>
    <t>22,31 "hmotnost kamene 200 - 500 kg</t>
  </si>
  <si>
    <t>-1507963245</t>
  </si>
  <si>
    <t>41,58 "hmotnost kamene 80 - 200 kg</t>
  </si>
  <si>
    <t>Úpravy povrchů, podlahy a osazování výplní</t>
  </si>
  <si>
    <t>632457100r</t>
  </si>
  <si>
    <t>Pačkování jílem</t>
  </si>
  <si>
    <t>-1059041315</t>
  </si>
  <si>
    <t>2,8*2,0+3,1*1,5+2,5*32,5+3,0*32,5</t>
  </si>
  <si>
    <t>931992121</t>
  </si>
  <si>
    <t>Výplň dilatačních spár z polystyrenu extrudovaného, tloušťky 20 mm</t>
  </si>
  <si>
    <t>-150763831</t>
  </si>
  <si>
    <t>2*2,08</t>
  </si>
  <si>
    <t>953333118</t>
  </si>
  <si>
    <t>PVC těsnící pás do betonových konstrukcí do pracovních spar vnitřní, pokládaný doprostřed konstrukce mezi výztuž šířky 190 mm</t>
  </si>
  <si>
    <t>1920439638</t>
  </si>
  <si>
    <t>2*2,66</t>
  </si>
  <si>
    <t>-643668523</t>
  </si>
  <si>
    <t>PSV</t>
  </si>
  <si>
    <t>Práce a dodávky PSV</t>
  </si>
  <si>
    <t>711</t>
  </si>
  <si>
    <t>Izolace proti vodě, vlhkosti a plynům</t>
  </si>
  <si>
    <t>711112001</t>
  </si>
  <si>
    <t>Provedení izolace proti zemní vlhkosti natěradly a tmely za studena na ploše svislé S nátěrem penetračním</t>
  </si>
  <si>
    <t>983996632</t>
  </si>
  <si>
    <t>3,5*32,5*2</t>
  </si>
  <si>
    <t>11163150</t>
  </si>
  <si>
    <t>lak penetrační asfaltový</t>
  </si>
  <si>
    <t>538105520</t>
  </si>
  <si>
    <t>227,5*0,003</t>
  </si>
  <si>
    <t>711142559</t>
  </si>
  <si>
    <t>Provedení izolace proti zemní vlhkosti pásy přitavením NAIP na ploše svislé S</t>
  </si>
  <si>
    <t>-619744383</t>
  </si>
  <si>
    <t>62851006</t>
  </si>
  <si>
    <t>pás asfaltový natavitelný dilatační modifikovaný SBS bez vložky a spalitelnou PE fólií, spalitelnou netkanou polypropylenovou rohoží nebo jemnozrnným min. posypem na horním povrchu tl 5,0mm</t>
  </si>
  <si>
    <t>1520303869</t>
  </si>
  <si>
    <t>56,70*1,05</t>
  </si>
  <si>
    <t>711462201</t>
  </si>
  <si>
    <t>Provedení izolace proti povrchové a podpovrchové tlakové vodě fóliemi na ploše svislé S zesílením spojů páskem se zalitím okrajů spoje</t>
  </si>
  <si>
    <t>-952970049</t>
  </si>
  <si>
    <t>3,5*0,15*2*2</t>
  </si>
  <si>
    <t>19451230</t>
  </si>
  <si>
    <t>folie Al hladká měkká technická š 500mm tl 0,03mm</t>
  </si>
  <si>
    <t>-1198148986</t>
  </si>
  <si>
    <t>0,0405/0,5*2,1</t>
  </si>
  <si>
    <t>711491272</t>
  </si>
  <si>
    <t>Provedení doplňků izolace proti vodě textilií na ploše svislé S vrstva ochranná</t>
  </si>
  <si>
    <t>-281444062</t>
  </si>
  <si>
    <t>56,70 "ochranná izolace</t>
  </si>
  <si>
    <t>69311081</t>
  </si>
  <si>
    <t>geotextilie netkaná separační, ochranná, filtrační, drenážní PES 300g/m2</t>
  </si>
  <si>
    <t>2029675144</t>
  </si>
  <si>
    <t>61</t>
  </si>
  <si>
    <t>998711101</t>
  </si>
  <si>
    <t>Přesun hmot pro izolace proti vodě, vlhkosti a plynům stanovený z hmotnosti přesunovaného materiálu vodorovná dopravní vzdálenost do 50 m základní v objektech výšky do 6 m</t>
  </si>
  <si>
    <t>1694819425</t>
  </si>
  <si>
    <t>IO 01.4 - Výpustné zařízení</t>
  </si>
  <si>
    <t xml:space="preserve">    3 - Svislé a kompletní konstrukce</t>
  </si>
  <si>
    <t xml:space="preserve">    767 - Konstrukce zámečnické</t>
  </si>
  <si>
    <t>367919461</t>
  </si>
  <si>
    <t>5,0*4,1</t>
  </si>
  <si>
    <t>114203201</t>
  </si>
  <si>
    <t>Očištění lomového kamene nebo betonových tvárnic získaných při rozebrání dlažeb, záhozů, rovnanin a soustřeďovacích staveb od hlíny nebo písku</t>
  </si>
  <si>
    <t>-758198760</t>
  </si>
  <si>
    <t>20,50</t>
  </si>
  <si>
    <t>114203301</t>
  </si>
  <si>
    <t>Třídění lomového kamene nebo betonových tvárnic strojně získaných při rozebrání dlažeb, záhozů, rovnanin a soustřeďovacích staveb podle druhu, velikosti nebo tvaru</t>
  </si>
  <si>
    <t>2004615032</t>
  </si>
  <si>
    <t>114203401</t>
  </si>
  <si>
    <t>Srovnání lomového kamene nebo betonových tvárnic do měřitelných figur s přemístěním na vzdálenost do 10 m</t>
  </si>
  <si>
    <t>640741044</t>
  </si>
  <si>
    <t>2*20,50</t>
  </si>
  <si>
    <t>-1070491608</t>
  </si>
  <si>
    <t>4*30*24</t>
  </si>
  <si>
    <t>-849016365</t>
  </si>
  <si>
    <t>4*30</t>
  </si>
  <si>
    <t>131351205</t>
  </si>
  <si>
    <t>Hloubení zapažených jam a zářezů strojně s urovnáním dna do předepsaného profilu a spádu v hornině třídy těžitelnosti II skupiny 4 přes 500 do 1 000 m3</t>
  </si>
  <si>
    <t>1739428651</t>
  </si>
  <si>
    <t>560,8*0,5 "50%</t>
  </si>
  <si>
    <t>131451205</t>
  </si>
  <si>
    <t>Hloubení zapažených jam a zářezů strojně s urovnáním dna do předepsaného profilu a spádu v hornině třídy těžitelnosti II skupiny 5 přes 500 do 1 000 m3</t>
  </si>
  <si>
    <t>-1471085453</t>
  </si>
  <si>
    <t>560,8*0,5 " 50%</t>
  </si>
  <si>
    <t>950983142</t>
  </si>
  <si>
    <t>1124011584</t>
  </si>
  <si>
    <t>2*70,10*0,0253</t>
  </si>
  <si>
    <t>-760330099</t>
  </si>
  <si>
    <t>70,11 "dle pol. zřízení</t>
  </si>
  <si>
    <t>-1649137262</t>
  </si>
  <si>
    <t>70,10*8,0</t>
  </si>
  <si>
    <t>1735541427</t>
  </si>
  <si>
    <t>1040651760</t>
  </si>
  <si>
    <t>70,10*5,00</t>
  </si>
  <si>
    <t>-908170367</t>
  </si>
  <si>
    <t>350,50</t>
  </si>
  <si>
    <t>1220775498</t>
  </si>
  <si>
    <t>5*3,54*36,3 "rozpěry</t>
  </si>
  <si>
    <t>-1331917281</t>
  </si>
  <si>
    <t>5*3,54*1,05</t>
  </si>
  <si>
    <t>258819093</t>
  </si>
  <si>
    <t>285118896</t>
  </si>
  <si>
    <t>73,0*2 "pro zpětný zásyp na meziskládku a zpět</t>
  </si>
  <si>
    <t>1422687355</t>
  </si>
  <si>
    <t xml:space="preserve"> přebytečná zemina</t>
  </si>
  <si>
    <t>560,80 "pol. hloubení jam</t>
  </si>
  <si>
    <t>-73,0 "zpětný zásyp kolem objektu</t>
  </si>
  <si>
    <t xml:space="preserve">Vodorovné přemístění výkopku nebo sypaniny po suchu na obvyklém dopravním prostředku, bez naložení výkopku, avšak se složením bez rozhrnutí z horniny třídy těžitelnosti II skupiny 4 a 5 na vzdálenost Příplatek k ceně za každých dalších i započatých 1 000 </t>
  </si>
  <si>
    <t>405118292</t>
  </si>
  <si>
    <t>487,8*22 "příplatků 22</t>
  </si>
  <si>
    <t>1362228715</t>
  </si>
  <si>
    <t>73,0 "pro zpětný zásyp</t>
  </si>
  <si>
    <t>1060640361</t>
  </si>
  <si>
    <t>487,8*1,8</t>
  </si>
  <si>
    <t>172153101</t>
  </si>
  <si>
    <t>Zřízení těsnícího jádra nebo těsnící vrstvy zemních a kamenitých hrází přehradních a jiných vodních nádrží z horniny třídy těžitelnosti I a II, skupiny 1 až 4 se zhutněním do 100 % PS - koef. C vodorovné šířky vrstvy do 1 m</t>
  </si>
  <si>
    <t>542453699</t>
  </si>
  <si>
    <t>3,0*1,0*0,10</t>
  </si>
  <si>
    <t>58128450</t>
  </si>
  <si>
    <t>bentonit aktivovaný mletý pro vrty, injektáže a těsnění vodních staveb VL</t>
  </si>
  <si>
    <t>-350851047</t>
  </si>
  <si>
    <t>0,3*1,9</t>
  </si>
  <si>
    <t>1466755821</t>
  </si>
  <si>
    <t>73,0 "zpětný zásyp</t>
  </si>
  <si>
    <t>-888420732</t>
  </si>
  <si>
    <t>7*2,0" studny pro čerpání</t>
  </si>
  <si>
    <t>-488706519</t>
  </si>
  <si>
    <t>Svislé a kompletní konstrukce</t>
  </si>
  <si>
    <t>321321116</t>
  </si>
  <si>
    <t>Konstrukce vodních staveb z betonu přehrad, jezů a plavebních komor, spodní stavby vodních elektráren, jader přehrad, odběrných věží a výpustných zařízení, opěrných zdí, šachet, šachtic a ostatních konstrukcí železového pro prostředí s mrazovými cykly tř.</t>
  </si>
  <si>
    <t>1151948749</t>
  </si>
  <si>
    <t>3,2*2,5*1,0-0,9*0,75*0,4 "základ</t>
  </si>
  <si>
    <t>2*3,65*0,4*2,4 "stěny požeráku</t>
  </si>
  <si>
    <t>2*3,65*0,4*0,9 "stěny požeráku</t>
  </si>
  <si>
    <t>10,0*0,85*0,25 "deska</t>
  </si>
  <si>
    <t>11,80*0,95*0,25 "deska</t>
  </si>
  <si>
    <t>10,6*0,55 "obetonování potrubí</t>
  </si>
  <si>
    <t>12,6*0,4 "obetonování potrubí</t>
  </si>
  <si>
    <t>321351010</t>
  </si>
  <si>
    <t>Bednění konstrukcí z betonu prostého nebo železového vodních staveb přehrad, jezů a plavebních komor, spodní stavby vodních elektráren, jader přehrad, odběrných věží a výpustných zařízení, opěrných zdí, šachet, šachtic a ostatních konstrukcí zřízení ploch</t>
  </si>
  <si>
    <t>-117678662</t>
  </si>
  <si>
    <t>2*(3,2+2,5)*1,0 "základ</t>
  </si>
  <si>
    <t>2*(2,4+1,7)*3,65</t>
  </si>
  <si>
    <t>2*(1,6+0,9)*3,65</t>
  </si>
  <si>
    <t>2*10,0*0,25+0,95*0,25</t>
  </si>
  <si>
    <t>2*11,8*0,25+0,85*0,25</t>
  </si>
  <si>
    <t>2*12,60*0,55</t>
  </si>
  <si>
    <t>2*10,60*0,65</t>
  </si>
  <si>
    <t>321352010</t>
  </si>
  <si>
    <t>Bednění konstrukcí z betonu prostého nebo železového vodních staveb přehrad, jezů a plavebních komor, spodní stavby vodních elektráren, jader přehrad, odběrných věží a výpustných zařízení, opěrných zdí, šachet, šachtic a ostatních konstrukcí odstranění pl</t>
  </si>
  <si>
    <t>8329228</t>
  </si>
  <si>
    <t>98,571</t>
  </si>
  <si>
    <t>321361211</t>
  </si>
  <si>
    <t xml:space="preserve">Výztuž železobetonových konstrukcí vodních staveb přehrad, jezů a plavebních komor, spodní stavby vodních elektráren, jader přehrad, odběrných věží a výpustných zařízení, opěrných zdí, šachet, šachtic a ostatních konstrukcí jednotlivé pruty průměru do 12 </t>
  </si>
  <si>
    <t>-1914220341</t>
  </si>
  <si>
    <t>2*(2,4+1,7)*0,5*4*0,000395</t>
  </si>
  <si>
    <t>3,2*2,5*1,1*4*0,000395</t>
  </si>
  <si>
    <t>321368211</t>
  </si>
  <si>
    <t>Výztuž železobetonových konstrukcí vodních staveb přehrad, jezů a plavebních komor, spodní stavby vodních elektráren, jader přehrad, odběrných věží a výpustných zařízení, opěrných zdí, šachet, šachtic a ostatních konstrukcí svařované sítě z ocelových taže</t>
  </si>
  <si>
    <t>1380881846</t>
  </si>
  <si>
    <t>3,6*10,4*0,0079 "obetonování</t>
  </si>
  <si>
    <t>3,2*12,2*0,0079 "obetonování</t>
  </si>
  <si>
    <t>2*3,2*2,5*1,2*0,0079 "základ</t>
  </si>
  <si>
    <t>2*(2,3+1,6)*(3,65+0,4)*1,2*0,0079 "stěny</t>
  </si>
  <si>
    <t>2*(1,7+1,0)*(3,65+0,4)*1,2*0,0079 "stěny</t>
  </si>
  <si>
    <t>360000000R</t>
  </si>
  <si>
    <t xml:space="preserve">Osazování drobných ocelových prvků </t>
  </si>
  <si>
    <t>750785688</t>
  </si>
  <si>
    <t>1 "rám poklopu</t>
  </si>
  <si>
    <t>4+2 "vodicí drážky dluží</t>
  </si>
  <si>
    <t xml:space="preserve">1 "zavzdušňovací trubka </t>
  </si>
  <si>
    <t>11 "ukotvení potrubí</t>
  </si>
  <si>
    <t>13011064</t>
  </si>
  <si>
    <t>úhelník ocelový rovnostranný jakost S235JR (11 375) 50x50x4mm</t>
  </si>
  <si>
    <t>-1660133117</t>
  </si>
  <si>
    <t>2*(1,6+0,9)*0,00306 "rám poklopu</t>
  </si>
  <si>
    <t>13010218</t>
  </si>
  <si>
    <t>tyč ocelová plochá jakost S235JR (11 375) 50x5mm</t>
  </si>
  <si>
    <t>1163418715</t>
  </si>
  <si>
    <t>4*3*0,15*0,0021"držáky vodicích drážek</t>
  </si>
  <si>
    <t>13011039r</t>
  </si>
  <si>
    <t>tyč ocelová plochá jakost S235JR (11 375) 16x3mm</t>
  </si>
  <si>
    <t>526105361</t>
  </si>
  <si>
    <t>Poznámka k položce:_x000d_
Hmotnost: 0,377 kg/m</t>
  </si>
  <si>
    <t>11*1,65*0,000377 "ukotvení potrubí</t>
  </si>
  <si>
    <t>13010814</t>
  </si>
  <si>
    <t>ocel profilová jakost S235JR (11 375) průřez U (UPN) 80</t>
  </si>
  <si>
    <t>-401809369</t>
  </si>
  <si>
    <t>4*3,6*0,00864"vodicí drážky dluží</t>
  </si>
  <si>
    <t>2*0,9*0,00864"dosedací práh</t>
  </si>
  <si>
    <t>55283912</t>
  </si>
  <si>
    <t>trubka ocelová bezešvá hladká jakost 11 353 102x3,6mm</t>
  </si>
  <si>
    <t>1532023055</t>
  </si>
  <si>
    <t>zavzduš. trubka DN 100</t>
  </si>
  <si>
    <t>3,60</t>
  </si>
  <si>
    <t>451312111</t>
  </si>
  <si>
    <t>Podklad pod dlažbu z betonu prostého bez zvýšených nároků na prostředí tř. C 20/25 tl. přes 100 do 150 mm</t>
  </si>
  <si>
    <t>-231791459</t>
  </si>
  <si>
    <t>452311141</t>
  </si>
  <si>
    <t>Podkladní a zajišťovací konstrukce z betonu prostého v otevřeném výkopu bez zvýšených nároků na prostředí desky pod potrubí, stoky a drobné objekty z betonu tř. C 16/20</t>
  </si>
  <si>
    <t>1097624504</t>
  </si>
  <si>
    <t>3,4*2,7*0,10</t>
  </si>
  <si>
    <t>9,90*1,15*0,10</t>
  </si>
  <si>
    <t>11,80*1,25*0,10</t>
  </si>
  <si>
    <t>463212121r</t>
  </si>
  <si>
    <t>1619726138</t>
  </si>
  <si>
    <t>Poznámka k položce:_x000d_
Z ceníkové pol. byla odstraněna cena kamene (kámen z rozebraného opevnění)</t>
  </si>
  <si>
    <t>5,0*4,1 "hmotnost kamene 80 - 200 kg</t>
  </si>
  <si>
    <t>465513227</t>
  </si>
  <si>
    <t>Dlažba z lomového kamene lomařsky upraveného na cementovou maltu, s vyspárováním cementovou maltou, tl. kamene 250 mm</t>
  </si>
  <si>
    <t>991262159</t>
  </si>
  <si>
    <t>2,7*2,0</t>
  </si>
  <si>
    <t>-517249786</t>
  </si>
  <si>
    <t>27,64+24,0*0,65+11,40+29,90</t>
  </si>
  <si>
    <t>871370310</t>
  </si>
  <si>
    <t>Montáž kanalizačního potrubí z polypropylenu PP hladkého plnostěnného SN 10 DN 300</t>
  </si>
  <si>
    <t>-409280881</t>
  </si>
  <si>
    <t>28617006</t>
  </si>
  <si>
    <t>trubka kanalizační PP plnostěnná třívrstvá DN 300x1000mm SN10</t>
  </si>
  <si>
    <t>671974303</t>
  </si>
  <si>
    <t>12,6*1,015 'Přepočtené koeficientem množství</t>
  </si>
  <si>
    <t>871390310</t>
  </si>
  <si>
    <t>Montáž kanalizačního potrubí z polypropylenu PP hladkého plnostěnného SN 10 DN 400</t>
  </si>
  <si>
    <t>-1571408683</t>
  </si>
  <si>
    <t>28617007</t>
  </si>
  <si>
    <t>trubka kanalizační PP plnostěnná třívrstvá DN 400x1000mm SN10</t>
  </si>
  <si>
    <t>214205727</t>
  </si>
  <si>
    <t>10,6*1,015 'Přepočtené koeficientem množství</t>
  </si>
  <si>
    <t>59223733</t>
  </si>
  <si>
    <t>podkladek pod trouby betonové/ŽB DN 300-500</t>
  </si>
  <si>
    <t>1323324598</t>
  </si>
  <si>
    <t>877390330</t>
  </si>
  <si>
    <t>Montáž tvarovek na kanalizačním plastovém potrubí z PP nebo PVC-U hladkého plnostěnného spojek nebo redukcí DN 400</t>
  </si>
  <si>
    <t>1203305229</t>
  </si>
  <si>
    <t>28617248</t>
  </si>
  <si>
    <t>redukce kanalizační PP třívrstvá DN 400/300</t>
  </si>
  <si>
    <t>-1164656551</t>
  </si>
  <si>
    <t>899102112r</t>
  </si>
  <si>
    <t xml:space="preserve">Osazení poklopů  ocelových  </t>
  </si>
  <si>
    <t>-1696074678</t>
  </si>
  <si>
    <t>1 "uzamykatelný poklop s rámem</t>
  </si>
  <si>
    <t>28600000r</t>
  </si>
  <si>
    <t>uzamykatelný poklop ocelový s rámem</t>
  </si>
  <si>
    <t>1870139532</t>
  </si>
  <si>
    <t>899501221</t>
  </si>
  <si>
    <t>Stupadla do šachet a drobných objektů ocelová s PE povlakem vidlicová pro přímé zabudování do hmoždinek</t>
  </si>
  <si>
    <t>1421533117</t>
  </si>
  <si>
    <t>931994105</t>
  </si>
  <si>
    <t>Těsnění spáry betonové konstrukce pásy, profily, tmely těsnicím pásem vnitřním, spáry pracovní</t>
  </si>
  <si>
    <t>871566360</t>
  </si>
  <si>
    <t>2*(1,5+1,2) "těsnění pracovní spáry</t>
  </si>
  <si>
    <t>934956125</t>
  </si>
  <si>
    <t>Přepadová a ochranná zařízení nádrží dřevěná hradítka (dluže požeráku) š.150 mm, bez nátěru, s potřebným kováním z dubového dřeva, tl. 60 mm</t>
  </si>
  <si>
    <t>-250355932</t>
  </si>
  <si>
    <t>2*3,0*1,0</t>
  </si>
  <si>
    <t>985331212</t>
  </si>
  <si>
    <t>Dodatečné vlepování betonářské výztuže včetně vyvrtání a vyčištění otvoru chemickou maltou průměr výztuže 10 mm</t>
  </si>
  <si>
    <t>-1946133908</t>
  </si>
  <si>
    <t>3,0/0,1*0,2</t>
  </si>
  <si>
    <t>2,56/0,1*0,2</t>
  </si>
  <si>
    <t>13021012</t>
  </si>
  <si>
    <t>tyč ocelová kruhová žebírková DIN 488 jakost B500B (10 505) výztuž do betonu D 10mm</t>
  </si>
  <si>
    <t>-2044438478</t>
  </si>
  <si>
    <t>Poznámka k položce:_x000d_
Hmotnost: 0,62 kg/m</t>
  </si>
  <si>
    <t>3,0/0,1*0,6*0,00062</t>
  </si>
  <si>
    <t>2,56/0,1*0,6*0,00062</t>
  </si>
  <si>
    <t>-1935622482</t>
  </si>
  <si>
    <t>767</t>
  </si>
  <si>
    <t>Konstrukce zámečnické</t>
  </si>
  <si>
    <t>767995115</t>
  </si>
  <si>
    <t>Montáž ostatních atypických zámečnických konstrukcí hmotnosti přes 50 do 100 kg</t>
  </si>
  <si>
    <t>-1981761941</t>
  </si>
  <si>
    <t>opracování ocelových prvků osazených do požeráku</t>
  </si>
  <si>
    <t>15,0"rám poklopu</t>
  </si>
  <si>
    <t>60,0 "uzamykatelný poklop</t>
  </si>
  <si>
    <t>140,0 "vodicí drážky</t>
  </si>
  <si>
    <t>31,0 "zavzduš. trubka</t>
  </si>
  <si>
    <t>4,0 "držáky vodicích drážek</t>
  </si>
  <si>
    <t>998767101</t>
  </si>
  <si>
    <t>Přesun hmot pro zámečnické konstrukce stanovený z hmotnosti přesunovaného materiálu vodorovná dopravní vzdálenost do 50 m základní v objektech výšky do 6 m</t>
  </si>
  <si>
    <t>-1127882347</t>
  </si>
  <si>
    <t>IO 01.5 - Konstrukce čerpací šachty</t>
  </si>
  <si>
    <t>-1451374056</t>
  </si>
  <si>
    <t>8,0*5,5*0,4</t>
  </si>
  <si>
    <t>1108175815</t>
  </si>
  <si>
    <t>17,6</t>
  </si>
  <si>
    <t>1557970482</t>
  </si>
  <si>
    <t>-2140884968</t>
  </si>
  <si>
    <t>2*17,6</t>
  </si>
  <si>
    <t>-2033451788</t>
  </si>
  <si>
    <t>4*30*24 "odborný odhad</t>
  </si>
  <si>
    <t>1866922702</t>
  </si>
  <si>
    <t>1306216454</t>
  </si>
  <si>
    <t>116,0*0,5 "zahloubední pro zához</t>
  </si>
  <si>
    <t>131351204</t>
  </si>
  <si>
    <t>Hloubení zapažených jam a zářezů strojně s urovnáním dna do předepsaného profilu a spádu v hornině třídy těžitelnosti II skupiny 4 přes 100 do 500 m3</t>
  </si>
  <si>
    <t>1897609324</t>
  </si>
  <si>
    <t>79,5*3,5</t>
  </si>
  <si>
    <t>132354203</t>
  </si>
  <si>
    <t>Hloubení zapažených rýh šířky přes 800 do 2 000 mm strojně s urovnáním dna do předepsaného profilu a spádu v hornině třídy těžitelnosti II skupiny 4 přes 50 do 100 m3</t>
  </si>
  <si>
    <t>2281195</t>
  </si>
  <si>
    <t>13,38*1,1*1,25</t>
  </si>
  <si>
    <t>2,5*2,5*1,9</t>
  </si>
  <si>
    <t>1595818766</t>
  </si>
  <si>
    <t>40,1</t>
  </si>
  <si>
    <t>11691723</t>
  </si>
  <si>
    <t>Poznámka k položce:_x000d_
Hmotnost: 25,30 kg/m</t>
  </si>
  <si>
    <t>2*40,1*0,0253</t>
  </si>
  <si>
    <t>1184767792</t>
  </si>
  <si>
    <t>40,1 "dle pol. zřízení</t>
  </si>
  <si>
    <t>218506480</t>
  </si>
  <si>
    <t>40,1*8,0</t>
  </si>
  <si>
    <t>1019966206</t>
  </si>
  <si>
    <t>320,8*0,155</t>
  </si>
  <si>
    <t>913709754</t>
  </si>
  <si>
    <t>320,8</t>
  </si>
  <si>
    <t>-762049965</t>
  </si>
  <si>
    <t>588145400</t>
  </si>
  <si>
    <t>15,0*36,3 "rozpěry</t>
  </si>
  <si>
    <t>176871102</t>
  </si>
  <si>
    <t>15,0*1,05</t>
  </si>
  <si>
    <t>-1604563505</t>
  </si>
  <si>
    <t>1322168867</t>
  </si>
  <si>
    <t>266,501*2 "pro zpětný zásyp na meziskládku a zpět</t>
  </si>
  <si>
    <t>551182057</t>
  </si>
  <si>
    <t>278,25+30,273+58,0 "výkop</t>
  </si>
  <si>
    <t>-266,501 "zpětný zásyp kolem objektu</t>
  </si>
  <si>
    <t>281642433</t>
  </si>
  <si>
    <t>100,022*22 "příplatků 22</t>
  </si>
  <si>
    <t>1854547848</t>
  </si>
  <si>
    <t>266,501 "pro zpětný zásyp</t>
  </si>
  <si>
    <t>213428067</t>
  </si>
  <si>
    <t>100,022*1,8</t>
  </si>
  <si>
    <t>-452865746</t>
  </si>
  <si>
    <t>zemina z výkopu</t>
  </si>
  <si>
    <t>278,25+30,273 "výkop</t>
  </si>
  <si>
    <t>-8,294 "rovnanina</t>
  </si>
  <si>
    <t>- 2,72 "bet. práh</t>
  </si>
  <si>
    <t>-(8,17*1,1*(0,1+0,33+0,3)+13,38*1,1*(0,1+0,22+0,3)) "podsyp obsyp</t>
  </si>
  <si>
    <t>-PI*0,62*0,62*1,66 "šachta</t>
  </si>
  <si>
    <t>-(1,8*1,8*3,38+2,6*2,6*0,35) "ČS</t>
  </si>
  <si>
    <t>175151101</t>
  </si>
  <si>
    <t>Obsypání potrubí strojně sypaninou z vhodných třídy těžitelnosti I a II, skupiny 1 až 4 nebo materiálem připraveným podél výkopu ve vzdálenosti do 3 m od jeho kraje, pro jakoukoliv hloubku výkopu a míru zhutnění bez prohození sypaniny</t>
  </si>
  <si>
    <t>614502281</t>
  </si>
  <si>
    <t>8,17*1,1*(0,33+0,3)</t>
  </si>
  <si>
    <t>-8,17*PI*0,165*0,165</t>
  </si>
  <si>
    <t>13,38*1,1*(0,22+0,3)</t>
  </si>
  <si>
    <t>-13,8*PI*0,11*0,11</t>
  </si>
  <si>
    <t>58343872</t>
  </si>
  <si>
    <t>kamenivo drcené hrubé frakce 8/16</t>
  </si>
  <si>
    <t>-1702403558</t>
  </si>
  <si>
    <t>12,091*2 'Přepočtené koeficientem množství</t>
  </si>
  <si>
    <t>103223124</t>
  </si>
  <si>
    <t>4*2,0" studny pro čerpání</t>
  </si>
  <si>
    <t>-1589518590</t>
  </si>
  <si>
    <t>Konstrukce vodních staveb z betonu přehrad, jezů a plavebních komor, spodní stavby vodních elektráren, jader přehrad, odběrných věží a výpustných zařízení, opěrných zdí, šachet, šachtic a ostatních konstrukcí železového pro prostředí s mrazovými cykly tř. C 30/37</t>
  </si>
  <si>
    <t>2096910286</t>
  </si>
  <si>
    <t>4,0*0,4*1,7 "práh</t>
  </si>
  <si>
    <t>2,6*2,6*0,35-1,8*1,8*0,35 "protivztlakový límec</t>
  </si>
  <si>
    <t>Bednění konstrukcí z betonu prostého nebo železového vodních staveb přehrad, jezů a plavebních komor, spodní stavby vodních elektráren, jader přehrad, odběrných věží a výpustných zařízení, opěrných zdí, šachet, šachtic a ostatních konstrukcí zřízení ploch rovinných</t>
  </si>
  <si>
    <t>-1367080872</t>
  </si>
  <si>
    <t>2*(4,0+0,4)*1,7 "práh</t>
  </si>
  <si>
    <t>4*2,6*0,35 "protivztlakový límec</t>
  </si>
  <si>
    <t>Bednění konstrukcí z betonu prostého nebo železového vodních staveb přehrad, jezů a plavebních komor, spodní stavby vodních elektráren, jader přehrad, odběrných věží a výpustných zařízení, opěrných zdí, šachet, šachtic a ostatních konstrukcí odstranění ploch rovinných</t>
  </si>
  <si>
    <t>1475398652</t>
  </si>
  <si>
    <t>48,18</t>
  </si>
  <si>
    <t>Výztuž železobetonových konstrukcí vodních staveb přehrad, jezů a plavebních komor, spodní stavby vodních elektráren, jader přehrad, odběrných věží a výpustných zařízení, opěrných zdí, šachet, šachtic a ostatních konstrukcí jednotlivé pruty průměru do 12 mm, z oceli 11 375 (EZ)</t>
  </si>
  <si>
    <t>-1192065134</t>
  </si>
  <si>
    <t>13,6*0,000395 " práh, spony pr. 8</t>
  </si>
  <si>
    <t>(9,6+8,8+8,0)*0,000395 "protivztlakový límec</t>
  </si>
  <si>
    <t>Výztuž železobetonových konstrukcí vodních staveb přehrad, jezů a plavebních komor, spodní stavby vodních elektráren, jader přehrad, odběrných věží a výpustných zařízení, opěrných zdí, šachet, šachtic a ostatních konstrukcí svařované sítě z ocelových tažených drátů jakéhokoliv druhu oceli jakéhokoliv průměru a roztečí</t>
  </si>
  <si>
    <t>-710479662</t>
  </si>
  <si>
    <t>2*4,0*1,7*1,2*0,0054 "sít 150x150x8</t>
  </si>
  <si>
    <t>451541111-R</t>
  </si>
  <si>
    <t>Lože pod potrubí, stoky a drobné objekty v otevřeném výkopu ze štěrkodrtě 0-63 mm</t>
  </si>
  <si>
    <t>1269488838</t>
  </si>
  <si>
    <t>včetně materiálu</t>
  </si>
  <si>
    <t>8,17*1,1*0,1</t>
  </si>
  <si>
    <t>13,38*1,1*0,1</t>
  </si>
  <si>
    <t>452112112</t>
  </si>
  <si>
    <t>Osazení betonových dílců prstenců nebo rámů pod poklopy a mříže, výšky do 100 mm</t>
  </si>
  <si>
    <t>-1781189908</t>
  </si>
  <si>
    <t>59224185</t>
  </si>
  <si>
    <t>prstenec šachtový vyrovnávací betonový 625x120x60mm</t>
  </si>
  <si>
    <t>1312525658</t>
  </si>
  <si>
    <t>59224176</t>
  </si>
  <si>
    <t>prstenec šachtový vyrovnávací betonový 625x120x80mm</t>
  </si>
  <si>
    <t>-1583682763</t>
  </si>
  <si>
    <t>-573604039</t>
  </si>
  <si>
    <t>2,0*2,0*0,1 "ČS</t>
  </si>
  <si>
    <t>PI*0,75*0,75*0,1 "uklidňovací šachta</t>
  </si>
  <si>
    <t>4,2*0,6*0,1 "práh</t>
  </si>
  <si>
    <t>457531111</t>
  </si>
  <si>
    <t>Filtrační vrstvy jakékoliv tloušťky a sklonu z hrubého drceného kameniva bez zhutnění, frakce od 4-8 do 22-32 mm</t>
  </si>
  <si>
    <t>2074598835</t>
  </si>
  <si>
    <t>116,0*0,1</t>
  </si>
  <si>
    <t>-1921391880</t>
  </si>
  <si>
    <t>116,0*0,4</t>
  </si>
  <si>
    <t>383577879</t>
  </si>
  <si>
    <t>patka</t>
  </si>
  <si>
    <t>7,2*2,3*0,8</t>
  </si>
  <si>
    <t>-1590364456</t>
  </si>
  <si>
    <t>777885343</t>
  </si>
  <si>
    <t>17,6 "hmotnost kamene 80 - 200 kg</t>
  </si>
  <si>
    <t>851371131</t>
  </si>
  <si>
    <t>Montáž potrubí z trub litinových tlakových hrdlových v otevřeném výkopu s integrovaným těsněním DN 300</t>
  </si>
  <si>
    <t>1521588412</t>
  </si>
  <si>
    <t>55253006</t>
  </si>
  <si>
    <t>trouba vodovodní litinová hrdlová Pz dl 6m DN 300</t>
  </si>
  <si>
    <t>652446935</t>
  </si>
  <si>
    <t>8,17*1,01 'Přepočtené koeficientem množství</t>
  </si>
  <si>
    <t>857372122</t>
  </si>
  <si>
    <t>Montáž litinových tvarovek na potrubí litinovém tlakovém jednoosých na potrubí z trub přírubových v otevřeném výkopu, kanálu nebo v šachtě DN 300</t>
  </si>
  <si>
    <t>158318902</t>
  </si>
  <si>
    <t>55252286</t>
  </si>
  <si>
    <t>trouba přírubová TT PN10 DN 300 dl 1000mm</t>
  </si>
  <si>
    <t>-1451259757</t>
  </si>
  <si>
    <t>55253898</t>
  </si>
  <si>
    <t>tvarovka přírubová s hrdlem z tvárné litiny,práškový epoxid tl 250µm EU-kus dl 150mm DN 300</t>
  </si>
  <si>
    <t>1014519516</t>
  </si>
  <si>
    <t>871225201</t>
  </si>
  <si>
    <t>Montáž kanalizačního potrubí z polyetylenu PE100 RC svařovaných elektrotvarovkou v otevřeném výkopu ve sklonu do 20 % SDR 11/PN16 d 63 x 5,8 mm</t>
  </si>
  <si>
    <t>1605443396</t>
  </si>
  <si>
    <t>28613382r</t>
  </si>
  <si>
    <t xml:space="preserve">potrubí tlakové PE100 SDR11  63x5,8mm</t>
  </si>
  <si>
    <t>-297915266</t>
  </si>
  <si>
    <t>1,5*1,015 'Přepočtené koeficientem množství</t>
  </si>
  <si>
    <t>871350310</t>
  </si>
  <si>
    <t>Montáž kanalizačního potrubí z polypropylenu PP hladkého plnostěnného SN 10 DN 200</t>
  </si>
  <si>
    <t>-904063833</t>
  </si>
  <si>
    <t>28617020</t>
  </si>
  <si>
    <t>trubka kanalizační PP plnostěnná třívrstvá DN 200x6000mm SN10</t>
  </si>
  <si>
    <t>1597624098</t>
  </si>
  <si>
    <t>13,38*1,015 'Přepočtené koeficientem množství</t>
  </si>
  <si>
    <t>877215212</t>
  </si>
  <si>
    <t>Montáž tvarovek na kanalizačním plastovém potrubí z PE elektrotvarovek SDR 11/PN16 kolen 90° d 63</t>
  </si>
  <si>
    <t>95276032</t>
  </si>
  <si>
    <t>28653055</t>
  </si>
  <si>
    <t>elektrokoleno 90° PE 100 D 63mm</t>
  </si>
  <si>
    <t>1032424896</t>
  </si>
  <si>
    <t>877215218</t>
  </si>
  <si>
    <t>Montáž tvarovek na kanalizačním plastovém potrubí z PE elektrotvarovek SDR 11/PN16 záslepek d 63</t>
  </si>
  <si>
    <t>-1727171642</t>
  </si>
  <si>
    <t>28615023</t>
  </si>
  <si>
    <t>elektrozáslepka SDR11 PE 100 PN16 D 63mm</t>
  </si>
  <si>
    <t>648417667</t>
  </si>
  <si>
    <t>891372322</t>
  </si>
  <si>
    <t>Montáž kanalizačních armatur na potrubí stavítek DN 300</t>
  </si>
  <si>
    <t>1767242269</t>
  </si>
  <si>
    <t>42221471</t>
  </si>
  <si>
    <t>stavítko kanálové do 1,2 bar DN 300-300</t>
  </si>
  <si>
    <t>186279946</t>
  </si>
  <si>
    <t>891376331</t>
  </si>
  <si>
    <t>Montáž vodovodních armatur na potrubí vtokových košů v objektech DN 300</t>
  </si>
  <si>
    <t>-999111307</t>
  </si>
  <si>
    <t>42692308</t>
  </si>
  <si>
    <t>koš vtokový přírubový nerezový DN 300</t>
  </si>
  <si>
    <t>1863081031</t>
  </si>
  <si>
    <t>62</t>
  </si>
  <si>
    <t>894411311</t>
  </si>
  <si>
    <t>Osazení betonových nebo železobetonových dílců pro šachty skruží rovných</t>
  </si>
  <si>
    <t>1559972645</t>
  </si>
  <si>
    <t>63</t>
  </si>
  <si>
    <t>59224160</t>
  </si>
  <si>
    <t>skruž betonová kanalizační se stupadly 100x25x12cm</t>
  </si>
  <si>
    <t>-745931030</t>
  </si>
  <si>
    <t>64</t>
  </si>
  <si>
    <t>55.1122393</t>
  </si>
  <si>
    <t>Skruž čtvercováTZS-Q 150/150</t>
  </si>
  <si>
    <t>847434752</t>
  </si>
  <si>
    <t>Poznámka k položce:_x000d_
1500/1800/1500</t>
  </si>
  <si>
    <t>65</t>
  </si>
  <si>
    <t>894414111</t>
  </si>
  <si>
    <t>Osazení betonových nebo železobetonových dílců pro šachty skruží základových (dno)</t>
  </si>
  <si>
    <t>1711954468</t>
  </si>
  <si>
    <t>66</t>
  </si>
  <si>
    <t>59224339</t>
  </si>
  <si>
    <t>dno betonové šachty DN 1000 kanalizační výšky 100cm</t>
  </si>
  <si>
    <t>1456374306</t>
  </si>
  <si>
    <t>67</t>
  </si>
  <si>
    <t>59224348</t>
  </si>
  <si>
    <t>těsnění elastomerové pro spojení šachetních dílů DN 1000</t>
  </si>
  <si>
    <t>-1177928949</t>
  </si>
  <si>
    <t>68</t>
  </si>
  <si>
    <t>55.1126004</t>
  </si>
  <si>
    <t>Dno čtvercové - TZZ-Q 150/175</t>
  </si>
  <si>
    <t>719921751</t>
  </si>
  <si>
    <t>69</t>
  </si>
  <si>
    <t>894414211</t>
  </si>
  <si>
    <t>Osazení betonových nebo železobetonových dílců pro šachty desek zákrytových</t>
  </si>
  <si>
    <t>-707885333</t>
  </si>
  <si>
    <t>70</t>
  </si>
  <si>
    <t>59224315</t>
  </si>
  <si>
    <t>deska betonová zákrytová pro kruhové šachty 100/62,5x16,5cm</t>
  </si>
  <si>
    <t>622035120</t>
  </si>
  <si>
    <t>71</t>
  </si>
  <si>
    <t>PFB.1121811</t>
  </si>
  <si>
    <t>Deska zákrytováTZK-Q 150-63/18 ZDC</t>
  </si>
  <si>
    <t>-1220517543</t>
  </si>
  <si>
    <t>Poznámka k položce:_x000d_
1500/1800/625</t>
  </si>
  <si>
    <t>72</t>
  </si>
  <si>
    <t>899103112</t>
  </si>
  <si>
    <t>Osazení poklopů litinových, ocelových nebo železobetonových včetně rámů pro třídu zatížení B125, C250</t>
  </si>
  <si>
    <t>382910820</t>
  </si>
  <si>
    <t>73</t>
  </si>
  <si>
    <t>55.KBB03</t>
  </si>
  <si>
    <t xml:space="preserve">Kanalizační poklop  litinový, rám betonolitinový 125mm, B 125 bez odvětrání</t>
  </si>
  <si>
    <t>-1923901536</t>
  </si>
  <si>
    <t>74</t>
  </si>
  <si>
    <t>899401112</t>
  </si>
  <si>
    <t>Osazení poklopů litinových šoupátkových</t>
  </si>
  <si>
    <t>-2016164408</t>
  </si>
  <si>
    <t>75</t>
  </si>
  <si>
    <t>42291352</t>
  </si>
  <si>
    <t>poklop litinový šoupátkový pro zemní soupravy osazení do terénu a do vozovky</t>
  </si>
  <si>
    <t>-1305101384</t>
  </si>
  <si>
    <t>76</t>
  </si>
  <si>
    <t>977151123</t>
  </si>
  <si>
    <t>Jádrové vrty diamantovými korunkami do stavebních materiálů (železobetonu, betonu, cihel, obkladů, dlažeb, kamene) průměru přes 130 do 150 mm</t>
  </si>
  <si>
    <t>1213698190</t>
  </si>
  <si>
    <t>2*0,15</t>
  </si>
  <si>
    <t>77</t>
  </si>
  <si>
    <t>-1823572697</t>
  </si>
  <si>
    <t>protivztlakový límec</t>
  </si>
  <si>
    <t>48*0,15</t>
  </si>
  <si>
    <t>78</t>
  </si>
  <si>
    <t>-1230671949</t>
  </si>
  <si>
    <t>48*0,5*0,00062</t>
  </si>
  <si>
    <t>79</t>
  </si>
  <si>
    <t>-1205719612</t>
  </si>
  <si>
    <t>80</t>
  </si>
  <si>
    <t>711786066-r</t>
  </si>
  <si>
    <t>Izolace proti vodě těsnění trubních prostupů do 200 mm prostupovým těsněním</t>
  </si>
  <si>
    <t>790721677</t>
  </si>
  <si>
    <t>81</t>
  </si>
  <si>
    <t>27322510035R</t>
  </si>
  <si>
    <t>Prostupové těsnění do otvorů DN 150</t>
  </si>
  <si>
    <t>-1590043075</t>
  </si>
  <si>
    <t>82</t>
  </si>
  <si>
    <t>-461110868</t>
  </si>
  <si>
    <t>IO 01.6 - Mobiliář</t>
  </si>
  <si>
    <t>-365572774</t>
  </si>
  <si>
    <t>hloubení šachet pro sloupky</t>
  </si>
  <si>
    <t>(18+4)*1,0*0,3*0,3</t>
  </si>
  <si>
    <t>hloubení šachet pro mobiliář</t>
  </si>
  <si>
    <t>(2+13+5)*2*0,4*0,4*0,4</t>
  </si>
  <si>
    <t>162751117</t>
  </si>
  <si>
    <t>Vodorovné přemístění výkopku nebo sypaniny po suchu na obvyklém dopravním prostředku, bez naložení výkopku, avšak se složením bez rozhrnutí z horniny třídy těžitelnosti I skupiny 1 až 3 na vzdálenost přes 9 000 do 10 000 m</t>
  </si>
  <si>
    <t>-1483433318</t>
  </si>
  <si>
    <t>4,54</t>
  </si>
  <si>
    <t>162751119</t>
  </si>
  <si>
    <t>Vodorovné přemístění výkopku nebo sypaniny po suchu na obvyklém dopravním prostředku, bez naložení výkopku, avšak se složením bez rozhrnutí z horniny třídy těžitelnosti I skupiny 1 až 3 na vzdálenost Příplatek k ceně za každých dalších i započatých 1 000 m</t>
  </si>
  <si>
    <t>1114214151</t>
  </si>
  <si>
    <t>4,54*22</t>
  </si>
  <si>
    <t>-1033039481</t>
  </si>
  <si>
    <t>4,54*1,8</t>
  </si>
  <si>
    <t>272313511</t>
  </si>
  <si>
    <t>Základy z betonu prostého klenby z betonu kamenem neprokládaného tř. C 12/15</t>
  </si>
  <si>
    <t>74365339</t>
  </si>
  <si>
    <t>(2+13+5)*2*0,4*0,4*0,4 "kotvení mobiliáře</t>
  </si>
  <si>
    <t>59036000r</t>
  </si>
  <si>
    <t>šroub kotevní M 10</t>
  </si>
  <si>
    <t>-492923596</t>
  </si>
  <si>
    <t>(2+13+5)*2</t>
  </si>
  <si>
    <t>338951120</t>
  </si>
  <si>
    <t xml:space="preserve">Osazování sloupků  dřevěných s impregnací </t>
  </si>
  <si>
    <t>-1152996487</t>
  </si>
  <si>
    <t>18 "sloupky na zastínění</t>
  </si>
  <si>
    <t>2 "pro informační tabule</t>
  </si>
  <si>
    <t>60512135</t>
  </si>
  <si>
    <t>hranol stavební řezivo průřezu do 288cm2 do dl 6m</t>
  </si>
  <si>
    <t>1652905004</t>
  </si>
  <si>
    <t>18*4,0*0,2*0,2</t>
  </si>
  <si>
    <t>2*2*3,0*0,2*0,2</t>
  </si>
  <si>
    <t>936104211</t>
  </si>
  <si>
    <t>Montáž odpadkového koše do betonové patky</t>
  </si>
  <si>
    <t>-294093440</t>
  </si>
  <si>
    <t>74910140r</t>
  </si>
  <si>
    <t>koš odpadkový</t>
  </si>
  <si>
    <t>1371031199</t>
  </si>
  <si>
    <t>specifikace výrobku dle Technické zprávy</t>
  </si>
  <si>
    <t>936124100r</t>
  </si>
  <si>
    <t>Osazení zahradního mobiliáře</t>
  </si>
  <si>
    <t>-266503450</t>
  </si>
  <si>
    <t>lavička solární, lehátko se stolkem, lehátko bez stolku, stůl piknikový, dřev. lavice</t>
  </si>
  <si>
    <t>2+3+3+5+13</t>
  </si>
  <si>
    <t>74910001r</t>
  </si>
  <si>
    <t>lavička solární</t>
  </si>
  <si>
    <t>1450287174</t>
  </si>
  <si>
    <t>74910002r</t>
  </si>
  <si>
    <t>lavice dřevěná</t>
  </si>
  <si>
    <t>-231284094</t>
  </si>
  <si>
    <t>74910003r</t>
  </si>
  <si>
    <t>lehátko se stolkem</t>
  </si>
  <si>
    <t>-1606599479</t>
  </si>
  <si>
    <t>74910004r</t>
  </si>
  <si>
    <t>lehátko bez stolku</t>
  </si>
  <si>
    <t>-305385981</t>
  </si>
  <si>
    <t>74910005r</t>
  </si>
  <si>
    <t>Dřevěný stůl s lavicemi</t>
  </si>
  <si>
    <t>405777849</t>
  </si>
  <si>
    <t>69330100r</t>
  </si>
  <si>
    <t>rohož na zastínění včetně kotvicího materiálu</t>
  </si>
  <si>
    <t>-111436588</t>
  </si>
  <si>
    <t>86,0 "cena včetně montáže</t>
  </si>
  <si>
    <t>40440000r</t>
  </si>
  <si>
    <t>informační tabule</t>
  </si>
  <si>
    <t>-25361692</t>
  </si>
  <si>
    <t>2 "cena včetně montáže</t>
  </si>
  <si>
    <t>998231311</t>
  </si>
  <si>
    <t>Přesun hmot pro sadovnické a krajinářské úpravy strojně dopravní vzdálenost do 5000 m</t>
  </si>
  <si>
    <t>-776048988</t>
  </si>
  <si>
    <t>IO 02. - Přístupové cesty parku</t>
  </si>
  <si>
    <t>IO 02.1 - Pobřežní cesta</t>
  </si>
  <si>
    <t>122451104</t>
  </si>
  <si>
    <t>Odkopávky a prokopávky nezapažené strojně v hornině třídy těžitelnosti II skupiny 5 přes 100 do 500 m3</t>
  </si>
  <si>
    <t>-658054564</t>
  </si>
  <si>
    <t>115,0*4,13</t>
  </si>
  <si>
    <t>-775553128</t>
  </si>
  <si>
    <t>474,95</t>
  </si>
  <si>
    <t>1957066885</t>
  </si>
  <si>
    <t>474,95*22</t>
  </si>
  <si>
    <t>277683905</t>
  </si>
  <si>
    <t>474,95*1,8</t>
  </si>
  <si>
    <t>181951112</t>
  </si>
  <si>
    <t>Úprava pláně vyrovnáním výškových rozdílů strojně v hornině třídy těžitelnosti I, skupiny 1 až 3 se zhutněním</t>
  </si>
  <si>
    <t>952497156</t>
  </si>
  <si>
    <t>115,0*5,41</t>
  </si>
  <si>
    <t>564851011</t>
  </si>
  <si>
    <t>Podklad ze štěrkodrti ŠD s rozprostřením a zhutněním plochy jednotlivě do 100 m2, po zhutnění tl. 150 mm</t>
  </si>
  <si>
    <t>-1153404020</t>
  </si>
  <si>
    <t>115,0*5,24</t>
  </si>
  <si>
    <t>2*5,0*0,75/2+(7,35+12,75)/2*1,1 "rozšíření</t>
  </si>
  <si>
    <t>594111114</t>
  </si>
  <si>
    <t>Kladení dlažby z lomového kamene lomařsky upraveného v ploše vodorovné nebo ve sklonu svisle (štětová dlažba) s vyklínováním spár, s provedením lože tl. 50 mm z kameniva těženého</t>
  </si>
  <si>
    <t>515293275</t>
  </si>
  <si>
    <t>115,0*4,12</t>
  </si>
  <si>
    <t>58380650</t>
  </si>
  <si>
    <t>kámen lomový neupravený žula, třída I netříděný</t>
  </si>
  <si>
    <t>473193055</t>
  </si>
  <si>
    <t>488,605*0,6*2,5</t>
  </si>
  <si>
    <t>998225111</t>
  </si>
  <si>
    <t>Přesun hmot pro komunikace s krytem z kameniva, monolitickým betonovým nebo živičným dopravní vzdálenost do 200 m jakékoliv délky objektu</t>
  </si>
  <si>
    <t>497972076</t>
  </si>
  <si>
    <t>IO 02.2. - Centrální cesta</t>
  </si>
  <si>
    <t>765824030</t>
  </si>
  <si>
    <t>148,0*0,7</t>
  </si>
  <si>
    <t>1634112033</t>
  </si>
  <si>
    <t>103,600</t>
  </si>
  <si>
    <t>659272156</t>
  </si>
  <si>
    <t>103,60*22</t>
  </si>
  <si>
    <t>-389570802</t>
  </si>
  <si>
    <t>103,60*1,8</t>
  </si>
  <si>
    <t>-229325222</t>
  </si>
  <si>
    <t>463,66</t>
  </si>
  <si>
    <t>564211012</t>
  </si>
  <si>
    <t>Podklad nebo podsyp ze štěrkopísku ŠP s rozprostřením, vlhčením a zhutněním plochy jednotlivě do 100 m2, po zhutnění tl. 60 mm</t>
  </si>
  <si>
    <t>-1680103589</t>
  </si>
  <si>
    <t>148,0*2,11</t>
  </si>
  <si>
    <t>564821011</t>
  </si>
  <si>
    <t>Podklad ze štěrkodrti ŠD s rozprostřením a zhutněním plochy jednotlivě do 100 m2, po zhutnění tl. 80 mm</t>
  </si>
  <si>
    <t>1479631438</t>
  </si>
  <si>
    <t xml:space="preserve">148,0*2,44 " ŠDa, 32/63 mm </t>
  </si>
  <si>
    <t>564831011</t>
  </si>
  <si>
    <t>Podklad ze štěrkodrti ŠD s rozprostřením a zhutněním plochy jednotlivě do 100 m2, po zhutnění tl. 100 mm</t>
  </si>
  <si>
    <t>1001931177</t>
  </si>
  <si>
    <t>148,0*2,84" Šdb, 0/63 mm</t>
  </si>
  <si>
    <t>597311111</t>
  </si>
  <si>
    <t>Svodnice vody ocelová šířky 95 mm, kotvená do sypaniny</t>
  </si>
  <si>
    <t>-1642032501</t>
  </si>
  <si>
    <t>2*2,0</t>
  </si>
  <si>
    <t>-1316420575</t>
  </si>
  <si>
    <t>IO 02.3 - Napojení na provizorní most</t>
  </si>
  <si>
    <t>1725083405</t>
  </si>
  <si>
    <t>55,0*4,13</t>
  </si>
  <si>
    <t>-1342585922</t>
  </si>
  <si>
    <t>227,15</t>
  </si>
  <si>
    <t>1095356861</t>
  </si>
  <si>
    <t>227,15*22</t>
  </si>
  <si>
    <t>-670460906</t>
  </si>
  <si>
    <t>227,15*1,8</t>
  </si>
  <si>
    <t>-717281086</t>
  </si>
  <si>
    <t>297,55</t>
  </si>
  <si>
    <t>-812824712</t>
  </si>
  <si>
    <t>1345938564</t>
  </si>
  <si>
    <t>260,15</t>
  </si>
  <si>
    <t>1465610299</t>
  </si>
  <si>
    <t>260,15*0,6*2,5</t>
  </si>
  <si>
    <t>-301322708</t>
  </si>
  <si>
    <t>SO 01 - Hřiště plážového volejbalu</t>
  </si>
  <si>
    <t>SO 01.1 - Hřiště plážového volejbalu</t>
  </si>
  <si>
    <t xml:space="preserve">    762 - Konstrukce tesařské</t>
  </si>
  <si>
    <t xml:space="preserve">    783 - Dokončovací práce - nátěry</t>
  </si>
  <si>
    <t>122351103</t>
  </si>
  <si>
    <t>Odkopávky a prokopávky nezapažené strojně v hornině třídy těžitelnosti II skupiny 4 přes 50 do 100 m3</t>
  </si>
  <si>
    <t>1790958205</t>
  </si>
  <si>
    <t>(12,4*22,4*0,55)*0,5"50% z celkového objemu výkopu</t>
  </si>
  <si>
    <t>3*0,4*0,5*8,9" Výkop pro drenáže</t>
  </si>
  <si>
    <t>5,74*0,25"pro říční štěrk</t>
  </si>
  <si>
    <t>-(12,4*22,4*0,1)"odečet vrchní vrstvy plochy</t>
  </si>
  <si>
    <t>122451103</t>
  </si>
  <si>
    <t>Odkopávky a prokopávky nezapažené strojně v hornině třídy těžitelnosti II skupiny 5 přes 50 do 100 m3</t>
  </si>
  <si>
    <t>979140404</t>
  </si>
  <si>
    <t>-1651831676</t>
  </si>
  <si>
    <t>55,38" z odkopávek skupiny 4</t>
  </si>
  <si>
    <t>76,38" z odkopávek skupiny 5</t>
  </si>
  <si>
    <t>1967075250</t>
  </si>
  <si>
    <t>131,76*22</t>
  </si>
  <si>
    <t>1510677331</t>
  </si>
  <si>
    <t>5,74*0,25</t>
  </si>
  <si>
    <t>12*22*0,4</t>
  </si>
  <si>
    <t>58331280</t>
  </si>
  <si>
    <t>kamenivo těžené drobné frakce 0/1</t>
  </si>
  <si>
    <t>-237927035</t>
  </si>
  <si>
    <t>105,60*2,0</t>
  </si>
  <si>
    <t>58333674</t>
  </si>
  <si>
    <t>kamenivo těžené hrubé frakce 16/32</t>
  </si>
  <si>
    <t>1304615817</t>
  </si>
  <si>
    <t>1,44*2,0</t>
  </si>
  <si>
    <t>-709686894</t>
  </si>
  <si>
    <t>5,74"pod těžené kamenivo</t>
  </si>
  <si>
    <t>12,4*22,4"pod hřiště</t>
  </si>
  <si>
    <t>1790271058</t>
  </si>
  <si>
    <t>131,76*1,8</t>
  </si>
  <si>
    <t>184818231</t>
  </si>
  <si>
    <t>Ochrana kmene bedněním před poškozením stavebním provozem zřízení včetně odstranění výšky bednění do 2 m průměru kmene do 300 mm</t>
  </si>
  <si>
    <t>408243964</t>
  </si>
  <si>
    <t>212751103</t>
  </si>
  <si>
    <t>Trativody z drenážních a melioračních trubek pro meliorace, dočasné nebo odlehčovací drenáže se zřízením štěrkového lože pod trubky a s jejich obsypem v otevřeném výkopu trubka flexibilní PVC-U SN 4 celoperforovaná 360° DN 80</t>
  </si>
  <si>
    <t>-632249521</t>
  </si>
  <si>
    <t>3*19,9 "potrubí drenáže</t>
  </si>
  <si>
    <t>-512591791</t>
  </si>
  <si>
    <t>5,74"pod říční štěrk</t>
  </si>
  <si>
    <t>3*19,90*2*0,4*2*0,5"opláštění drenáže</t>
  </si>
  <si>
    <t>12,4*22,4"pod plochu hřiště</t>
  </si>
  <si>
    <t>858350093</t>
  </si>
  <si>
    <t>304,86*1,1845 'Přepočtené koeficientem množství</t>
  </si>
  <si>
    <t>321311115</t>
  </si>
  <si>
    <t>Konstrukce vodních staveb z betonu přehrad, jezů a plavebních komor, spodní stavby vodních elektráren, jader přehrad, odběrných věží a výpustných zařízení, opěrných zdí, šachet, šachtic a ostatních konstrukcí prostého pro prostředí s mrazovými cykly tř. C 25/30</t>
  </si>
  <si>
    <t>1154028580</t>
  </si>
  <si>
    <t>0,7*0,4*0,4*2"patky sloupů</t>
  </si>
  <si>
    <t>-1449394867</t>
  </si>
  <si>
    <t xml:space="preserve">0,15*(0,4*4)"plocha bednění  nad terénem</t>
  </si>
  <si>
    <t>-1803650278</t>
  </si>
  <si>
    <t>55342257R</t>
  </si>
  <si>
    <t>Sloupek průměru 83 mm z eloxovaného hliníku, včetně pouzdra pro osazení a osazení pozdra do patky při betonáži patky</t>
  </si>
  <si>
    <t>1381878466</t>
  </si>
  <si>
    <t>55301R</t>
  </si>
  <si>
    <t>Vybavení volejbalového hřiště volejbalovou síti a čáry včetně montáže</t>
  </si>
  <si>
    <t>kpl</t>
  </si>
  <si>
    <t>-386318162</t>
  </si>
  <si>
    <t>564750101</t>
  </si>
  <si>
    <t>Podklad nebo kryt z kameniva hrubého drceného vel. 16-32 mm s rozprostřením a zhutněním plochy jednotlivě do 100 m2, po zhutnění tl. 150 mm</t>
  </si>
  <si>
    <t>1615377193</t>
  </si>
  <si>
    <t>12,4*22,4</t>
  </si>
  <si>
    <t>123642957</t>
  </si>
  <si>
    <t>762</t>
  </si>
  <si>
    <t>Konstrukce tesařské</t>
  </si>
  <si>
    <t>762751140</t>
  </si>
  <si>
    <t>Montáž prostorových konstrukcí vázaných na hladko (bez zářezů) z řeziva hraněného nebo polohraněného, průřezové plochy přes 288 do 450 cm2</t>
  </si>
  <si>
    <t>-2141650338</t>
  </si>
  <si>
    <t>22,4*2+12*2</t>
  </si>
  <si>
    <t>60512140</t>
  </si>
  <si>
    <t>hranol stavební řezivo průřezu do 450cm2 do dl 6m</t>
  </si>
  <si>
    <t>1460363028</t>
  </si>
  <si>
    <t>68,8*0,045 'Přepočtené koeficientem množství</t>
  </si>
  <si>
    <t>762795000</t>
  </si>
  <si>
    <t>Spojovací prostředky prostorových vázaných konstrukcí hřebíky, svorníky, fixační prkna</t>
  </si>
  <si>
    <t>1234968217</t>
  </si>
  <si>
    <t>3,096"kotevní prvky pro dubové hranoly ohraničující hřiště</t>
  </si>
  <si>
    <t>998762101</t>
  </si>
  <si>
    <t>Přesun hmot pro konstrukce tesařské stanovený z hmotnosti přesunovaného materiálu vodorovná dopravní vzdálenost do 50 m základní v objektech výšky do 6 m</t>
  </si>
  <si>
    <t>67919775</t>
  </si>
  <si>
    <t>783</t>
  </si>
  <si>
    <t>Dokončovací práce - nátěry</t>
  </si>
  <si>
    <t>783214121</t>
  </si>
  <si>
    <t>Sanační napouštěcí nátěr tesařských prvků proti dřevokazným houbám, hmyzu a plísním zabudovaných do konstrukce, aplikovaný stříkáním</t>
  </si>
  <si>
    <t>2089859157</t>
  </si>
  <si>
    <t>68,80*2*(0,3+0,45)</t>
  </si>
  <si>
    <t>SO 01.2 - Vodovodní přípojka, sprcha a pítko</t>
  </si>
  <si>
    <t xml:space="preserve">    722 - Zdravotechnika - vnitřní vodovod</t>
  </si>
  <si>
    <t xml:space="preserve">    725 - Zdravotechnika - zařizovací předměty</t>
  </si>
  <si>
    <t>626358372</t>
  </si>
  <si>
    <t>(2*2*0,65)*0,5"50% z celkového objemu výkopu pro drenáž</t>
  </si>
  <si>
    <t>42,50*0,4*1,2"50% z celkového objemu výkopu pro drenáž</t>
  </si>
  <si>
    <t>1,2*1,2*1,4*0,5"50% z celkového objemu výkopu pro vodoměrnou šachtu</t>
  </si>
  <si>
    <t>1574412500</t>
  </si>
  <si>
    <t>857126143</t>
  </si>
  <si>
    <t>22,71" z odkopávek skupiny 4</t>
  </si>
  <si>
    <t>22,71" z odkopávek skupiny 5</t>
  </si>
  <si>
    <t>-703095936</t>
  </si>
  <si>
    <t>45,42*22</t>
  </si>
  <si>
    <t>-807277580</t>
  </si>
  <si>
    <t>42,5*0,4*0,8</t>
  </si>
  <si>
    <t>58344197</t>
  </si>
  <si>
    <t>štěrkodrť frakce 0/63</t>
  </si>
  <si>
    <t>2101490186</t>
  </si>
  <si>
    <t>13,6*2,0</t>
  </si>
  <si>
    <t>377742997</t>
  </si>
  <si>
    <t>42,5*0,3*0,4"pro obsyp potrubí</t>
  </si>
  <si>
    <t>58331200</t>
  </si>
  <si>
    <t>štěrkopísek netříděný</t>
  </si>
  <si>
    <t>1423342345</t>
  </si>
  <si>
    <t>5,1*1,85 'Přepočtené koeficientem množství</t>
  </si>
  <si>
    <t>1522662722</t>
  </si>
  <si>
    <t>2*2"pod drén</t>
  </si>
  <si>
    <t>667582776</t>
  </si>
  <si>
    <t>45,42*1,8</t>
  </si>
  <si>
    <t>211531111</t>
  </si>
  <si>
    <t>Výplň kamenivem do rýh odvodňovacích žeber nebo trativodů bez zhutnění, s úpravou povrchu výplně kamenivem hrubým drceným frakce 16 až 63 mm</t>
  </si>
  <si>
    <t>-327436866</t>
  </si>
  <si>
    <t>2*2*0,65</t>
  </si>
  <si>
    <t>-1570865111</t>
  </si>
  <si>
    <t>4*0,65*2+2*2*2"drenářní vrstva pod sprchou</t>
  </si>
  <si>
    <t>-1304051753</t>
  </si>
  <si>
    <t>13,2*1,1845 'Přepočtené koeficientem množství</t>
  </si>
  <si>
    <t>452311131</t>
  </si>
  <si>
    <t>Podkladní a zajišťovací konstrukce z betonu prostého v otevřeném výkopu bez zvýšených nároků na prostředí desky pod potrubí, stoky a drobné objekty z betonu tř. C 12/15</t>
  </si>
  <si>
    <t>-1539935370</t>
  </si>
  <si>
    <t>PI*0,85*0,85*0,1</t>
  </si>
  <si>
    <t>871161211</t>
  </si>
  <si>
    <t>Montáž vodovodního potrubí z polyetylenu PE100 RC v otevřeném výkopu svařovaných elektrotvarovkou SDR 11/PN16 d 32 x 3,0 mm</t>
  </si>
  <si>
    <t>426092808</t>
  </si>
  <si>
    <t>42,5+2*1,2</t>
  </si>
  <si>
    <t>28613170</t>
  </si>
  <si>
    <t>trubka vodovodní PE100 SDR11 se signalizační vrstvou 32x3,0mm</t>
  </si>
  <si>
    <t>-2115852364</t>
  </si>
  <si>
    <t>44,9*1,015 'Přepočtené koeficientem množství</t>
  </si>
  <si>
    <t>877161112</t>
  </si>
  <si>
    <t>Montáž tvarovek na vodovodním plastovém potrubí z polyetylenu PE 100 elektrotvarovek SDR 11/PN16 kolen 90° d 32</t>
  </si>
  <si>
    <t>-656380695</t>
  </si>
  <si>
    <t>28653052</t>
  </si>
  <si>
    <t>elektrokoleno 90° PE 100 D 32mm</t>
  </si>
  <si>
    <t>1642997315</t>
  </si>
  <si>
    <t>877161113</t>
  </si>
  <si>
    <t>Montáž tvarovek na vodovodním plastovém potrubí z polyetylenu PE 100 elektrotvarovek SDR 11/PN16 T-kusů d 32</t>
  </si>
  <si>
    <t>461173444</t>
  </si>
  <si>
    <t>28615011</t>
  </si>
  <si>
    <t>elektrotvarovka T-kus rovnoramenný PE 100 PN16 D 32mm</t>
  </si>
  <si>
    <t>-957786402</t>
  </si>
  <si>
    <t>891161321</t>
  </si>
  <si>
    <t>Montáž vodovodních armatur na potrubí šoupátek pro domovní přípojky se závitovými konci PN16 G 1"</t>
  </si>
  <si>
    <t>-1178112816</t>
  </si>
  <si>
    <t>42221551</t>
  </si>
  <si>
    <t>šoupátko domovní přípojky litinové vnitřní/vnitřní závit PN16 1"x1"</t>
  </si>
  <si>
    <t>-1194966116</t>
  </si>
  <si>
    <t>5.960113018004</t>
  </si>
  <si>
    <t>SOUPRAVA ZEMNÍ TELESKOPICKÁ DOM. ŠOUPÁTKA-1,3-1,8 3/4"-2" (1,3-1,8m)</t>
  </si>
  <si>
    <t>-1926300494</t>
  </si>
  <si>
    <t>891171324</t>
  </si>
  <si>
    <t>Montáž vodovodních armatur na potrubí šoupátek pro domovní přípojky s nástrčnými ISO konci PN16 DN 32</t>
  </si>
  <si>
    <t>-2110877757</t>
  </si>
  <si>
    <t>55.249100100016</t>
  </si>
  <si>
    <t>ŠOUPÁTKO DOMOVNÍ PŘÍPOJKY SAMOVYPRAZDŇOVACÍ 1''-1''</t>
  </si>
  <si>
    <t>-1262337661</t>
  </si>
  <si>
    <t>1462996414</t>
  </si>
  <si>
    <t>891219111</t>
  </si>
  <si>
    <t>Montáž vodovodních armatur na potrubí navrtávacích pasů s ventilem Jt 1 MPa, na potrubí z trub litinových, ocelových nebo plastických hmot DN 50</t>
  </si>
  <si>
    <t>1925802858</t>
  </si>
  <si>
    <t>42273440</t>
  </si>
  <si>
    <t>pás navrtávací z tvárné litiny DN 50, univerzální, se závitovým výstupem 1"</t>
  </si>
  <si>
    <t>81465321</t>
  </si>
  <si>
    <t>893811261</t>
  </si>
  <si>
    <t>Osazení vodoměrné šachty z polypropylenu PP obetonované pro statické zatížení kruhové, průměru D do 1,2 m, světlé hloubky do 1,2 m</t>
  </si>
  <si>
    <t>895895012</t>
  </si>
  <si>
    <t>56230563</t>
  </si>
  <si>
    <t>šachta plastová vodoměrná kruhová k obetonování včetně výztuhy 1,2/1,2m</t>
  </si>
  <si>
    <t>1398087636</t>
  </si>
  <si>
    <t>899401111</t>
  </si>
  <si>
    <t>Osazení poklopů litinových ventilových</t>
  </si>
  <si>
    <t>-258636410</t>
  </si>
  <si>
    <t>42291402</t>
  </si>
  <si>
    <t>poklop litinový ventilový</t>
  </si>
  <si>
    <t>2072644712</t>
  </si>
  <si>
    <t>55.348100000000</t>
  </si>
  <si>
    <t xml:space="preserve">PODKLAD. DESKA  UNI UNI</t>
  </si>
  <si>
    <t>400400371</t>
  </si>
  <si>
    <t>899722112</t>
  </si>
  <si>
    <t>Krytí potrubí z plastů výstražnou fólií z PVC šířky přes 20 do 25 cm</t>
  </si>
  <si>
    <t>44800490</t>
  </si>
  <si>
    <t>42,5</t>
  </si>
  <si>
    <t>998276101</t>
  </si>
  <si>
    <t>Přesun hmot pro trubní vedení hloubené z trub z plastických hmot nebo sklolaminátových pro vodovody, kanalizace, teplovody, produktovody v otevřeném výkopu dopravní vzdálenost do 15 m</t>
  </si>
  <si>
    <t>1092411840</t>
  </si>
  <si>
    <t>722</t>
  </si>
  <si>
    <t>Zdravotechnika - vnitřní vodovod</t>
  </si>
  <si>
    <t>722270102</t>
  </si>
  <si>
    <t>Vodoměrové sestavy závitové G 1"</t>
  </si>
  <si>
    <t>soubor</t>
  </si>
  <si>
    <t>-716294503</t>
  </si>
  <si>
    <t>998722101</t>
  </si>
  <si>
    <t>Přesun hmot pro vnitřní vodovod stanovený z hmotnosti přesunovaného materiálu vodorovná dopravní vzdálenost do 50 m základní v objektech výšky do 6 m</t>
  </si>
  <si>
    <t>-1247815836</t>
  </si>
  <si>
    <t>725</t>
  </si>
  <si>
    <t>Zdravotechnika - zařizovací předměty</t>
  </si>
  <si>
    <t>02R</t>
  </si>
  <si>
    <t>Venkovní solární sprcha, dodávka + montáž</t>
  </si>
  <si>
    <t>-1566383146</t>
  </si>
  <si>
    <t>03R</t>
  </si>
  <si>
    <t>Pítko, dodávka + montáž</t>
  </si>
  <si>
    <t>-1279323652</t>
  </si>
  <si>
    <t>998725101</t>
  </si>
  <si>
    <t>Přesun hmot pro zařizovací předměty stanovený z hmotnosti přesunovaného materiálu vodorovná dopravní vzdálenost do 50 m základní v objektech výšky do 6 m</t>
  </si>
  <si>
    <t>-1640938135</t>
  </si>
  <si>
    <t>SO 02. - Parkovací plocha</t>
  </si>
  <si>
    <t>-154806584</t>
  </si>
  <si>
    <t>(406,5*0,31)*0,5"50% z celkového objemu výkopu</t>
  </si>
  <si>
    <t>-(406,5*0,1)"odečet vrchní vrstvy plochy</t>
  </si>
  <si>
    <t>0,21*0,3*87,3 "rozšíření výkopu pro obrubník</t>
  </si>
  <si>
    <t>897973137</t>
  </si>
  <si>
    <t>117783842</t>
  </si>
  <si>
    <t>7,407"pro zásyp obrub</t>
  </si>
  <si>
    <t>-2107858783</t>
  </si>
  <si>
    <t>27,86" z odkopávek skupiny 4</t>
  </si>
  <si>
    <t>63,08" z odkopávek skupiny 5</t>
  </si>
  <si>
    <t>-1025225417</t>
  </si>
  <si>
    <t>90,94*22</t>
  </si>
  <si>
    <t>167151101</t>
  </si>
  <si>
    <t>Nakládání, skládání a překládání neulehlého výkopku nebo sypaniny strojně nakládání, množství do 100 m3, z horniny třídy těžitelnosti I, skupiny 1 až 3</t>
  </si>
  <si>
    <t>-1138505774</t>
  </si>
  <si>
    <t>7,407" pro zásyp obrub</t>
  </si>
  <si>
    <t>1365263346</t>
  </si>
  <si>
    <t>(15,4+5+12*2+20,1+8,9+8,9)*0,3*0,3"zásyp kolem obrub, bude použita zemina vytěžená v rámci IO 01.1.</t>
  </si>
  <si>
    <t>264862012</t>
  </si>
  <si>
    <t>406,5"pod parkoviště</t>
  </si>
  <si>
    <t>87,3*0,3"pod obrubníky</t>
  </si>
  <si>
    <t>2063825514</t>
  </si>
  <si>
    <t>90,94*1,8</t>
  </si>
  <si>
    <t>1640224068</t>
  </si>
  <si>
    <t>1243550164</t>
  </si>
  <si>
    <t>406,5</t>
  </si>
  <si>
    <t>69311088R</t>
  </si>
  <si>
    <t>Textilie určená k záchytu ropných látek</t>
  </si>
  <si>
    <t>406,5*1,1845 'Přepočtené koeficientem množství</t>
  </si>
  <si>
    <t>564760001</t>
  </si>
  <si>
    <t>Podklad nebo kryt z kameniva hrubého drceného vel. 8-16 mm s rozprostřením a zhutněním plochy jednotlivě do 100 m2, po zhutnění tl. 200 mm</t>
  </si>
  <si>
    <t>-85939480</t>
  </si>
  <si>
    <t>596211113R</t>
  </si>
  <si>
    <t>Kladení roštu pro dlažbu včetně kladení dlažby do roštů ručně s ložem z kameniva těženého nebo drceného tl. do 40 mm.</t>
  </si>
  <si>
    <t>919173772</t>
  </si>
  <si>
    <t>DTN.22209R</t>
  </si>
  <si>
    <t>Rošty pro dlažbu včetně dlažby</t>
  </si>
  <si>
    <t>469845490</t>
  </si>
  <si>
    <t>406,5*1,01 'Přepočtené koeficientem množství</t>
  </si>
  <si>
    <t>915111111</t>
  </si>
  <si>
    <t>Vodorovné dopravní značení stříkané barvou dělící čára šířky 125 mm souvislá bílá základní</t>
  </si>
  <si>
    <t>1101358685</t>
  </si>
  <si>
    <t>90,0</t>
  </si>
  <si>
    <t>916231213</t>
  </si>
  <si>
    <t>Osazení chodníkového obrubníku betonového se zřízením lože, s vyplněním a zatřením spár cementovou maltou stojatého s boční opěrou z betonu prostého, do lože z betonu prostého</t>
  </si>
  <si>
    <t>717952877</t>
  </si>
  <si>
    <t>87,3</t>
  </si>
  <si>
    <t>59217017</t>
  </si>
  <si>
    <t>obrubník betonový chodníkový 1000x100x250mm</t>
  </si>
  <si>
    <t>-147595483</t>
  </si>
  <si>
    <t>87,3*1,02 'Přepočtené koeficientem množství</t>
  </si>
  <si>
    <t>PS 01. - Plavební a dopravní značení</t>
  </si>
  <si>
    <t>-826253675</t>
  </si>
  <si>
    <t>hloubení šachet pro sloupky a patku</t>
  </si>
  <si>
    <t>(1+1+2)*1,0*0,3*0,3</t>
  </si>
  <si>
    <t>2*0,4*0,3*0,3</t>
  </si>
  <si>
    <t>-1877636072</t>
  </si>
  <si>
    <t>0,432</t>
  </si>
  <si>
    <t>792892021</t>
  </si>
  <si>
    <t>0,432*22</t>
  </si>
  <si>
    <t>1734009198</t>
  </si>
  <si>
    <t>0,432*1,8</t>
  </si>
  <si>
    <t>912111113</t>
  </si>
  <si>
    <t>Montáž zábrany parkovací tvaru sloupku do výšky 800 mm přichycené šrouby</t>
  </si>
  <si>
    <t>647432224</t>
  </si>
  <si>
    <t>74910167</t>
  </si>
  <si>
    <t>sloupek parkovací sklopný 60x60x800mm Zn základní zámek trojhran</t>
  </si>
  <si>
    <t>2028087563</t>
  </si>
  <si>
    <t>914111111</t>
  </si>
  <si>
    <t>Montáž svislé dopravní značky základní velikosti do 1 m2 objímkami na sloupky nebo konzoly</t>
  </si>
  <si>
    <t>-143294680</t>
  </si>
  <si>
    <t>40445619</t>
  </si>
  <si>
    <t>zákazové, příkazové dopravní značky B1-B34, C1-15 500mm</t>
  </si>
  <si>
    <t>-1876215189</t>
  </si>
  <si>
    <t>40445621</t>
  </si>
  <si>
    <t>informativní značky provozní IP1-IP3, IP4b-IP7, IP10a, b 500x500mm</t>
  </si>
  <si>
    <t>-462399992</t>
  </si>
  <si>
    <t>40445620r</t>
  </si>
  <si>
    <t>zákazové, příkazové dopravní značky A1 Zákaz vplutí</t>
  </si>
  <si>
    <t>-424544461</t>
  </si>
  <si>
    <t>914310000r</t>
  </si>
  <si>
    <t>Žlutá bóje A22 dodání a osazení vč. betonového bloku a kotvicího lana</t>
  </si>
  <si>
    <t>60700485</t>
  </si>
  <si>
    <t>914511111</t>
  </si>
  <si>
    <t>Montáž sloupku dopravních značek délky do 3,5 m do betonového základu</t>
  </si>
  <si>
    <t>127250944</t>
  </si>
  <si>
    <t>1+1+2</t>
  </si>
  <si>
    <t>40445225</t>
  </si>
  <si>
    <t>sloupek pro dopravní značku Zn D 60mm v 3,5m</t>
  </si>
  <si>
    <t>711039394</t>
  </si>
  <si>
    <t>-281975526</t>
  </si>
  <si>
    <t>VON - Vedlejší a ostatní náklady</t>
  </si>
  <si>
    <t xml:space="preserve"> </t>
  </si>
  <si>
    <t>OST - Vedlejší a ostatní rozpočtové náklady</t>
  </si>
  <si>
    <t xml:space="preserve">    01 - Vedlejší rozpočtové náklady</t>
  </si>
  <si>
    <t xml:space="preserve">    02 - Projektová dokumentace - ostatní náklady</t>
  </si>
  <si>
    <t xml:space="preserve">    03 - Geodetické práce a vytýčení - ostatní náklady</t>
  </si>
  <si>
    <t xml:space="preserve">    09 - Ostatní náklady</t>
  </si>
  <si>
    <t>OST</t>
  </si>
  <si>
    <t>Vedlejší a ostatní rozpočtové náklady</t>
  </si>
  <si>
    <t>01</t>
  </si>
  <si>
    <t>Vedlejší rozpočtové náklady</t>
  </si>
  <si>
    <t>011</t>
  </si>
  <si>
    <t>Zajištění kompletního zařízení staveniště a jeho připojení na sítě</t>
  </si>
  <si>
    <t>1024</t>
  </si>
  <si>
    <t>- zajištění místnosti pro TDI v ZS vč. jejího vybavení</t>
  </si>
  <si>
    <t>- zajištění ohlášení všech staveb zařízení staveniště dle §104 odst. (2) zákona č. 183/2006 Sb.</t>
  </si>
  <si>
    <t>- zajištění oplocení prostoru ZS, jeho napojení na inž. sítě</t>
  </si>
  <si>
    <t>- zajištění následné likvidace všech objektů ZS včetně připojení na sítě</t>
  </si>
  <si>
    <t>- zajištění ostrahy stavby a staveniště po dobu realizace stavby</t>
  </si>
  <si>
    <t>- zajištění podmínek pro použití přístupových komunikací dotčených stavbou s příslušnými vlastníky či správci a zajištění jejich splnění</t>
  </si>
  <si>
    <t>- zřízení čisticích zón před výjezdem z obvodu staveniště</t>
  </si>
  <si>
    <t>- provedení takových opatření, aby plochy obvodu staveniště nebyly znečištěny ropnými látkami a jinými podobnými produkty</t>
  </si>
  <si>
    <t>- provedení takových opatření, aby nebyly překročeny limity prašnosti a hlučnosti dané obecně závaznou vyhláškou</t>
  </si>
  <si>
    <t>- zajištění péče o nepředané objekty a konstrukce stavby, jejich ošetřování a zimní opatření</t>
  </si>
  <si>
    <t>- zajištění ochrany veškeré zeleně v prostoru staveniště a v jeho bezprostřední blízkosti pro poškození během realizace stavby</t>
  </si>
  <si>
    <t>0110</t>
  </si>
  <si>
    <t>Zajištění zřízení sjezdů</t>
  </si>
  <si>
    <t xml:space="preserve">- zajištění zřízení a odstranění dočasných sjezdů a nájezdů pro realizaci stavby </t>
  </si>
  <si>
    <t>01101</t>
  </si>
  <si>
    <t xml:space="preserve">Provizorní příjezdné komunikace </t>
  </si>
  <si>
    <t>Poznámka k položce:_x000d_
Položkou jsou myšleny náklady spojené s plněním podmínek majitelů či uživatelů dotčených pozemků, kterými podmínili souhlas se zřízením provizorní komunikace na svém pozemku. Dále položka zahrnuje náklady na zřízení a úpravu provizorních komunikací v nezbytně nutném rozsahu včetně jejich likvidace a uvedení dotčených pozemků do původního stavu.</t>
  </si>
  <si>
    <t xml:space="preserve">- ochrana podkladu na přístupových komunikacích včetně všeho potřebného k ochraně povrchu terénu před poškozením </t>
  </si>
  <si>
    <t>- nebo následná náprava po dokončení prací</t>
  </si>
  <si>
    <t>- položka zahrnuje požadavky vlastníků a uživatelů pozemků.</t>
  </si>
  <si>
    <t>R035</t>
  </si>
  <si>
    <t>Informační tabule na staveništi</t>
  </si>
  <si>
    <t>-308858779</t>
  </si>
  <si>
    <t xml:space="preserve">Zajištění umístění štítku o povolení stavby a stejnopisu oznámení </t>
  </si>
  <si>
    <t>o zahájení prací oblastnímu inspektorátu práce na viditelném místě</t>
  </si>
  <si>
    <t>u vstupu na staveniště</t>
  </si>
  <si>
    <t>02</t>
  </si>
  <si>
    <t>Projektová dokumentace - ostatní náklady</t>
  </si>
  <si>
    <t>0210</t>
  </si>
  <si>
    <t>Zhotovitelem vypracovaný Plán opatření pro případ havárie, pro případ úniku závadných látek (např. ropné produkty, cementové výluhy, odpadní vody z těsnících clon, atd.)</t>
  </si>
  <si>
    <t>0221</t>
  </si>
  <si>
    <t>Zpracování povodňového plánu stavby dle §71 zákona č. 254/2001 Sb. včetně zajištění schválení příslušnými orgány správy a Povodím Vltavy, státní podnik</t>
  </si>
  <si>
    <t>023</t>
  </si>
  <si>
    <t>Vypracování projektu skutečného provedení díla</t>
  </si>
  <si>
    <t>0235</t>
  </si>
  <si>
    <t>Vypracování dokumentace dopravně inženýrského opatření</t>
  </si>
  <si>
    <t>323758644</t>
  </si>
  <si>
    <t>včetně schválení DI PČR</t>
  </si>
  <si>
    <t>024</t>
  </si>
  <si>
    <t>Zajištění zpracování manipulačního řádu po dokončení realizace jako podklad pro kolaudační řízení</t>
  </si>
  <si>
    <t>025</t>
  </si>
  <si>
    <t>Zajištění zpracování provozního řádu po dokončení realizace</t>
  </si>
  <si>
    <t>026</t>
  </si>
  <si>
    <t>Zpracování realizační dokumentace zhotovitele, dílenských výkresů, technologických předpisů</t>
  </si>
  <si>
    <t>03</t>
  </si>
  <si>
    <t>Geodetické práce a vytýčení - ostatní náklady</t>
  </si>
  <si>
    <t>031</t>
  </si>
  <si>
    <t>Vypracování geodetického zaměření skutečného stavu</t>
  </si>
  <si>
    <t>032</t>
  </si>
  <si>
    <t>Zpracování geometrických plánů</t>
  </si>
  <si>
    <t>- zajištění odsouhlasení geometrických plánů příslušným katastrálním úřadem</t>
  </si>
  <si>
    <t>035</t>
  </si>
  <si>
    <t>Zajištění veškerých geodetických prací souvisejících s realizací díla</t>
  </si>
  <si>
    <t>09</t>
  </si>
  <si>
    <t>Ostatní náklady</t>
  </si>
  <si>
    <t>0112_R</t>
  </si>
  <si>
    <t>Zajištění souhlasů se zvláštním užíváním komunikací</t>
  </si>
  <si>
    <t>0931</t>
  </si>
  <si>
    <t>Provedení pasportizace stávajících nemovitostí (vč. pozemků) a jejich příslušenství, zajištění fotodokumentace stávajícího stavu přístupových komunikací</t>
  </si>
  <si>
    <t>R045</t>
  </si>
  <si>
    <t>Úprava terénu</t>
  </si>
  <si>
    <t>-516560818</t>
  </si>
  <si>
    <t xml:space="preserve">protokolární převzetí a předání  komunikací a pozemků dotčených vlastníků a organizací po uvedení do původního stavu</t>
  </si>
  <si>
    <t xml:space="preserve">dle provedeného pasportu včetně předání investorovi </t>
  </si>
  <si>
    <t>094</t>
  </si>
  <si>
    <t>Zajištění vytýčení veškerých podzemních zařízení</t>
  </si>
  <si>
    <t>095</t>
  </si>
  <si>
    <t>Zajištění šetření o podzemních sítích vč. zajištění nových vyjádření v případě, že před realizací pozbyly platnosti</t>
  </si>
  <si>
    <t>09921</t>
  </si>
  <si>
    <t>Zajištění biologického dozoru odborně způsobilou osobou</t>
  </si>
  <si>
    <t>biologický dozor po dobu 3 měsíců</t>
  </si>
  <si>
    <t>sledování výskytu ochranářsky významných organismů</t>
  </si>
  <si>
    <t>zajištění plnění podmínek orgánu ochrany přírody</t>
  </si>
  <si>
    <t>zajištění případné vyjímky ze zvláště chráněných druhů</t>
  </si>
  <si>
    <t>koordinace prací biologického servisu</t>
  </si>
  <si>
    <t>zpracování zprávy o výsledcích biologického dozoru</t>
  </si>
  <si>
    <t>09924</t>
  </si>
  <si>
    <t>Zajištění geologického a geotechnického dozoru odborně způsobilou osobou během stavby</t>
  </si>
  <si>
    <t>0993</t>
  </si>
  <si>
    <t>Zajištění dopravně inženýrských opatření</t>
  </si>
  <si>
    <t>- zajištění dopravně inženýrských opatření</t>
  </si>
  <si>
    <t>- zajištění zřízení a likvidace dopravního značení včetně případné světelné signalizace</t>
  </si>
  <si>
    <t>- zajištění vydání dopravně inženýrského rozhodnutí</t>
  </si>
  <si>
    <t>099300</t>
  </si>
  <si>
    <t>Aktualizace plánu bezpečnosti a ochrany zdraví při práci</t>
  </si>
  <si>
    <t>099301</t>
  </si>
  <si>
    <t>Výkon koordinátora BOZP na stavbě</t>
  </si>
  <si>
    <t>0994</t>
  </si>
  <si>
    <t>Zajištění veškerých předepsaných rozborů, atestů, zkoušek a revizí dle příslušných norem a dalších předpisů a nařízení platných v ČR, kterými bude prokázáno dosažení předepsané kvality a parametrů dokončeného díla</t>
  </si>
  <si>
    <t>0996</t>
  </si>
  <si>
    <t>Zajištění výroby a instalace informačních tabulí ke stavbě</t>
  </si>
  <si>
    <t>099911</t>
  </si>
  <si>
    <t>Zajištění vedení průběžné evidence odpadů</t>
  </si>
  <si>
    <t>09992</t>
  </si>
  <si>
    <t>Zpracování programu TBD po dokončení díla</t>
  </si>
  <si>
    <t>091414055</t>
  </si>
  <si>
    <t>Rozbory těžených zemin</t>
  </si>
  <si>
    <t>-1106204135</t>
  </si>
  <si>
    <t>rozbory zemin s ohledem a případnou kontaminaci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</si>
</sst>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4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800080"/>
      <name val="Arial CE"/>
    </font>
    <font>
      <sz val="8"/>
      <color rgb="FFFF0000"/>
      <name val="Arial CE"/>
    </font>
    <font>
      <sz val="8"/>
      <color rgb="FF0000A8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8"/>
      <color theme="10"/>
      <name val="Wingdings 2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i/>
      <sz val="7"/>
      <color rgb="FF969696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40" fillId="0" borderId="0" applyNumberFormat="0" applyFill="0" applyBorder="0" applyAlignment="0" applyProtection="0"/>
  </cellStyleXfs>
  <cellXfs count="306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4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7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8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8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9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20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8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2" fillId="0" borderId="14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2" fillId="0" borderId="14" xfId="0" applyFont="1" applyBorder="1" applyAlignment="1" applyProtection="1">
      <alignment horizontal="left" vertical="center"/>
    </xf>
    <xf numFmtId="0" fontId="22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3" fillId="4" borderId="6" xfId="0" applyFont="1" applyFill="1" applyBorder="1" applyAlignment="1" applyProtection="1">
      <alignment horizontal="center" vertical="center"/>
    </xf>
    <xf numFmtId="0" fontId="23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3" fillId="4" borderId="7" xfId="0" applyFont="1" applyFill="1" applyBorder="1" applyAlignment="1" applyProtection="1">
      <alignment horizontal="center" vertical="center"/>
    </xf>
    <xf numFmtId="0" fontId="23" fillId="4" borderId="7" xfId="0" applyFont="1" applyFill="1" applyBorder="1" applyAlignment="1" applyProtection="1">
      <alignment horizontal="right" vertical="center"/>
    </xf>
    <xf numFmtId="0" fontId="23" fillId="4" borderId="8" xfId="0" applyFont="1" applyFill="1" applyBorder="1" applyAlignment="1" applyProtection="1">
      <alignment horizontal="left" vertical="center"/>
    </xf>
    <xf numFmtId="0" fontId="23" fillId="4" borderId="0" xfId="0" applyFont="1" applyFill="1" applyAlignment="1" applyProtection="1">
      <alignment horizontal="center" vertical="center"/>
    </xf>
    <xf numFmtId="0" fontId="24" fillId="0" borderId="16" xfId="0" applyFont="1" applyBorder="1" applyAlignment="1" applyProtection="1">
      <alignment horizontal="center" vertical="center" wrapText="1"/>
    </xf>
    <xf numFmtId="0" fontId="24" fillId="0" borderId="17" xfId="0" applyFont="1" applyBorder="1" applyAlignment="1" applyProtection="1">
      <alignment horizontal="center" vertical="center" wrapText="1"/>
    </xf>
    <xf numFmtId="0" fontId="24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5" fillId="0" borderId="0" xfId="0" applyFont="1" applyAlignment="1" applyProtection="1">
      <alignment horizontal="left" vertical="center"/>
    </xf>
    <xf numFmtId="0" fontId="25" fillId="0" borderId="0" xfId="0" applyFont="1" applyAlignment="1" applyProtection="1">
      <alignment vertical="center"/>
    </xf>
    <xf numFmtId="4" fontId="25" fillId="0" borderId="0" xfId="0" applyNumberFormat="1" applyFont="1" applyAlignment="1" applyProtection="1">
      <alignment horizontal="right" vertical="center"/>
    </xf>
    <xf numFmtId="4" fontId="25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21" fillId="0" borderId="14" xfId="0" applyNumberFormat="1" applyFont="1" applyBorder="1" applyAlignment="1" applyProtection="1">
      <alignment vertical="center"/>
    </xf>
    <xf numFmtId="4" fontId="21" fillId="0" borderId="0" xfId="0" applyNumberFormat="1" applyFont="1" applyBorder="1" applyAlignment="1" applyProtection="1">
      <alignment vertical="center"/>
    </xf>
    <xf numFmtId="166" fontId="21" fillId="0" borderId="0" xfId="0" applyNumberFormat="1" applyFont="1" applyBorder="1" applyAlignment="1" applyProtection="1">
      <alignment vertical="center"/>
    </xf>
    <xf numFmtId="4" fontId="21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5" fillId="0" borderId="3" xfId="0" applyFont="1" applyBorder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7" fillId="0" borderId="0" xfId="0" applyFont="1" applyAlignment="1" applyProtection="1">
      <alignment horizontal="left" vertical="center" wrapText="1"/>
    </xf>
    <xf numFmtId="0" fontId="28" fillId="0" borderId="0" xfId="0" applyFont="1" applyAlignment="1" applyProtection="1">
      <alignment vertical="center"/>
    </xf>
    <xf numFmtId="4" fontId="28" fillId="0" borderId="0" xfId="0" applyNumberFormat="1" applyFont="1" applyAlignment="1" applyProtection="1">
      <alignment horizontal="right" vertical="center"/>
    </xf>
    <xf numFmtId="4" fontId="28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9" fillId="0" borderId="14" xfId="0" applyNumberFormat="1" applyFont="1" applyBorder="1" applyAlignment="1" applyProtection="1">
      <alignment vertical="center"/>
    </xf>
    <xf numFmtId="4" fontId="29" fillId="0" borderId="0" xfId="0" applyNumberFormat="1" applyFont="1" applyBorder="1" applyAlignment="1" applyProtection="1">
      <alignment vertical="center"/>
    </xf>
    <xf numFmtId="166" fontId="29" fillId="0" borderId="0" xfId="0" applyNumberFormat="1" applyFont="1" applyBorder="1" applyAlignment="1" applyProtection="1">
      <alignment vertical="center"/>
    </xf>
    <xf numFmtId="4" fontId="29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30" fillId="0" borderId="0" xfId="1" applyFont="1" applyAlignment="1">
      <alignment horizontal="center" vertical="center"/>
    </xf>
    <xf numFmtId="0" fontId="7" fillId="0" borderId="0" xfId="0" applyFont="1" applyAlignment="1" applyProtection="1">
      <alignment vertical="center"/>
    </xf>
    <xf numFmtId="0" fontId="31" fillId="0" borderId="0" xfId="0" applyFont="1" applyAlignment="1" applyProtection="1">
      <alignment horizontal="left" vertical="center" wrapText="1"/>
    </xf>
    <xf numFmtId="4" fontId="7" fillId="0" borderId="0" xfId="0" applyNumberFormat="1" applyFont="1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4" fontId="1" fillId="0" borderId="14" xfId="0" applyNumberFormat="1" applyFont="1" applyBorder="1" applyAlignment="1" applyProtection="1">
      <alignment vertical="center"/>
    </xf>
    <xf numFmtId="4" fontId="1" fillId="0" borderId="0" xfId="0" applyNumberFormat="1" applyFont="1" applyBorder="1" applyAlignment="1" applyProtection="1">
      <alignment vertical="center"/>
    </xf>
    <xf numFmtId="166" fontId="1" fillId="0" borderId="0" xfId="0" applyNumberFormat="1" applyFont="1" applyBorder="1" applyAlignment="1" applyProtection="1">
      <alignment vertical="center"/>
    </xf>
    <xf numFmtId="4" fontId="1" fillId="0" borderId="15" xfId="0" applyNumberFormat="1" applyFont="1" applyBorder="1" applyAlignment="1" applyProtection="1">
      <alignment vertical="center"/>
    </xf>
    <xf numFmtId="0" fontId="2" fillId="0" borderId="0" xfId="0" applyFont="1" applyAlignment="1">
      <alignment horizontal="left" vertical="center"/>
    </xf>
    <xf numFmtId="4" fontId="29" fillId="0" borderId="19" xfId="0" applyNumberFormat="1" applyFont="1" applyBorder="1" applyAlignment="1" applyProtection="1">
      <alignment vertical="center"/>
    </xf>
    <xf numFmtId="4" fontId="29" fillId="0" borderId="20" xfId="0" applyNumberFormat="1" applyFont="1" applyBorder="1" applyAlignment="1" applyProtection="1">
      <alignment vertical="center"/>
    </xf>
    <xf numFmtId="166" fontId="29" fillId="0" borderId="20" xfId="0" applyNumberFormat="1" applyFont="1" applyBorder="1" applyAlignment="1" applyProtection="1">
      <alignment vertical="center"/>
    </xf>
    <xf numFmtId="4" fontId="29" fillId="0" borderId="21" xfId="0" applyNumberFormat="1" applyFont="1" applyBorder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4" fillId="0" borderId="0" xfId="0" applyFont="1" applyAlignment="1">
      <alignment horizontal="left" vertical="center"/>
    </xf>
    <xf numFmtId="0" fontId="3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4" fontId="25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2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20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3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3" fillId="4" borderId="0" xfId="0" applyFont="1" applyFill="1" applyAlignment="1" applyProtection="1">
      <alignment horizontal="right" vertical="center"/>
    </xf>
    <xf numFmtId="0" fontId="33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3" fillId="4" borderId="16" xfId="0" applyFont="1" applyFill="1" applyBorder="1" applyAlignment="1" applyProtection="1">
      <alignment horizontal="center" vertical="center" wrapText="1"/>
    </xf>
    <xf numFmtId="0" fontId="23" fillId="4" borderId="17" xfId="0" applyFont="1" applyFill="1" applyBorder="1" applyAlignment="1" applyProtection="1">
      <alignment horizontal="center" vertical="center" wrapText="1"/>
    </xf>
    <xf numFmtId="0" fontId="23" fillId="4" borderId="18" xfId="0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5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4" fillId="0" borderId="12" xfId="0" applyNumberFormat="1" applyFont="1" applyBorder="1" applyAlignment="1" applyProtection="1"/>
    <xf numFmtId="166" fontId="34" fillId="0" borderId="13" xfId="0" applyNumberFormat="1" applyFont="1" applyBorder="1" applyAlignment="1" applyProtection="1"/>
    <xf numFmtId="4" fontId="35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3" fillId="0" borderId="22" xfId="0" applyFont="1" applyBorder="1" applyAlignment="1" applyProtection="1">
      <alignment horizontal="center" vertical="center"/>
    </xf>
    <xf numFmtId="49" fontId="23" fillId="0" borderId="22" xfId="0" applyNumberFormat="1" applyFont="1" applyBorder="1" applyAlignment="1" applyProtection="1">
      <alignment horizontal="left" vertical="center" wrapText="1"/>
    </xf>
    <xf numFmtId="0" fontId="23" fillId="0" borderId="22" xfId="0" applyFont="1" applyBorder="1" applyAlignment="1" applyProtection="1">
      <alignment horizontal="left" vertical="center" wrapText="1"/>
    </xf>
    <xf numFmtId="0" fontId="23" fillId="0" borderId="22" xfId="0" applyFont="1" applyBorder="1" applyAlignment="1" applyProtection="1">
      <alignment horizontal="center" vertical="center" wrapText="1"/>
    </xf>
    <xf numFmtId="167" fontId="23" fillId="0" borderId="22" xfId="0" applyNumberFormat="1" applyFont="1" applyBorder="1" applyAlignment="1" applyProtection="1">
      <alignment vertical="center"/>
    </xf>
    <xf numFmtId="4" fontId="23" fillId="2" borderId="22" xfId="0" applyNumberFormat="1" applyFont="1" applyFill="1" applyBorder="1" applyAlignment="1" applyProtection="1">
      <alignment vertical="center"/>
      <protection locked="0"/>
    </xf>
    <xf numFmtId="4" fontId="23" fillId="0" borderId="22" xfId="0" applyNumberFormat="1" applyFont="1" applyBorder="1" applyAlignment="1" applyProtection="1">
      <alignment vertical="center"/>
    </xf>
    <xf numFmtId="0" fontId="24" fillId="2" borderId="14" xfId="0" applyFont="1" applyFill="1" applyBorder="1" applyAlignment="1" applyProtection="1">
      <alignment horizontal="left" vertical="center"/>
      <protection locked="0"/>
    </xf>
    <xf numFmtId="0" fontId="24" fillId="0" borderId="0" xfId="0" applyFont="1" applyBorder="1" applyAlignment="1" applyProtection="1">
      <alignment horizontal="center" vertical="center"/>
    </xf>
    <xf numFmtId="166" fontId="24" fillId="0" borderId="0" xfId="0" applyNumberFormat="1" applyFont="1" applyBorder="1" applyAlignment="1" applyProtection="1">
      <alignment vertical="center"/>
    </xf>
    <xf numFmtId="166" fontId="24" fillId="0" borderId="15" xfId="0" applyNumberFormat="1" applyFont="1" applyBorder="1" applyAlignment="1" applyProtection="1">
      <alignment vertical="center"/>
    </xf>
    <xf numFmtId="0" fontId="23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6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3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3" xfId="0" applyFont="1" applyBorder="1" applyAlignment="1">
      <alignment vertical="center"/>
    </xf>
    <xf numFmtId="0" fontId="11" fillId="0" borderId="14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37" fillId="0" borderId="22" xfId="0" applyFont="1" applyBorder="1" applyAlignment="1" applyProtection="1">
      <alignment horizontal="center" vertical="center"/>
    </xf>
    <xf numFmtId="49" fontId="37" fillId="0" borderId="22" xfId="0" applyNumberFormat="1" applyFont="1" applyBorder="1" applyAlignment="1" applyProtection="1">
      <alignment horizontal="left" vertical="center" wrapText="1"/>
    </xf>
    <xf numFmtId="0" fontId="37" fillId="0" borderId="22" xfId="0" applyFont="1" applyBorder="1" applyAlignment="1" applyProtection="1">
      <alignment horizontal="left" vertical="center" wrapText="1"/>
    </xf>
    <xf numFmtId="0" fontId="37" fillId="0" borderId="22" xfId="0" applyFont="1" applyBorder="1" applyAlignment="1" applyProtection="1">
      <alignment horizontal="center" vertical="center" wrapText="1"/>
    </xf>
    <xf numFmtId="167" fontId="37" fillId="0" borderId="22" xfId="0" applyNumberFormat="1" applyFont="1" applyBorder="1" applyAlignment="1" applyProtection="1">
      <alignment vertical="center"/>
    </xf>
    <xf numFmtId="4" fontId="37" fillId="2" borderId="22" xfId="0" applyNumberFormat="1" applyFont="1" applyFill="1" applyBorder="1" applyAlignment="1" applyProtection="1">
      <alignment vertical="center"/>
      <protection locked="0"/>
    </xf>
    <xf numFmtId="4" fontId="37" fillId="0" borderId="22" xfId="0" applyNumberFormat="1" applyFont="1" applyBorder="1" applyAlignment="1" applyProtection="1">
      <alignment vertical="center"/>
    </xf>
    <xf numFmtId="0" fontId="38" fillId="0" borderId="3" xfId="0" applyFont="1" applyBorder="1" applyAlignment="1">
      <alignment vertical="center"/>
    </xf>
    <xf numFmtId="0" fontId="37" fillId="2" borderId="14" xfId="0" applyFont="1" applyFill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center" vertical="center"/>
    </xf>
    <xf numFmtId="0" fontId="24" fillId="2" borderId="19" xfId="0" applyFont="1" applyFill="1" applyBorder="1" applyAlignment="1" applyProtection="1">
      <alignment horizontal="left" vertical="center"/>
      <protection locked="0"/>
    </xf>
    <xf numFmtId="0" fontId="24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4" fillId="0" borderId="20" xfId="0" applyNumberFormat="1" applyFont="1" applyBorder="1" applyAlignment="1" applyProtection="1">
      <alignment vertical="center"/>
    </xf>
    <xf numFmtId="166" fontId="24" fillId="0" borderId="21" xfId="0" applyNumberFormat="1" applyFont="1" applyBorder="1" applyAlignment="1" applyProtection="1">
      <alignment vertical="center"/>
    </xf>
    <xf numFmtId="0" fontId="12" fillId="0" borderId="3" xfId="0" applyFont="1" applyBorder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Alignment="1" applyProtection="1">
      <alignment horizontal="left" vertical="center"/>
    </xf>
    <xf numFmtId="0" fontId="12" fillId="0" borderId="0" xfId="0" applyFont="1" applyAlignment="1" applyProtection="1">
      <alignment horizontal="left" vertical="center" wrapText="1"/>
    </xf>
    <xf numFmtId="167" fontId="12" fillId="0" borderId="0" xfId="0" applyNumberFormat="1" applyFont="1" applyAlignment="1" applyProtection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3" xfId="0" applyFont="1" applyBorder="1" applyAlignment="1">
      <alignment vertical="center"/>
    </xf>
    <xf numFmtId="0" fontId="12" fillId="0" borderId="14" xfId="0" applyFont="1" applyBorder="1" applyAlignment="1" applyProtection="1">
      <alignment vertical="center"/>
    </xf>
    <xf numFmtId="0" fontId="12" fillId="0" borderId="0" xfId="0" applyFont="1" applyBorder="1" applyAlignment="1" applyProtection="1">
      <alignment vertical="center"/>
    </xf>
    <xf numFmtId="0" fontId="12" fillId="0" borderId="15" xfId="0" applyFont="1" applyBorder="1" applyAlignment="1" applyProtection="1">
      <alignment vertical="center"/>
    </xf>
    <xf numFmtId="0" fontId="12" fillId="0" borderId="0" xfId="0" applyFont="1" applyAlignment="1">
      <alignment horizontal="left" vertical="center"/>
    </xf>
    <xf numFmtId="0" fontId="39" fillId="0" borderId="0" xfId="0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9" fillId="0" borderId="19" xfId="0" applyFont="1" applyBorder="1" applyAlignment="1" applyProtection="1">
      <alignment vertical="center"/>
    </xf>
    <xf numFmtId="0" fontId="9" fillId="0" borderId="20" xfId="0" applyFont="1" applyBorder="1" applyAlignment="1" applyProtection="1">
      <alignment vertical="center"/>
    </xf>
    <xf numFmtId="0" fontId="9" fillId="0" borderId="21" xfId="0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worksheet" Target="worksheets/sheet10.xml" /><Relationship Id="rId11" Type="http://schemas.openxmlformats.org/officeDocument/2006/relationships/worksheet" Target="worksheets/sheet11.xml" /><Relationship Id="rId12" Type="http://schemas.openxmlformats.org/officeDocument/2006/relationships/worksheet" Target="worksheets/sheet12.xml" /><Relationship Id="rId13" Type="http://schemas.openxmlformats.org/officeDocument/2006/relationships/worksheet" Target="worksheets/sheet13.xml" /><Relationship Id="rId14" Type="http://schemas.openxmlformats.org/officeDocument/2006/relationships/worksheet" Target="worksheets/sheet14.xml" /><Relationship Id="rId15" Type="http://schemas.openxmlformats.org/officeDocument/2006/relationships/worksheet" Target="worksheets/sheet15.xml" /><Relationship Id="rId16" Type="http://schemas.openxmlformats.org/officeDocument/2006/relationships/styles" Target="styles.xml" /><Relationship Id="rId17" Type="http://schemas.openxmlformats.org/officeDocument/2006/relationships/theme" Target="theme/theme1.xml" /><Relationship Id="rId18" Type="http://schemas.openxmlformats.org/officeDocument/2006/relationships/calcChain" Target="calcChain.xml" /><Relationship Id="rId19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10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1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1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1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1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15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6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7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8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9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10.xml.rels>&#65279;<?xml version="1.0" encoding="utf-8"?><Relationships xmlns="http://schemas.openxmlformats.org/package/2006/relationships"><Relationship Id="rId1" Type="http://schemas.openxmlformats.org/officeDocument/2006/relationships/drawing" Target="../drawings/drawing10.xml" /></Relationships>
</file>

<file path=xl/worksheets/_rels/sheet11.xml.rels>&#65279;<?xml version="1.0" encoding="utf-8"?><Relationships xmlns="http://schemas.openxmlformats.org/package/2006/relationships"><Relationship Id="rId1" Type="http://schemas.openxmlformats.org/officeDocument/2006/relationships/drawing" Target="../drawings/drawing11.xml" /></Relationships>
</file>

<file path=xl/worksheets/_rels/sheet12.xml.rels>&#65279;<?xml version="1.0" encoding="utf-8"?><Relationships xmlns="http://schemas.openxmlformats.org/package/2006/relationships"><Relationship Id="rId1" Type="http://schemas.openxmlformats.org/officeDocument/2006/relationships/drawing" Target="../drawings/drawing12.xml" /></Relationships>
</file>

<file path=xl/worksheets/_rels/sheet13.xml.rels>&#65279;<?xml version="1.0" encoding="utf-8"?><Relationships xmlns="http://schemas.openxmlformats.org/package/2006/relationships"><Relationship Id="rId1" Type="http://schemas.openxmlformats.org/officeDocument/2006/relationships/drawing" Target="../drawings/drawing13.xml" /></Relationships>
</file>

<file path=xl/worksheets/_rels/sheet14.xml.rels>&#65279;<?xml version="1.0" encoding="utf-8"?><Relationships xmlns="http://schemas.openxmlformats.org/package/2006/relationships"><Relationship Id="rId1" Type="http://schemas.openxmlformats.org/officeDocument/2006/relationships/drawing" Target="../drawings/drawing14.xml" /></Relationships>
</file>

<file path=xl/worksheets/_rels/sheet15.xml.rels>&#65279;<?xml version="1.0" encoding="utf-8"?><Relationships xmlns="http://schemas.openxmlformats.org/package/2006/relationships"><Relationship Id="rId1" Type="http://schemas.openxmlformats.org/officeDocument/2006/relationships/drawing" Target="../drawings/drawing15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drawing" Target="../drawings/drawing6.xml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drawing" Target="../drawings/drawing7.xml" /></Relationships>
</file>

<file path=xl/worksheets/_rels/sheet8.xml.rels>&#65279;<?xml version="1.0" encoding="utf-8"?><Relationships xmlns="http://schemas.openxmlformats.org/package/2006/relationships"><Relationship Id="rId1" Type="http://schemas.openxmlformats.org/officeDocument/2006/relationships/drawing" Target="../drawings/drawing8.xml" /></Relationships>
</file>

<file path=xl/worksheets/_rels/sheet9.xml.rels>&#65279;<?xml version="1.0" encoding="utf-8"?><Relationships xmlns="http://schemas.openxmlformats.org/package/2006/relationships"><Relationship Id="rId1" Type="http://schemas.openxmlformats.org/officeDocument/2006/relationships/drawing" Target="../drawings/drawing9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7" t="s">
        <v>0</v>
      </c>
      <c r="AZ1" s="17" t="s">
        <v>1</v>
      </c>
      <c r="BA1" s="17" t="s">
        <v>2</v>
      </c>
      <c r="BB1" s="17" t="s">
        <v>3</v>
      </c>
      <c r="BT1" s="17" t="s">
        <v>4</v>
      </c>
      <c r="BU1" s="17" t="s">
        <v>4</v>
      </c>
      <c r="BV1" s="17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8" t="s">
        <v>6</v>
      </c>
      <c r="BT2" s="18" t="s">
        <v>7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8</v>
      </c>
    </row>
    <row r="4" s="1" customFormat="1" ht="24.96" customHeight="1">
      <c r="B4" s="22"/>
      <c r="C4" s="23"/>
      <c r="D4" s="24" t="s">
        <v>9</v>
      </c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1"/>
      <c r="AS4" s="25" t="s">
        <v>10</v>
      </c>
      <c r="BE4" s="26" t="s">
        <v>11</v>
      </c>
      <c r="BS4" s="18" t="s">
        <v>12</v>
      </c>
    </row>
    <row r="5" s="1" customFormat="1" ht="12" customHeight="1">
      <c r="B5" s="22"/>
      <c r="C5" s="23"/>
      <c r="D5" s="27" t="s">
        <v>13</v>
      </c>
      <c r="E5" s="23"/>
      <c r="F5" s="23"/>
      <c r="G5" s="23"/>
      <c r="H5" s="23"/>
      <c r="I5" s="23"/>
      <c r="J5" s="23"/>
      <c r="K5" s="28" t="s">
        <v>14</v>
      </c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1"/>
      <c r="BE5" s="29" t="s">
        <v>15</v>
      </c>
      <c r="BS5" s="18" t="s">
        <v>6</v>
      </c>
    </row>
    <row r="6" s="1" customFormat="1" ht="36.96" customHeight="1">
      <c r="B6" s="22"/>
      <c r="C6" s="23"/>
      <c r="D6" s="30" t="s">
        <v>16</v>
      </c>
      <c r="E6" s="23"/>
      <c r="F6" s="23"/>
      <c r="G6" s="23"/>
      <c r="H6" s="23"/>
      <c r="I6" s="23"/>
      <c r="J6" s="23"/>
      <c r="K6" s="31" t="s">
        <v>17</v>
      </c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1"/>
      <c r="BE6" s="32"/>
      <c r="BS6" s="18" t="s">
        <v>6</v>
      </c>
    </row>
    <row r="7" s="1" customFormat="1" ht="12" customHeight="1">
      <c r="B7" s="22"/>
      <c r="C7" s="23"/>
      <c r="D7" s="33" t="s">
        <v>18</v>
      </c>
      <c r="E7" s="23"/>
      <c r="F7" s="23"/>
      <c r="G7" s="23"/>
      <c r="H7" s="23"/>
      <c r="I7" s="23"/>
      <c r="J7" s="23"/>
      <c r="K7" s="28" t="s">
        <v>1</v>
      </c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33" t="s">
        <v>19</v>
      </c>
      <c r="AL7" s="23"/>
      <c r="AM7" s="23"/>
      <c r="AN7" s="28" t="s">
        <v>1</v>
      </c>
      <c r="AO7" s="23"/>
      <c r="AP7" s="23"/>
      <c r="AQ7" s="23"/>
      <c r="AR7" s="21"/>
      <c r="BE7" s="32"/>
      <c r="BS7" s="18" t="s">
        <v>6</v>
      </c>
    </row>
    <row r="8" s="1" customFormat="1" ht="12" customHeight="1">
      <c r="B8" s="22"/>
      <c r="C8" s="23"/>
      <c r="D8" s="33" t="s">
        <v>20</v>
      </c>
      <c r="E8" s="23"/>
      <c r="F8" s="23"/>
      <c r="G8" s="23"/>
      <c r="H8" s="23"/>
      <c r="I8" s="23"/>
      <c r="J8" s="23"/>
      <c r="K8" s="28" t="s">
        <v>21</v>
      </c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33" t="s">
        <v>22</v>
      </c>
      <c r="AL8" s="23"/>
      <c r="AM8" s="23"/>
      <c r="AN8" s="34" t="s">
        <v>23</v>
      </c>
      <c r="AO8" s="23"/>
      <c r="AP8" s="23"/>
      <c r="AQ8" s="23"/>
      <c r="AR8" s="21"/>
      <c r="BE8" s="32"/>
      <c r="BS8" s="18" t="s">
        <v>6</v>
      </c>
    </row>
    <row r="9" s="1" customFormat="1" ht="14.4" customHeight="1">
      <c r="B9" s="22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1"/>
      <c r="BE9" s="32"/>
      <c r="BS9" s="18" t="s">
        <v>6</v>
      </c>
    </row>
    <row r="10" s="1" customFormat="1" ht="12" customHeight="1">
      <c r="B10" s="22"/>
      <c r="C10" s="23"/>
      <c r="D10" s="33" t="s">
        <v>24</v>
      </c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33" t="s">
        <v>25</v>
      </c>
      <c r="AL10" s="23"/>
      <c r="AM10" s="23"/>
      <c r="AN10" s="28" t="s">
        <v>1</v>
      </c>
      <c r="AO10" s="23"/>
      <c r="AP10" s="23"/>
      <c r="AQ10" s="23"/>
      <c r="AR10" s="21"/>
      <c r="BE10" s="32"/>
      <c r="BS10" s="18" t="s">
        <v>6</v>
      </c>
    </row>
    <row r="11" s="1" customFormat="1" ht="18.48" customHeight="1">
      <c r="B11" s="22"/>
      <c r="C11" s="23"/>
      <c r="D11" s="23"/>
      <c r="E11" s="28" t="s">
        <v>26</v>
      </c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33" t="s">
        <v>27</v>
      </c>
      <c r="AL11" s="23"/>
      <c r="AM11" s="23"/>
      <c r="AN11" s="28" t="s">
        <v>1</v>
      </c>
      <c r="AO11" s="23"/>
      <c r="AP11" s="23"/>
      <c r="AQ11" s="23"/>
      <c r="AR11" s="21"/>
      <c r="BE11" s="32"/>
      <c r="BS11" s="18" t="s">
        <v>6</v>
      </c>
    </row>
    <row r="12" s="1" customFormat="1" ht="6.96" customHeight="1">
      <c r="B12" s="22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1"/>
      <c r="BE12" s="32"/>
      <c r="BS12" s="18" t="s">
        <v>6</v>
      </c>
    </row>
    <row r="13" s="1" customFormat="1" ht="12" customHeight="1">
      <c r="B13" s="22"/>
      <c r="C13" s="23"/>
      <c r="D13" s="33" t="s">
        <v>28</v>
      </c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33" t="s">
        <v>25</v>
      </c>
      <c r="AL13" s="23"/>
      <c r="AM13" s="23"/>
      <c r="AN13" s="35" t="s">
        <v>29</v>
      </c>
      <c r="AO13" s="23"/>
      <c r="AP13" s="23"/>
      <c r="AQ13" s="23"/>
      <c r="AR13" s="21"/>
      <c r="BE13" s="32"/>
      <c r="BS13" s="18" t="s">
        <v>6</v>
      </c>
    </row>
    <row r="14">
      <c r="B14" s="22"/>
      <c r="C14" s="23"/>
      <c r="D14" s="23"/>
      <c r="E14" s="35" t="s">
        <v>29</v>
      </c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3" t="s">
        <v>27</v>
      </c>
      <c r="AL14" s="23"/>
      <c r="AM14" s="23"/>
      <c r="AN14" s="35" t="s">
        <v>29</v>
      </c>
      <c r="AO14" s="23"/>
      <c r="AP14" s="23"/>
      <c r="AQ14" s="23"/>
      <c r="AR14" s="21"/>
      <c r="BE14" s="32"/>
      <c r="BS14" s="18" t="s">
        <v>6</v>
      </c>
    </row>
    <row r="15" s="1" customFormat="1" ht="6.96" customHeight="1">
      <c r="B15" s="22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1"/>
      <c r="BE15" s="32"/>
      <c r="BS15" s="18" t="s">
        <v>4</v>
      </c>
    </row>
    <row r="16" s="1" customFormat="1" ht="12" customHeight="1">
      <c r="B16" s="22"/>
      <c r="C16" s="23"/>
      <c r="D16" s="33" t="s">
        <v>30</v>
      </c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33" t="s">
        <v>25</v>
      </c>
      <c r="AL16" s="23"/>
      <c r="AM16" s="23"/>
      <c r="AN16" s="28" t="s">
        <v>31</v>
      </c>
      <c r="AO16" s="23"/>
      <c r="AP16" s="23"/>
      <c r="AQ16" s="23"/>
      <c r="AR16" s="21"/>
      <c r="BE16" s="32"/>
      <c r="BS16" s="18" t="s">
        <v>4</v>
      </c>
    </row>
    <row r="17" s="1" customFormat="1" ht="18.48" customHeight="1">
      <c r="B17" s="22"/>
      <c r="C17" s="23"/>
      <c r="D17" s="23"/>
      <c r="E17" s="28" t="s">
        <v>32</v>
      </c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33" t="s">
        <v>27</v>
      </c>
      <c r="AL17" s="23"/>
      <c r="AM17" s="23"/>
      <c r="AN17" s="28" t="s">
        <v>33</v>
      </c>
      <c r="AO17" s="23"/>
      <c r="AP17" s="23"/>
      <c r="AQ17" s="23"/>
      <c r="AR17" s="21"/>
      <c r="BE17" s="32"/>
      <c r="BS17" s="18" t="s">
        <v>34</v>
      </c>
    </row>
    <row r="18" s="1" customFormat="1" ht="6.96" customHeight="1">
      <c r="B18" s="22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1"/>
      <c r="BE18" s="32"/>
      <c r="BS18" s="18" t="s">
        <v>6</v>
      </c>
    </row>
    <row r="19" s="1" customFormat="1" ht="12" customHeight="1">
      <c r="B19" s="22"/>
      <c r="C19" s="23"/>
      <c r="D19" s="33" t="s">
        <v>35</v>
      </c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33" t="s">
        <v>25</v>
      </c>
      <c r="AL19" s="23"/>
      <c r="AM19" s="23"/>
      <c r="AN19" s="28" t="s">
        <v>1</v>
      </c>
      <c r="AO19" s="23"/>
      <c r="AP19" s="23"/>
      <c r="AQ19" s="23"/>
      <c r="AR19" s="21"/>
      <c r="BE19" s="32"/>
      <c r="BS19" s="18" t="s">
        <v>6</v>
      </c>
    </row>
    <row r="20" s="1" customFormat="1" ht="18.48" customHeight="1">
      <c r="B20" s="22"/>
      <c r="C20" s="23"/>
      <c r="D20" s="23"/>
      <c r="E20" s="28" t="s">
        <v>32</v>
      </c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33" t="s">
        <v>27</v>
      </c>
      <c r="AL20" s="23"/>
      <c r="AM20" s="23"/>
      <c r="AN20" s="28" t="s">
        <v>1</v>
      </c>
      <c r="AO20" s="23"/>
      <c r="AP20" s="23"/>
      <c r="AQ20" s="23"/>
      <c r="AR20" s="21"/>
      <c r="BE20" s="32"/>
      <c r="BS20" s="18" t="s">
        <v>4</v>
      </c>
    </row>
    <row r="21" s="1" customFormat="1" ht="6.96" customHeight="1">
      <c r="B21" s="22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1"/>
      <c r="BE21" s="32"/>
    </row>
    <row r="22" s="1" customFormat="1" ht="12" customHeight="1">
      <c r="B22" s="22"/>
      <c r="C22" s="23"/>
      <c r="D22" s="33" t="s">
        <v>36</v>
      </c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1"/>
      <c r="BE22" s="32"/>
    </row>
    <row r="23" s="1" customFormat="1" ht="47.25" customHeight="1">
      <c r="B23" s="22"/>
      <c r="C23" s="23"/>
      <c r="D23" s="23"/>
      <c r="E23" s="37" t="s">
        <v>37</v>
      </c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23"/>
      <c r="AP23" s="23"/>
      <c r="AQ23" s="23"/>
      <c r="AR23" s="21"/>
      <c r="BE23" s="32"/>
    </row>
    <row r="24" s="1" customFormat="1" ht="6.96" customHeight="1">
      <c r="B24" s="22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1"/>
      <c r="BE24" s="32"/>
    </row>
    <row r="25" s="1" customFormat="1" ht="6.96" customHeight="1">
      <c r="B25" s="22"/>
      <c r="C25" s="23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23"/>
      <c r="AQ25" s="23"/>
      <c r="AR25" s="21"/>
      <c r="BE25" s="32"/>
    </row>
    <row r="26" s="2" customFormat="1" ht="25.92" customHeight="1">
      <c r="A26" s="39"/>
      <c r="B26" s="40"/>
      <c r="C26" s="41"/>
      <c r="D26" s="42" t="s">
        <v>38</v>
      </c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4">
        <f>ROUND(AG94,2)</f>
        <v>0</v>
      </c>
      <c r="AL26" s="43"/>
      <c r="AM26" s="43"/>
      <c r="AN26" s="43"/>
      <c r="AO26" s="43"/>
      <c r="AP26" s="41"/>
      <c r="AQ26" s="41"/>
      <c r="AR26" s="45"/>
      <c r="BE26" s="32"/>
    </row>
    <row r="27" s="2" customFormat="1" ht="6.96" customHeight="1">
      <c r="A27" s="39"/>
      <c r="B27" s="40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5"/>
      <c r="BE27" s="32"/>
    </row>
    <row r="28" s="2" customFormat="1">
      <c r="A28" s="39"/>
      <c r="B28" s="40"/>
      <c r="C28" s="41"/>
      <c r="D28" s="41"/>
      <c r="E28" s="41"/>
      <c r="F28" s="41"/>
      <c r="G28" s="41"/>
      <c r="H28" s="41"/>
      <c r="I28" s="41"/>
      <c r="J28" s="41"/>
      <c r="K28" s="41"/>
      <c r="L28" s="46" t="s">
        <v>39</v>
      </c>
      <c r="M28" s="46"/>
      <c r="N28" s="46"/>
      <c r="O28" s="46"/>
      <c r="P28" s="46"/>
      <c r="Q28" s="41"/>
      <c r="R28" s="41"/>
      <c r="S28" s="41"/>
      <c r="T28" s="41"/>
      <c r="U28" s="41"/>
      <c r="V28" s="41"/>
      <c r="W28" s="46" t="s">
        <v>40</v>
      </c>
      <c r="X28" s="46"/>
      <c r="Y28" s="46"/>
      <c r="Z28" s="46"/>
      <c r="AA28" s="46"/>
      <c r="AB28" s="46"/>
      <c r="AC28" s="46"/>
      <c r="AD28" s="46"/>
      <c r="AE28" s="46"/>
      <c r="AF28" s="41"/>
      <c r="AG28" s="41"/>
      <c r="AH28" s="41"/>
      <c r="AI28" s="41"/>
      <c r="AJ28" s="41"/>
      <c r="AK28" s="46" t="s">
        <v>41</v>
      </c>
      <c r="AL28" s="46"/>
      <c r="AM28" s="46"/>
      <c r="AN28" s="46"/>
      <c r="AO28" s="46"/>
      <c r="AP28" s="41"/>
      <c r="AQ28" s="41"/>
      <c r="AR28" s="45"/>
      <c r="BE28" s="32"/>
    </row>
    <row r="29" s="3" customFormat="1" ht="14.4" customHeight="1">
      <c r="A29" s="3"/>
      <c r="B29" s="47"/>
      <c r="C29" s="48"/>
      <c r="D29" s="33" t="s">
        <v>42</v>
      </c>
      <c r="E29" s="48"/>
      <c r="F29" s="33" t="s">
        <v>43</v>
      </c>
      <c r="G29" s="48"/>
      <c r="H29" s="48"/>
      <c r="I29" s="48"/>
      <c r="J29" s="48"/>
      <c r="K29" s="48"/>
      <c r="L29" s="49">
        <v>0.20999999999999999</v>
      </c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50">
        <f>ROUND(AZ94, 2)</f>
        <v>0</v>
      </c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50">
        <f>ROUND(AV94, 2)</f>
        <v>0</v>
      </c>
      <c r="AL29" s="48"/>
      <c r="AM29" s="48"/>
      <c r="AN29" s="48"/>
      <c r="AO29" s="48"/>
      <c r="AP29" s="48"/>
      <c r="AQ29" s="48"/>
      <c r="AR29" s="51"/>
      <c r="BE29" s="52"/>
    </row>
    <row r="30" s="3" customFormat="1" ht="14.4" customHeight="1">
      <c r="A30" s="3"/>
      <c r="B30" s="47"/>
      <c r="C30" s="48"/>
      <c r="D30" s="48"/>
      <c r="E30" s="48"/>
      <c r="F30" s="33" t="s">
        <v>44</v>
      </c>
      <c r="G30" s="48"/>
      <c r="H30" s="48"/>
      <c r="I30" s="48"/>
      <c r="J30" s="48"/>
      <c r="K30" s="48"/>
      <c r="L30" s="49">
        <v>0.14999999999999999</v>
      </c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50">
        <f>ROUND(BA94, 2)</f>
        <v>0</v>
      </c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50">
        <f>ROUND(AW94, 2)</f>
        <v>0</v>
      </c>
      <c r="AL30" s="48"/>
      <c r="AM30" s="48"/>
      <c r="AN30" s="48"/>
      <c r="AO30" s="48"/>
      <c r="AP30" s="48"/>
      <c r="AQ30" s="48"/>
      <c r="AR30" s="51"/>
      <c r="BE30" s="52"/>
    </row>
    <row r="31" hidden="1" s="3" customFormat="1" ht="14.4" customHeight="1">
      <c r="A31" s="3"/>
      <c r="B31" s="47"/>
      <c r="C31" s="48"/>
      <c r="D31" s="48"/>
      <c r="E31" s="48"/>
      <c r="F31" s="33" t="s">
        <v>45</v>
      </c>
      <c r="G31" s="48"/>
      <c r="H31" s="48"/>
      <c r="I31" s="48"/>
      <c r="J31" s="48"/>
      <c r="K31" s="48"/>
      <c r="L31" s="49">
        <v>0.20999999999999999</v>
      </c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50">
        <f>ROUND(BB94, 2)</f>
        <v>0</v>
      </c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50">
        <v>0</v>
      </c>
      <c r="AL31" s="48"/>
      <c r="AM31" s="48"/>
      <c r="AN31" s="48"/>
      <c r="AO31" s="48"/>
      <c r="AP31" s="48"/>
      <c r="AQ31" s="48"/>
      <c r="AR31" s="51"/>
      <c r="BE31" s="52"/>
    </row>
    <row r="32" hidden="1" s="3" customFormat="1" ht="14.4" customHeight="1">
      <c r="A32" s="3"/>
      <c r="B32" s="47"/>
      <c r="C32" s="48"/>
      <c r="D32" s="48"/>
      <c r="E32" s="48"/>
      <c r="F32" s="33" t="s">
        <v>46</v>
      </c>
      <c r="G32" s="48"/>
      <c r="H32" s="48"/>
      <c r="I32" s="48"/>
      <c r="J32" s="48"/>
      <c r="K32" s="48"/>
      <c r="L32" s="49">
        <v>0.14999999999999999</v>
      </c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50">
        <f>ROUND(BC94, 2)</f>
        <v>0</v>
      </c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50">
        <v>0</v>
      </c>
      <c r="AL32" s="48"/>
      <c r="AM32" s="48"/>
      <c r="AN32" s="48"/>
      <c r="AO32" s="48"/>
      <c r="AP32" s="48"/>
      <c r="AQ32" s="48"/>
      <c r="AR32" s="51"/>
      <c r="BE32" s="52"/>
    </row>
    <row r="33" hidden="1" s="3" customFormat="1" ht="14.4" customHeight="1">
      <c r="A33" s="3"/>
      <c r="B33" s="47"/>
      <c r="C33" s="48"/>
      <c r="D33" s="48"/>
      <c r="E33" s="48"/>
      <c r="F33" s="33" t="s">
        <v>47</v>
      </c>
      <c r="G33" s="48"/>
      <c r="H33" s="48"/>
      <c r="I33" s="48"/>
      <c r="J33" s="48"/>
      <c r="K33" s="48"/>
      <c r="L33" s="49">
        <v>0</v>
      </c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50">
        <f>ROUND(BD94, 2)</f>
        <v>0</v>
      </c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48"/>
      <c r="AK33" s="50">
        <v>0</v>
      </c>
      <c r="AL33" s="48"/>
      <c r="AM33" s="48"/>
      <c r="AN33" s="48"/>
      <c r="AO33" s="48"/>
      <c r="AP33" s="48"/>
      <c r="AQ33" s="48"/>
      <c r="AR33" s="51"/>
      <c r="BE33" s="52"/>
    </row>
    <row r="34" s="2" customFormat="1" ht="6.96" customHeight="1">
      <c r="A34" s="39"/>
      <c r="B34" s="40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5"/>
      <c r="BE34" s="32"/>
    </row>
    <row r="35" s="2" customFormat="1" ht="25.92" customHeight="1">
      <c r="A35" s="39"/>
      <c r="B35" s="40"/>
      <c r="C35" s="53"/>
      <c r="D35" s="54" t="s">
        <v>48</v>
      </c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6" t="s">
        <v>49</v>
      </c>
      <c r="U35" s="55"/>
      <c r="V35" s="55"/>
      <c r="W35" s="55"/>
      <c r="X35" s="57" t="s">
        <v>50</v>
      </c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55"/>
      <c r="AJ35" s="55"/>
      <c r="AK35" s="58">
        <f>SUM(AK26:AK33)</f>
        <v>0</v>
      </c>
      <c r="AL35" s="55"/>
      <c r="AM35" s="55"/>
      <c r="AN35" s="55"/>
      <c r="AO35" s="59"/>
      <c r="AP35" s="53"/>
      <c r="AQ35" s="53"/>
      <c r="AR35" s="45"/>
      <c r="BE35" s="39"/>
    </row>
    <row r="36" s="2" customFormat="1" ht="6.96" customHeight="1">
      <c r="A36" s="39"/>
      <c r="B36" s="40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5"/>
      <c r="BE36" s="39"/>
    </row>
    <row r="37" s="2" customFormat="1" ht="14.4" customHeight="1">
      <c r="A37" s="39"/>
      <c r="B37" s="40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45"/>
      <c r="BE37" s="39"/>
    </row>
    <row r="38" s="1" customFormat="1" ht="14.4" customHeight="1">
      <c r="B38" s="22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Q38" s="23"/>
      <c r="AR38" s="21"/>
    </row>
    <row r="39" s="1" customFormat="1" ht="14.4" customHeight="1">
      <c r="B39" s="22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1"/>
    </row>
    <row r="40" s="1" customFormat="1" ht="14.4" customHeight="1">
      <c r="B40" s="22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1"/>
    </row>
    <row r="41" s="1" customFormat="1" ht="14.4" customHeight="1">
      <c r="B41" s="22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1"/>
    </row>
    <row r="42" s="1" customFormat="1" ht="14.4" customHeight="1">
      <c r="B42" s="22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21"/>
    </row>
    <row r="43" s="1" customFormat="1" ht="14.4" customHeight="1">
      <c r="B43" s="22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  <c r="AQ43" s="23"/>
      <c r="AR43" s="21"/>
    </row>
    <row r="44" s="1" customFormat="1" ht="14.4" customHeight="1">
      <c r="B44" s="22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  <c r="AQ44" s="23"/>
      <c r="AR44" s="21"/>
    </row>
    <row r="45" s="1" customFormat="1" ht="14.4" customHeight="1">
      <c r="B45" s="22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3"/>
      <c r="AR45" s="21"/>
    </row>
    <row r="46" s="1" customFormat="1" ht="14.4" customHeight="1">
      <c r="B46" s="22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  <c r="AQ46" s="23"/>
      <c r="AR46" s="21"/>
    </row>
    <row r="47" s="1" customFormat="1" ht="14.4" customHeight="1">
      <c r="B47" s="22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1"/>
    </row>
    <row r="48" s="1" customFormat="1" ht="14.4" customHeight="1">
      <c r="B48" s="22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  <c r="AR48" s="21"/>
    </row>
    <row r="49" s="2" customFormat="1" ht="14.4" customHeight="1">
      <c r="B49" s="60"/>
      <c r="C49" s="61"/>
      <c r="D49" s="62" t="s">
        <v>51</v>
      </c>
      <c r="E49" s="63"/>
      <c r="F49" s="63"/>
      <c r="G49" s="63"/>
      <c r="H49" s="63"/>
      <c r="I49" s="63"/>
      <c r="J49" s="63"/>
      <c r="K49" s="63"/>
      <c r="L49" s="63"/>
      <c r="M49" s="63"/>
      <c r="N49" s="63"/>
      <c r="O49" s="63"/>
      <c r="P49" s="63"/>
      <c r="Q49" s="63"/>
      <c r="R49" s="63"/>
      <c r="S49" s="63"/>
      <c r="T49" s="63"/>
      <c r="U49" s="63"/>
      <c r="V49" s="63"/>
      <c r="W49" s="63"/>
      <c r="X49" s="63"/>
      <c r="Y49" s="63"/>
      <c r="Z49" s="63"/>
      <c r="AA49" s="63"/>
      <c r="AB49" s="63"/>
      <c r="AC49" s="63"/>
      <c r="AD49" s="63"/>
      <c r="AE49" s="63"/>
      <c r="AF49" s="63"/>
      <c r="AG49" s="63"/>
      <c r="AH49" s="62" t="s">
        <v>52</v>
      </c>
      <c r="AI49" s="63"/>
      <c r="AJ49" s="63"/>
      <c r="AK49" s="63"/>
      <c r="AL49" s="63"/>
      <c r="AM49" s="63"/>
      <c r="AN49" s="63"/>
      <c r="AO49" s="63"/>
      <c r="AP49" s="61"/>
      <c r="AQ49" s="61"/>
      <c r="AR49" s="64"/>
    </row>
    <row r="50">
      <c r="B50" s="22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  <c r="AR50" s="21"/>
    </row>
    <row r="51">
      <c r="B51" s="22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  <c r="AR51" s="21"/>
    </row>
    <row r="52">
      <c r="B52" s="22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3"/>
      <c r="AR52" s="21"/>
    </row>
    <row r="53">
      <c r="B53" s="22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  <c r="AR53" s="21"/>
    </row>
    <row r="54">
      <c r="B54" s="22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  <c r="AQ54" s="23"/>
      <c r="AR54" s="21"/>
    </row>
    <row r="55">
      <c r="B55" s="22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  <c r="AQ55" s="23"/>
      <c r="AR55" s="21"/>
    </row>
    <row r="56">
      <c r="B56" s="22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  <c r="AQ56" s="23"/>
      <c r="AR56" s="21"/>
    </row>
    <row r="57">
      <c r="B57" s="22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  <c r="AQ57" s="23"/>
      <c r="AR57" s="21"/>
    </row>
    <row r="58">
      <c r="B58" s="22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  <c r="AQ58" s="23"/>
      <c r="AR58" s="21"/>
    </row>
    <row r="59"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1"/>
    </row>
    <row r="60" s="2" customFormat="1">
      <c r="A60" s="39"/>
      <c r="B60" s="40"/>
      <c r="C60" s="41"/>
      <c r="D60" s="65" t="s">
        <v>53</v>
      </c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65" t="s">
        <v>54</v>
      </c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65" t="s">
        <v>53</v>
      </c>
      <c r="AI60" s="43"/>
      <c r="AJ60" s="43"/>
      <c r="AK60" s="43"/>
      <c r="AL60" s="43"/>
      <c r="AM60" s="65" t="s">
        <v>54</v>
      </c>
      <c r="AN60" s="43"/>
      <c r="AO60" s="43"/>
      <c r="AP60" s="41"/>
      <c r="AQ60" s="41"/>
      <c r="AR60" s="45"/>
      <c r="BE60" s="39"/>
    </row>
    <row r="61">
      <c r="B61" s="22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1"/>
    </row>
    <row r="62">
      <c r="B62" s="22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  <c r="AQ62" s="23"/>
      <c r="AR62" s="21"/>
    </row>
    <row r="63">
      <c r="B63" s="22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  <c r="AQ63" s="23"/>
      <c r="AR63" s="21"/>
    </row>
    <row r="64" s="2" customFormat="1">
      <c r="A64" s="39"/>
      <c r="B64" s="40"/>
      <c r="C64" s="41"/>
      <c r="D64" s="62" t="s">
        <v>55</v>
      </c>
      <c r="E64" s="66"/>
      <c r="F64" s="66"/>
      <c r="G64" s="66"/>
      <c r="H64" s="66"/>
      <c r="I64" s="66"/>
      <c r="J64" s="66"/>
      <c r="K64" s="66"/>
      <c r="L64" s="66"/>
      <c r="M64" s="66"/>
      <c r="N64" s="66"/>
      <c r="O64" s="66"/>
      <c r="P64" s="66"/>
      <c r="Q64" s="66"/>
      <c r="R64" s="66"/>
      <c r="S64" s="66"/>
      <c r="T64" s="66"/>
      <c r="U64" s="66"/>
      <c r="V64" s="66"/>
      <c r="W64" s="66"/>
      <c r="X64" s="66"/>
      <c r="Y64" s="66"/>
      <c r="Z64" s="66"/>
      <c r="AA64" s="66"/>
      <c r="AB64" s="66"/>
      <c r="AC64" s="66"/>
      <c r="AD64" s="66"/>
      <c r="AE64" s="66"/>
      <c r="AF64" s="66"/>
      <c r="AG64" s="66"/>
      <c r="AH64" s="62" t="s">
        <v>56</v>
      </c>
      <c r="AI64" s="66"/>
      <c r="AJ64" s="66"/>
      <c r="AK64" s="66"/>
      <c r="AL64" s="66"/>
      <c r="AM64" s="66"/>
      <c r="AN64" s="66"/>
      <c r="AO64" s="66"/>
      <c r="AP64" s="41"/>
      <c r="AQ64" s="41"/>
      <c r="AR64" s="45"/>
      <c r="BE64" s="39"/>
    </row>
    <row r="65">
      <c r="B65" s="22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  <c r="AQ65" s="23"/>
      <c r="AR65" s="21"/>
    </row>
    <row r="66">
      <c r="B66" s="22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  <c r="AQ66" s="23"/>
      <c r="AR66" s="21"/>
    </row>
    <row r="67">
      <c r="B67" s="22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  <c r="AQ67" s="23"/>
      <c r="AR67" s="21"/>
    </row>
    <row r="68">
      <c r="B68" s="22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  <c r="AQ68" s="23"/>
      <c r="AR68" s="21"/>
    </row>
    <row r="69">
      <c r="B69" s="22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  <c r="AQ69" s="23"/>
      <c r="AR69" s="21"/>
    </row>
    <row r="70">
      <c r="B70" s="22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3"/>
      <c r="AP70" s="23"/>
      <c r="AQ70" s="23"/>
      <c r="AR70" s="21"/>
    </row>
    <row r="71">
      <c r="B71" s="22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23"/>
      <c r="AP71" s="23"/>
      <c r="AQ71" s="23"/>
      <c r="AR71" s="21"/>
    </row>
    <row r="72">
      <c r="B72" s="22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  <c r="AQ72" s="23"/>
      <c r="AR72" s="21"/>
    </row>
    <row r="73">
      <c r="B73" s="22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23"/>
      <c r="AO73" s="23"/>
      <c r="AP73" s="23"/>
      <c r="AQ73" s="23"/>
      <c r="AR73" s="21"/>
    </row>
    <row r="74">
      <c r="B74" s="22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3"/>
      <c r="AP74" s="23"/>
      <c r="AQ74" s="23"/>
      <c r="AR74" s="21"/>
    </row>
    <row r="75" s="2" customFormat="1">
      <c r="A75" s="39"/>
      <c r="B75" s="40"/>
      <c r="C75" s="41"/>
      <c r="D75" s="65" t="s">
        <v>53</v>
      </c>
      <c r="E75" s="43"/>
      <c r="F75" s="43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65" t="s">
        <v>54</v>
      </c>
      <c r="W75" s="43"/>
      <c r="X75" s="43"/>
      <c r="Y75" s="43"/>
      <c r="Z75" s="43"/>
      <c r="AA75" s="43"/>
      <c r="AB75" s="43"/>
      <c r="AC75" s="43"/>
      <c r="AD75" s="43"/>
      <c r="AE75" s="43"/>
      <c r="AF75" s="43"/>
      <c r="AG75" s="43"/>
      <c r="AH75" s="65" t="s">
        <v>53</v>
      </c>
      <c r="AI75" s="43"/>
      <c r="AJ75" s="43"/>
      <c r="AK75" s="43"/>
      <c r="AL75" s="43"/>
      <c r="AM75" s="65" t="s">
        <v>54</v>
      </c>
      <c r="AN75" s="43"/>
      <c r="AO75" s="43"/>
      <c r="AP75" s="41"/>
      <c r="AQ75" s="41"/>
      <c r="AR75" s="45"/>
      <c r="BE75" s="39"/>
    </row>
    <row r="76" s="2" customFormat="1">
      <c r="A76" s="39"/>
      <c r="B76" s="40"/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  <c r="AF76" s="41"/>
      <c r="AG76" s="41"/>
      <c r="AH76" s="41"/>
      <c r="AI76" s="41"/>
      <c r="AJ76" s="41"/>
      <c r="AK76" s="41"/>
      <c r="AL76" s="41"/>
      <c r="AM76" s="41"/>
      <c r="AN76" s="41"/>
      <c r="AO76" s="41"/>
      <c r="AP76" s="41"/>
      <c r="AQ76" s="41"/>
      <c r="AR76" s="45"/>
      <c r="BE76" s="39"/>
    </row>
    <row r="77" s="2" customFormat="1" ht="6.96" customHeight="1">
      <c r="A77" s="39"/>
      <c r="B77" s="67"/>
      <c r="C77" s="68"/>
      <c r="D77" s="68"/>
      <c r="E77" s="68"/>
      <c r="F77" s="68"/>
      <c r="G77" s="68"/>
      <c r="H77" s="68"/>
      <c r="I77" s="68"/>
      <c r="J77" s="68"/>
      <c r="K77" s="68"/>
      <c r="L77" s="68"/>
      <c r="M77" s="68"/>
      <c r="N77" s="68"/>
      <c r="O77" s="68"/>
      <c r="P77" s="68"/>
      <c r="Q77" s="68"/>
      <c r="R77" s="68"/>
      <c r="S77" s="68"/>
      <c r="T77" s="68"/>
      <c r="U77" s="68"/>
      <c r="V77" s="68"/>
      <c r="W77" s="68"/>
      <c r="X77" s="68"/>
      <c r="Y77" s="68"/>
      <c r="Z77" s="68"/>
      <c r="AA77" s="68"/>
      <c r="AB77" s="68"/>
      <c r="AC77" s="68"/>
      <c r="AD77" s="68"/>
      <c r="AE77" s="68"/>
      <c r="AF77" s="68"/>
      <c r="AG77" s="68"/>
      <c r="AH77" s="68"/>
      <c r="AI77" s="68"/>
      <c r="AJ77" s="68"/>
      <c r="AK77" s="68"/>
      <c r="AL77" s="68"/>
      <c r="AM77" s="68"/>
      <c r="AN77" s="68"/>
      <c r="AO77" s="68"/>
      <c r="AP77" s="68"/>
      <c r="AQ77" s="68"/>
      <c r="AR77" s="45"/>
      <c r="BE77" s="39"/>
    </row>
    <row r="81" s="2" customFormat="1" ht="6.96" customHeight="1">
      <c r="A81" s="39"/>
      <c r="B81" s="69"/>
      <c r="C81" s="70"/>
      <c r="D81" s="70"/>
      <c r="E81" s="70"/>
      <c r="F81" s="70"/>
      <c r="G81" s="70"/>
      <c r="H81" s="70"/>
      <c r="I81" s="70"/>
      <c r="J81" s="70"/>
      <c r="K81" s="70"/>
      <c r="L81" s="70"/>
      <c r="M81" s="70"/>
      <c r="N81" s="70"/>
      <c r="O81" s="70"/>
      <c r="P81" s="70"/>
      <c r="Q81" s="70"/>
      <c r="R81" s="70"/>
      <c r="S81" s="70"/>
      <c r="T81" s="70"/>
      <c r="U81" s="70"/>
      <c r="V81" s="70"/>
      <c r="W81" s="70"/>
      <c r="X81" s="70"/>
      <c r="Y81" s="70"/>
      <c r="Z81" s="70"/>
      <c r="AA81" s="70"/>
      <c r="AB81" s="70"/>
      <c r="AC81" s="70"/>
      <c r="AD81" s="70"/>
      <c r="AE81" s="70"/>
      <c r="AF81" s="70"/>
      <c r="AG81" s="70"/>
      <c r="AH81" s="70"/>
      <c r="AI81" s="70"/>
      <c r="AJ81" s="70"/>
      <c r="AK81" s="70"/>
      <c r="AL81" s="70"/>
      <c r="AM81" s="70"/>
      <c r="AN81" s="70"/>
      <c r="AO81" s="70"/>
      <c r="AP81" s="70"/>
      <c r="AQ81" s="70"/>
      <c r="AR81" s="45"/>
      <c r="BE81" s="39"/>
    </row>
    <row r="82" s="2" customFormat="1" ht="24.96" customHeight="1">
      <c r="A82" s="39"/>
      <c r="B82" s="40"/>
      <c r="C82" s="24" t="s">
        <v>57</v>
      </c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41"/>
      <c r="AH82" s="41"/>
      <c r="AI82" s="41"/>
      <c r="AJ82" s="41"/>
      <c r="AK82" s="41"/>
      <c r="AL82" s="41"/>
      <c r="AM82" s="41"/>
      <c r="AN82" s="41"/>
      <c r="AO82" s="41"/>
      <c r="AP82" s="41"/>
      <c r="AQ82" s="41"/>
      <c r="AR82" s="45"/>
      <c r="B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F83" s="41"/>
      <c r="AG83" s="41"/>
      <c r="AH83" s="41"/>
      <c r="AI83" s="41"/>
      <c r="AJ83" s="41"/>
      <c r="AK83" s="41"/>
      <c r="AL83" s="41"/>
      <c r="AM83" s="41"/>
      <c r="AN83" s="41"/>
      <c r="AO83" s="41"/>
      <c r="AP83" s="41"/>
      <c r="AQ83" s="41"/>
      <c r="AR83" s="45"/>
      <c r="BE83" s="39"/>
    </row>
    <row r="84" s="4" customFormat="1" ht="12" customHeight="1">
      <c r="A84" s="4"/>
      <c r="B84" s="71"/>
      <c r="C84" s="33" t="s">
        <v>13</v>
      </c>
      <c r="D84" s="72"/>
      <c r="E84" s="72"/>
      <c r="F84" s="72"/>
      <c r="G84" s="72"/>
      <c r="H84" s="72"/>
      <c r="I84" s="72"/>
      <c r="J84" s="72"/>
      <c r="K84" s="72"/>
      <c r="L84" s="72" t="str">
        <f>K5</f>
        <v>20230112</v>
      </c>
      <c r="M84" s="72"/>
      <c r="N84" s="72"/>
      <c r="O84" s="72"/>
      <c r="P84" s="72"/>
      <c r="Q84" s="72"/>
      <c r="R84" s="72"/>
      <c r="S84" s="72"/>
      <c r="T84" s="72"/>
      <c r="U84" s="72"/>
      <c r="V84" s="72"/>
      <c r="W84" s="72"/>
      <c r="X84" s="72"/>
      <c r="Y84" s="72"/>
      <c r="Z84" s="72"/>
      <c r="AA84" s="72"/>
      <c r="AB84" s="72"/>
      <c r="AC84" s="72"/>
      <c r="AD84" s="72"/>
      <c r="AE84" s="72"/>
      <c r="AF84" s="72"/>
      <c r="AG84" s="72"/>
      <c r="AH84" s="72"/>
      <c r="AI84" s="72"/>
      <c r="AJ84" s="72"/>
      <c r="AK84" s="72"/>
      <c r="AL84" s="72"/>
      <c r="AM84" s="72"/>
      <c r="AN84" s="72"/>
      <c r="AO84" s="72"/>
      <c r="AP84" s="72"/>
      <c r="AQ84" s="72"/>
      <c r="AR84" s="73"/>
      <c r="BE84" s="4"/>
    </row>
    <row r="85" s="5" customFormat="1" ht="36.96" customHeight="1">
      <c r="A85" s="5"/>
      <c r="B85" s="74"/>
      <c r="C85" s="75" t="s">
        <v>16</v>
      </c>
      <c r="D85" s="76"/>
      <c r="E85" s="76"/>
      <c r="F85" s="76"/>
      <c r="G85" s="76"/>
      <c r="H85" s="76"/>
      <c r="I85" s="76"/>
      <c r="J85" s="76"/>
      <c r="K85" s="76"/>
      <c r="L85" s="77" t="str">
        <f>K6</f>
        <v>Povodňový park Kamýk nad Vltavou, 2024,aktualizace 12_6</v>
      </c>
      <c r="M85" s="76"/>
      <c r="N85" s="76"/>
      <c r="O85" s="76"/>
      <c r="P85" s="76"/>
      <c r="Q85" s="76"/>
      <c r="R85" s="76"/>
      <c r="S85" s="76"/>
      <c r="T85" s="76"/>
      <c r="U85" s="76"/>
      <c r="V85" s="76"/>
      <c r="W85" s="76"/>
      <c r="X85" s="76"/>
      <c r="Y85" s="76"/>
      <c r="Z85" s="76"/>
      <c r="AA85" s="76"/>
      <c r="AB85" s="76"/>
      <c r="AC85" s="76"/>
      <c r="AD85" s="76"/>
      <c r="AE85" s="76"/>
      <c r="AF85" s="76"/>
      <c r="AG85" s="76"/>
      <c r="AH85" s="76"/>
      <c r="AI85" s="76"/>
      <c r="AJ85" s="76"/>
      <c r="AK85" s="76"/>
      <c r="AL85" s="76"/>
      <c r="AM85" s="76"/>
      <c r="AN85" s="76"/>
      <c r="AO85" s="76"/>
      <c r="AP85" s="76"/>
      <c r="AQ85" s="76"/>
      <c r="AR85" s="78"/>
      <c r="BE85" s="5"/>
    </row>
    <row r="86" s="2" customFormat="1" ht="6.96" customHeight="1">
      <c r="A86" s="39"/>
      <c r="B86" s="40"/>
      <c r="C86" s="41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F86" s="41"/>
      <c r="AG86" s="41"/>
      <c r="AH86" s="41"/>
      <c r="AI86" s="41"/>
      <c r="AJ86" s="41"/>
      <c r="AK86" s="41"/>
      <c r="AL86" s="41"/>
      <c r="AM86" s="41"/>
      <c r="AN86" s="41"/>
      <c r="AO86" s="41"/>
      <c r="AP86" s="41"/>
      <c r="AQ86" s="41"/>
      <c r="AR86" s="45"/>
      <c r="BE86" s="39"/>
    </row>
    <row r="87" s="2" customFormat="1" ht="12" customHeight="1">
      <c r="A87" s="39"/>
      <c r="B87" s="40"/>
      <c r="C87" s="33" t="s">
        <v>20</v>
      </c>
      <c r="D87" s="41"/>
      <c r="E87" s="41"/>
      <c r="F87" s="41"/>
      <c r="G87" s="41"/>
      <c r="H87" s="41"/>
      <c r="I87" s="41"/>
      <c r="J87" s="41"/>
      <c r="K87" s="41"/>
      <c r="L87" s="79" t="str">
        <f>IF(K8="","",K8)</f>
        <v>Kamýk nad Vltavou</v>
      </c>
      <c r="M87" s="41"/>
      <c r="N87" s="41"/>
      <c r="O87" s="41"/>
      <c r="P87" s="41"/>
      <c r="Q87" s="41"/>
      <c r="R87" s="41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F87" s="41"/>
      <c r="AG87" s="41"/>
      <c r="AH87" s="41"/>
      <c r="AI87" s="33" t="s">
        <v>22</v>
      </c>
      <c r="AJ87" s="41"/>
      <c r="AK87" s="41"/>
      <c r="AL87" s="41"/>
      <c r="AM87" s="80" t="str">
        <f>IF(AN8= "","",AN8)</f>
        <v>8. 1. 2024</v>
      </c>
      <c r="AN87" s="80"/>
      <c r="AO87" s="41"/>
      <c r="AP87" s="41"/>
      <c r="AQ87" s="41"/>
      <c r="AR87" s="45"/>
      <c r="B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F88" s="41"/>
      <c r="AG88" s="41"/>
      <c r="AH88" s="41"/>
      <c r="AI88" s="41"/>
      <c r="AJ88" s="41"/>
      <c r="AK88" s="41"/>
      <c r="AL88" s="41"/>
      <c r="AM88" s="41"/>
      <c r="AN88" s="41"/>
      <c r="AO88" s="41"/>
      <c r="AP88" s="41"/>
      <c r="AQ88" s="41"/>
      <c r="AR88" s="45"/>
      <c r="BE88" s="39"/>
    </row>
    <row r="89" s="2" customFormat="1" ht="15.15" customHeight="1">
      <c r="A89" s="39"/>
      <c r="B89" s="40"/>
      <c r="C89" s="33" t="s">
        <v>24</v>
      </c>
      <c r="D89" s="41"/>
      <c r="E89" s="41"/>
      <c r="F89" s="41"/>
      <c r="G89" s="41"/>
      <c r="H89" s="41"/>
      <c r="I89" s="41"/>
      <c r="J89" s="41"/>
      <c r="K89" s="41"/>
      <c r="L89" s="72" t="str">
        <f>IF(E11= "","",E11)</f>
        <v>Obec Kamýk nad Vltavou, Kamýk nad Vltavou 69</v>
      </c>
      <c r="M89" s="41"/>
      <c r="N89" s="41"/>
      <c r="O89" s="41"/>
      <c r="P89" s="41"/>
      <c r="Q89" s="41"/>
      <c r="R89" s="41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F89" s="41"/>
      <c r="AG89" s="41"/>
      <c r="AH89" s="41"/>
      <c r="AI89" s="33" t="s">
        <v>30</v>
      </c>
      <c r="AJ89" s="41"/>
      <c r="AK89" s="41"/>
      <c r="AL89" s="41"/>
      <c r="AM89" s="81" t="str">
        <f>IF(E17="","",E17)</f>
        <v>ŠINDLAR s.r.o.</v>
      </c>
      <c r="AN89" s="72"/>
      <c r="AO89" s="72"/>
      <c r="AP89" s="72"/>
      <c r="AQ89" s="41"/>
      <c r="AR89" s="45"/>
      <c r="AS89" s="82" t="s">
        <v>58</v>
      </c>
      <c r="AT89" s="83"/>
      <c r="AU89" s="84"/>
      <c r="AV89" s="84"/>
      <c r="AW89" s="84"/>
      <c r="AX89" s="84"/>
      <c r="AY89" s="84"/>
      <c r="AZ89" s="84"/>
      <c r="BA89" s="84"/>
      <c r="BB89" s="84"/>
      <c r="BC89" s="84"/>
      <c r="BD89" s="85"/>
      <c r="BE89" s="39"/>
    </row>
    <row r="90" s="2" customFormat="1" ht="15.15" customHeight="1">
      <c r="A90" s="39"/>
      <c r="B90" s="40"/>
      <c r="C90" s="33" t="s">
        <v>28</v>
      </c>
      <c r="D90" s="41"/>
      <c r="E90" s="41"/>
      <c r="F90" s="41"/>
      <c r="G90" s="41"/>
      <c r="H90" s="41"/>
      <c r="I90" s="41"/>
      <c r="J90" s="41"/>
      <c r="K90" s="41"/>
      <c r="L90" s="72" t="str">
        <f>IF(E14= "Vyplň údaj","",E14)</f>
        <v/>
      </c>
      <c r="M90" s="41"/>
      <c r="N90" s="41"/>
      <c r="O90" s="41"/>
      <c r="P90" s="41"/>
      <c r="Q90" s="41"/>
      <c r="R90" s="41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F90" s="41"/>
      <c r="AG90" s="41"/>
      <c r="AH90" s="41"/>
      <c r="AI90" s="33" t="s">
        <v>35</v>
      </c>
      <c r="AJ90" s="41"/>
      <c r="AK90" s="41"/>
      <c r="AL90" s="41"/>
      <c r="AM90" s="81" t="str">
        <f>IF(E20="","",E20)</f>
        <v>ŠINDLAR s.r.o.</v>
      </c>
      <c r="AN90" s="72"/>
      <c r="AO90" s="72"/>
      <c r="AP90" s="72"/>
      <c r="AQ90" s="41"/>
      <c r="AR90" s="45"/>
      <c r="AS90" s="86"/>
      <c r="AT90" s="87"/>
      <c r="AU90" s="88"/>
      <c r="AV90" s="88"/>
      <c r="AW90" s="88"/>
      <c r="AX90" s="88"/>
      <c r="AY90" s="88"/>
      <c r="AZ90" s="88"/>
      <c r="BA90" s="88"/>
      <c r="BB90" s="88"/>
      <c r="BC90" s="88"/>
      <c r="BD90" s="89"/>
      <c r="BE90" s="39"/>
    </row>
    <row r="91" s="2" customFormat="1" ht="10.8" customHeight="1">
      <c r="A91" s="39"/>
      <c r="B91" s="40"/>
      <c r="C91" s="41"/>
      <c r="D91" s="41"/>
      <c r="E91" s="41"/>
      <c r="F91" s="41"/>
      <c r="G91" s="41"/>
      <c r="H91" s="41"/>
      <c r="I91" s="41"/>
      <c r="J91" s="41"/>
      <c r="K91" s="41"/>
      <c r="L91" s="41"/>
      <c r="M91" s="41"/>
      <c r="N91" s="41"/>
      <c r="O91" s="41"/>
      <c r="P91" s="41"/>
      <c r="Q91" s="41"/>
      <c r="R91" s="41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F91" s="41"/>
      <c r="AG91" s="41"/>
      <c r="AH91" s="41"/>
      <c r="AI91" s="41"/>
      <c r="AJ91" s="41"/>
      <c r="AK91" s="41"/>
      <c r="AL91" s="41"/>
      <c r="AM91" s="41"/>
      <c r="AN91" s="41"/>
      <c r="AO91" s="41"/>
      <c r="AP91" s="41"/>
      <c r="AQ91" s="41"/>
      <c r="AR91" s="45"/>
      <c r="AS91" s="90"/>
      <c r="AT91" s="91"/>
      <c r="AU91" s="92"/>
      <c r="AV91" s="92"/>
      <c r="AW91" s="92"/>
      <c r="AX91" s="92"/>
      <c r="AY91" s="92"/>
      <c r="AZ91" s="92"/>
      <c r="BA91" s="92"/>
      <c r="BB91" s="92"/>
      <c r="BC91" s="92"/>
      <c r="BD91" s="93"/>
      <c r="BE91" s="39"/>
    </row>
    <row r="92" s="2" customFormat="1" ht="29.28" customHeight="1">
      <c r="A92" s="39"/>
      <c r="B92" s="40"/>
      <c r="C92" s="94" t="s">
        <v>59</v>
      </c>
      <c r="D92" s="95"/>
      <c r="E92" s="95"/>
      <c r="F92" s="95"/>
      <c r="G92" s="95"/>
      <c r="H92" s="96"/>
      <c r="I92" s="97" t="s">
        <v>60</v>
      </c>
      <c r="J92" s="95"/>
      <c r="K92" s="95"/>
      <c r="L92" s="95"/>
      <c r="M92" s="95"/>
      <c r="N92" s="95"/>
      <c r="O92" s="95"/>
      <c r="P92" s="95"/>
      <c r="Q92" s="95"/>
      <c r="R92" s="95"/>
      <c r="S92" s="95"/>
      <c r="T92" s="95"/>
      <c r="U92" s="95"/>
      <c r="V92" s="95"/>
      <c r="W92" s="95"/>
      <c r="X92" s="95"/>
      <c r="Y92" s="95"/>
      <c r="Z92" s="95"/>
      <c r="AA92" s="95"/>
      <c r="AB92" s="95"/>
      <c r="AC92" s="95"/>
      <c r="AD92" s="95"/>
      <c r="AE92" s="95"/>
      <c r="AF92" s="95"/>
      <c r="AG92" s="98" t="s">
        <v>61</v>
      </c>
      <c r="AH92" s="95"/>
      <c r="AI92" s="95"/>
      <c r="AJ92" s="95"/>
      <c r="AK92" s="95"/>
      <c r="AL92" s="95"/>
      <c r="AM92" s="95"/>
      <c r="AN92" s="97" t="s">
        <v>62</v>
      </c>
      <c r="AO92" s="95"/>
      <c r="AP92" s="99"/>
      <c r="AQ92" s="100" t="s">
        <v>63</v>
      </c>
      <c r="AR92" s="45"/>
      <c r="AS92" s="101" t="s">
        <v>64</v>
      </c>
      <c r="AT92" s="102" t="s">
        <v>65</v>
      </c>
      <c r="AU92" s="102" t="s">
        <v>66</v>
      </c>
      <c r="AV92" s="102" t="s">
        <v>67</v>
      </c>
      <c r="AW92" s="102" t="s">
        <v>68</v>
      </c>
      <c r="AX92" s="102" t="s">
        <v>69</v>
      </c>
      <c r="AY92" s="102" t="s">
        <v>70</v>
      </c>
      <c r="AZ92" s="102" t="s">
        <v>71</v>
      </c>
      <c r="BA92" s="102" t="s">
        <v>72</v>
      </c>
      <c r="BB92" s="102" t="s">
        <v>73</v>
      </c>
      <c r="BC92" s="102" t="s">
        <v>74</v>
      </c>
      <c r="BD92" s="103" t="s">
        <v>75</v>
      </c>
      <c r="BE92" s="39"/>
    </row>
    <row r="93" s="2" customFormat="1" ht="10.8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41"/>
      <c r="M93" s="41"/>
      <c r="N93" s="41"/>
      <c r="O93" s="41"/>
      <c r="P93" s="41"/>
      <c r="Q93" s="41"/>
      <c r="R93" s="41"/>
      <c r="S93" s="41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F93" s="41"/>
      <c r="AG93" s="41"/>
      <c r="AH93" s="41"/>
      <c r="AI93" s="41"/>
      <c r="AJ93" s="41"/>
      <c r="AK93" s="41"/>
      <c r="AL93" s="41"/>
      <c r="AM93" s="41"/>
      <c r="AN93" s="41"/>
      <c r="AO93" s="41"/>
      <c r="AP93" s="41"/>
      <c r="AQ93" s="41"/>
      <c r="AR93" s="45"/>
      <c r="AS93" s="104"/>
      <c r="AT93" s="105"/>
      <c r="AU93" s="105"/>
      <c r="AV93" s="105"/>
      <c r="AW93" s="105"/>
      <c r="AX93" s="105"/>
      <c r="AY93" s="105"/>
      <c r="AZ93" s="105"/>
      <c r="BA93" s="105"/>
      <c r="BB93" s="105"/>
      <c r="BC93" s="105"/>
      <c r="BD93" s="106"/>
      <c r="BE93" s="39"/>
    </row>
    <row r="94" s="6" customFormat="1" ht="32.4" customHeight="1">
      <c r="A94" s="6"/>
      <c r="B94" s="107"/>
      <c r="C94" s="108" t="s">
        <v>76</v>
      </c>
      <c r="D94" s="109"/>
      <c r="E94" s="109"/>
      <c r="F94" s="109"/>
      <c r="G94" s="109"/>
      <c r="H94" s="109"/>
      <c r="I94" s="109"/>
      <c r="J94" s="109"/>
      <c r="K94" s="109"/>
      <c r="L94" s="109"/>
      <c r="M94" s="109"/>
      <c r="N94" s="109"/>
      <c r="O94" s="109"/>
      <c r="P94" s="109"/>
      <c r="Q94" s="109"/>
      <c r="R94" s="109"/>
      <c r="S94" s="109"/>
      <c r="T94" s="109"/>
      <c r="U94" s="109"/>
      <c r="V94" s="109"/>
      <c r="W94" s="109"/>
      <c r="X94" s="109"/>
      <c r="Y94" s="109"/>
      <c r="Z94" s="109"/>
      <c r="AA94" s="109"/>
      <c r="AB94" s="109"/>
      <c r="AC94" s="109"/>
      <c r="AD94" s="109"/>
      <c r="AE94" s="109"/>
      <c r="AF94" s="109"/>
      <c r="AG94" s="110">
        <f>ROUND(AG95+AG102+AG106+SUM(AG109:AG111),2)</f>
        <v>0</v>
      </c>
      <c r="AH94" s="110"/>
      <c r="AI94" s="110"/>
      <c r="AJ94" s="110"/>
      <c r="AK94" s="110"/>
      <c r="AL94" s="110"/>
      <c r="AM94" s="110"/>
      <c r="AN94" s="111">
        <f>SUM(AG94,AT94)</f>
        <v>0</v>
      </c>
      <c r="AO94" s="111"/>
      <c r="AP94" s="111"/>
      <c r="AQ94" s="112" t="s">
        <v>1</v>
      </c>
      <c r="AR94" s="113"/>
      <c r="AS94" s="114">
        <f>ROUND(AS95+AS102+AS106+SUM(AS109:AS111),2)</f>
        <v>0</v>
      </c>
      <c r="AT94" s="115">
        <f>ROUND(SUM(AV94:AW94),2)</f>
        <v>0</v>
      </c>
      <c r="AU94" s="116">
        <f>ROUND(AU95+AU102+AU106+SUM(AU109:AU111),5)</f>
        <v>0</v>
      </c>
      <c r="AV94" s="115">
        <f>ROUND(AZ94*L29,2)</f>
        <v>0</v>
      </c>
      <c r="AW94" s="115">
        <f>ROUND(BA94*L30,2)</f>
        <v>0</v>
      </c>
      <c r="AX94" s="115">
        <f>ROUND(BB94*L29,2)</f>
        <v>0</v>
      </c>
      <c r="AY94" s="115">
        <f>ROUND(BC94*L30,2)</f>
        <v>0</v>
      </c>
      <c r="AZ94" s="115">
        <f>ROUND(AZ95+AZ102+AZ106+SUM(AZ109:AZ111),2)</f>
        <v>0</v>
      </c>
      <c r="BA94" s="115">
        <f>ROUND(BA95+BA102+BA106+SUM(BA109:BA111),2)</f>
        <v>0</v>
      </c>
      <c r="BB94" s="115">
        <f>ROUND(BB95+BB102+BB106+SUM(BB109:BB111),2)</f>
        <v>0</v>
      </c>
      <c r="BC94" s="115">
        <f>ROUND(BC95+BC102+BC106+SUM(BC109:BC111),2)</f>
        <v>0</v>
      </c>
      <c r="BD94" s="117">
        <f>ROUND(BD95+BD102+BD106+SUM(BD109:BD111),2)</f>
        <v>0</v>
      </c>
      <c r="BE94" s="6"/>
      <c r="BS94" s="118" t="s">
        <v>77</v>
      </c>
      <c r="BT94" s="118" t="s">
        <v>78</v>
      </c>
      <c r="BU94" s="119" t="s">
        <v>79</v>
      </c>
      <c r="BV94" s="118" t="s">
        <v>80</v>
      </c>
      <c r="BW94" s="118" t="s">
        <v>5</v>
      </c>
      <c r="BX94" s="118" t="s">
        <v>81</v>
      </c>
      <c r="CL94" s="118" t="s">
        <v>1</v>
      </c>
    </row>
    <row r="95" s="7" customFormat="1" ht="16.5" customHeight="1">
      <c r="A95" s="7"/>
      <c r="B95" s="120"/>
      <c r="C95" s="121"/>
      <c r="D95" s="122" t="s">
        <v>82</v>
      </c>
      <c r="E95" s="122"/>
      <c r="F95" s="122"/>
      <c r="G95" s="122"/>
      <c r="H95" s="122"/>
      <c r="I95" s="123"/>
      <c r="J95" s="122" t="s">
        <v>83</v>
      </c>
      <c r="K95" s="122"/>
      <c r="L95" s="122"/>
      <c r="M95" s="122"/>
      <c r="N95" s="122"/>
      <c r="O95" s="122"/>
      <c r="P95" s="122"/>
      <c r="Q95" s="122"/>
      <c r="R95" s="122"/>
      <c r="S95" s="122"/>
      <c r="T95" s="122"/>
      <c r="U95" s="122"/>
      <c r="V95" s="122"/>
      <c r="W95" s="122"/>
      <c r="X95" s="122"/>
      <c r="Y95" s="122"/>
      <c r="Z95" s="122"/>
      <c r="AA95" s="122"/>
      <c r="AB95" s="122"/>
      <c r="AC95" s="122"/>
      <c r="AD95" s="122"/>
      <c r="AE95" s="122"/>
      <c r="AF95" s="122"/>
      <c r="AG95" s="124">
        <f>ROUND(SUM(AG96:AG101),2)</f>
        <v>0</v>
      </c>
      <c r="AH95" s="123"/>
      <c r="AI95" s="123"/>
      <c r="AJ95" s="123"/>
      <c r="AK95" s="123"/>
      <c r="AL95" s="123"/>
      <c r="AM95" s="123"/>
      <c r="AN95" s="125">
        <f>SUM(AG95,AT95)</f>
        <v>0</v>
      </c>
      <c r="AO95" s="123"/>
      <c r="AP95" s="123"/>
      <c r="AQ95" s="126" t="s">
        <v>84</v>
      </c>
      <c r="AR95" s="127"/>
      <c r="AS95" s="128">
        <f>ROUND(SUM(AS96:AS101),2)</f>
        <v>0</v>
      </c>
      <c r="AT95" s="129">
        <f>ROUND(SUM(AV95:AW95),2)</f>
        <v>0</v>
      </c>
      <c r="AU95" s="130">
        <f>ROUND(SUM(AU96:AU101),5)</f>
        <v>0</v>
      </c>
      <c r="AV95" s="129">
        <f>ROUND(AZ95*L29,2)</f>
        <v>0</v>
      </c>
      <c r="AW95" s="129">
        <f>ROUND(BA95*L30,2)</f>
        <v>0</v>
      </c>
      <c r="AX95" s="129">
        <f>ROUND(BB95*L29,2)</f>
        <v>0</v>
      </c>
      <c r="AY95" s="129">
        <f>ROUND(BC95*L30,2)</f>
        <v>0</v>
      </c>
      <c r="AZ95" s="129">
        <f>ROUND(SUM(AZ96:AZ101),2)</f>
        <v>0</v>
      </c>
      <c r="BA95" s="129">
        <f>ROUND(SUM(BA96:BA101),2)</f>
        <v>0</v>
      </c>
      <c r="BB95" s="129">
        <f>ROUND(SUM(BB96:BB101),2)</f>
        <v>0</v>
      </c>
      <c r="BC95" s="129">
        <f>ROUND(SUM(BC96:BC101),2)</f>
        <v>0</v>
      </c>
      <c r="BD95" s="131">
        <f>ROUND(SUM(BD96:BD101),2)</f>
        <v>0</v>
      </c>
      <c r="BE95" s="7"/>
      <c r="BS95" s="132" t="s">
        <v>77</v>
      </c>
      <c r="BT95" s="132" t="s">
        <v>85</v>
      </c>
      <c r="BU95" s="132" t="s">
        <v>79</v>
      </c>
      <c r="BV95" s="132" t="s">
        <v>80</v>
      </c>
      <c r="BW95" s="132" t="s">
        <v>86</v>
      </c>
      <c r="BX95" s="132" t="s">
        <v>5</v>
      </c>
      <c r="CL95" s="132" t="s">
        <v>1</v>
      </c>
      <c r="CM95" s="132" t="s">
        <v>87</v>
      </c>
    </row>
    <row r="96" s="4" customFormat="1" ht="16.5" customHeight="1">
      <c r="A96" s="133" t="s">
        <v>88</v>
      </c>
      <c r="B96" s="71"/>
      <c r="C96" s="134"/>
      <c r="D96" s="134"/>
      <c r="E96" s="135" t="s">
        <v>89</v>
      </c>
      <c r="F96" s="135"/>
      <c r="G96" s="135"/>
      <c r="H96" s="135"/>
      <c r="I96" s="135"/>
      <c r="J96" s="134"/>
      <c r="K96" s="135" t="s">
        <v>90</v>
      </c>
      <c r="L96" s="135"/>
      <c r="M96" s="135"/>
      <c r="N96" s="135"/>
      <c r="O96" s="135"/>
      <c r="P96" s="135"/>
      <c r="Q96" s="135"/>
      <c r="R96" s="135"/>
      <c r="S96" s="135"/>
      <c r="T96" s="135"/>
      <c r="U96" s="135"/>
      <c r="V96" s="135"/>
      <c r="W96" s="135"/>
      <c r="X96" s="135"/>
      <c r="Y96" s="135"/>
      <c r="Z96" s="135"/>
      <c r="AA96" s="135"/>
      <c r="AB96" s="135"/>
      <c r="AC96" s="135"/>
      <c r="AD96" s="135"/>
      <c r="AE96" s="135"/>
      <c r="AF96" s="135"/>
      <c r="AG96" s="136">
        <f>'IO 01.1 - Slepé říční ram...'!J32</f>
        <v>0</v>
      </c>
      <c r="AH96" s="134"/>
      <c r="AI96" s="134"/>
      <c r="AJ96" s="134"/>
      <c r="AK96" s="134"/>
      <c r="AL96" s="134"/>
      <c r="AM96" s="134"/>
      <c r="AN96" s="136">
        <f>SUM(AG96,AT96)</f>
        <v>0</v>
      </c>
      <c r="AO96" s="134"/>
      <c r="AP96" s="134"/>
      <c r="AQ96" s="137" t="s">
        <v>91</v>
      </c>
      <c r="AR96" s="73"/>
      <c r="AS96" s="138">
        <v>0</v>
      </c>
      <c r="AT96" s="139">
        <f>ROUND(SUM(AV96:AW96),2)</f>
        <v>0</v>
      </c>
      <c r="AU96" s="140">
        <f>'IO 01.1 - Slepé říční ram...'!P128</f>
        <v>0</v>
      </c>
      <c r="AV96" s="139">
        <f>'IO 01.1 - Slepé říční ram...'!J35</f>
        <v>0</v>
      </c>
      <c r="AW96" s="139">
        <f>'IO 01.1 - Slepé říční ram...'!J36</f>
        <v>0</v>
      </c>
      <c r="AX96" s="139">
        <f>'IO 01.1 - Slepé říční ram...'!J37</f>
        <v>0</v>
      </c>
      <c r="AY96" s="139">
        <f>'IO 01.1 - Slepé říční ram...'!J38</f>
        <v>0</v>
      </c>
      <c r="AZ96" s="139">
        <f>'IO 01.1 - Slepé říční ram...'!F35</f>
        <v>0</v>
      </c>
      <c r="BA96" s="139">
        <f>'IO 01.1 - Slepé říční ram...'!F36</f>
        <v>0</v>
      </c>
      <c r="BB96" s="139">
        <f>'IO 01.1 - Slepé říční ram...'!F37</f>
        <v>0</v>
      </c>
      <c r="BC96" s="139">
        <f>'IO 01.1 - Slepé říční ram...'!F38</f>
        <v>0</v>
      </c>
      <c r="BD96" s="141">
        <f>'IO 01.1 - Slepé říční ram...'!F39</f>
        <v>0</v>
      </c>
      <c r="BE96" s="4"/>
      <c r="BT96" s="142" t="s">
        <v>87</v>
      </c>
      <c r="BV96" s="142" t="s">
        <v>80</v>
      </c>
      <c r="BW96" s="142" t="s">
        <v>92</v>
      </c>
      <c r="BX96" s="142" t="s">
        <v>86</v>
      </c>
      <c r="CL96" s="142" t="s">
        <v>1</v>
      </c>
    </row>
    <row r="97" s="4" customFormat="1" ht="16.5" customHeight="1">
      <c r="A97" s="133" t="s">
        <v>88</v>
      </c>
      <c r="B97" s="71"/>
      <c r="C97" s="134"/>
      <c r="D97" s="134"/>
      <c r="E97" s="135" t="s">
        <v>93</v>
      </c>
      <c r="F97" s="135"/>
      <c r="G97" s="135"/>
      <c r="H97" s="135"/>
      <c r="I97" s="135"/>
      <c r="J97" s="134"/>
      <c r="K97" s="135" t="s">
        <v>94</v>
      </c>
      <c r="L97" s="135"/>
      <c r="M97" s="135"/>
      <c r="N97" s="135"/>
      <c r="O97" s="135"/>
      <c r="P97" s="135"/>
      <c r="Q97" s="135"/>
      <c r="R97" s="135"/>
      <c r="S97" s="135"/>
      <c r="T97" s="135"/>
      <c r="U97" s="135"/>
      <c r="V97" s="135"/>
      <c r="W97" s="135"/>
      <c r="X97" s="135"/>
      <c r="Y97" s="135"/>
      <c r="Z97" s="135"/>
      <c r="AA97" s="135"/>
      <c r="AB97" s="135"/>
      <c r="AC97" s="135"/>
      <c r="AD97" s="135"/>
      <c r="AE97" s="135"/>
      <c r="AF97" s="135"/>
      <c r="AG97" s="136">
        <f>'IO 01.2 - Opevnění břehů ...'!J32</f>
        <v>0</v>
      </c>
      <c r="AH97" s="134"/>
      <c r="AI97" s="134"/>
      <c r="AJ97" s="134"/>
      <c r="AK97" s="134"/>
      <c r="AL97" s="134"/>
      <c r="AM97" s="134"/>
      <c r="AN97" s="136">
        <f>SUM(AG97,AT97)</f>
        <v>0</v>
      </c>
      <c r="AO97" s="134"/>
      <c r="AP97" s="134"/>
      <c r="AQ97" s="137" t="s">
        <v>91</v>
      </c>
      <c r="AR97" s="73"/>
      <c r="AS97" s="138">
        <v>0</v>
      </c>
      <c r="AT97" s="139">
        <f>ROUND(SUM(AV97:AW97),2)</f>
        <v>0</v>
      </c>
      <c r="AU97" s="140">
        <f>'IO 01.2 - Opevnění břehů ...'!P126</f>
        <v>0</v>
      </c>
      <c r="AV97" s="139">
        <f>'IO 01.2 - Opevnění břehů ...'!J35</f>
        <v>0</v>
      </c>
      <c r="AW97" s="139">
        <f>'IO 01.2 - Opevnění břehů ...'!J36</f>
        <v>0</v>
      </c>
      <c r="AX97" s="139">
        <f>'IO 01.2 - Opevnění břehů ...'!J37</f>
        <v>0</v>
      </c>
      <c r="AY97" s="139">
        <f>'IO 01.2 - Opevnění břehů ...'!J38</f>
        <v>0</v>
      </c>
      <c r="AZ97" s="139">
        <f>'IO 01.2 - Opevnění břehů ...'!F35</f>
        <v>0</v>
      </c>
      <c r="BA97" s="139">
        <f>'IO 01.2 - Opevnění břehů ...'!F36</f>
        <v>0</v>
      </c>
      <c r="BB97" s="139">
        <f>'IO 01.2 - Opevnění břehů ...'!F37</f>
        <v>0</v>
      </c>
      <c r="BC97" s="139">
        <f>'IO 01.2 - Opevnění břehů ...'!F38</f>
        <v>0</v>
      </c>
      <c r="BD97" s="141">
        <f>'IO 01.2 - Opevnění břehů ...'!F39</f>
        <v>0</v>
      </c>
      <c r="BE97" s="4"/>
      <c r="BT97" s="142" t="s">
        <v>87</v>
      </c>
      <c r="BV97" s="142" t="s">
        <v>80</v>
      </c>
      <c r="BW97" s="142" t="s">
        <v>95</v>
      </c>
      <c r="BX97" s="142" t="s">
        <v>86</v>
      </c>
      <c r="CL97" s="142" t="s">
        <v>1</v>
      </c>
    </row>
    <row r="98" s="4" customFormat="1" ht="16.5" customHeight="1">
      <c r="A98" s="133" t="s">
        <v>88</v>
      </c>
      <c r="B98" s="71"/>
      <c r="C98" s="134"/>
      <c r="D98" s="134"/>
      <c r="E98" s="135" t="s">
        <v>96</v>
      </c>
      <c r="F98" s="135"/>
      <c r="G98" s="135"/>
      <c r="H98" s="135"/>
      <c r="I98" s="135"/>
      <c r="J98" s="134"/>
      <c r="K98" s="135" t="s">
        <v>97</v>
      </c>
      <c r="L98" s="135"/>
      <c r="M98" s="135"/>
      <c r="N98" s="135"/>
      <c r="O98" s="135"/>
      <c r="P98" s="135"/>
      <c r="Q98" s="135"/>
      <c r="R98" s="135"/>
      <c r="S98" s="135"/>
      <c r="T98" s="135"/>
      <c r="U98" s="135"/>
      <c r="V98" s="135"/>
      <c r="W98" s="135"/>
      <c r="X98" s="135"/>
      <c r="Y98" s="135"/>
      <c r="Z98" s="135"/>
      <c r="AA98" s="135"/>
      <c r="AB98" s="135"/>
      <c r="AC98" s="135"/>
      <c r="AD98" s="135"/>
      <c r="AE98" s="135"/>
      <c r="AF98" s="135"/>
      <c r="AG98" s="136">
        <f>'IO 01.3 - Přelévaný dnový...'!J32</f>
        <v>0</v>
      </c>
      <c r="AH98" s="134"/>
      <c r="AI98" s="134"/>
      <c r="AJ98" s="134"/>
      <c r="AK98" s="134"/>
      <c r="AL98" s="134"/>
      <c r="AM98" s="134"/>
      <c r="AN98" s="136">
        <f>SUM(AG98,AT98)</f>
        <v>0</v>
      </c>
      <c r="AO98" s="134"/>
      <c r="AP98" s="134"/>
      <c r="AQ98" s="137" t="s">
        <v>91</v>
      </c>
      <c r="AR98" s="73"/>
      <c r="AS98" s="138">
        <v>0</v>
      </c>
      <c r="AT98" s="139">
        <f>ROUND(SUM(AV98:AW98),2)</f>
        <v>0</v>
      </c>
      <c r="AU98" s="140">
        <f>'IO 01.3 - Přelévaný dnový...'!P129</f>
        <v>0</v>
      </c>
      <c r="AV98" s="139">
        <f>'IO 01.3 - Přelévaný dnový...'!J35</f>
        <v>0</v>
      </c>
      <c r="AW98" s="139">
        <f>'IO 01.3 - Přelévaný dnový...'!J36</f>
        <v>0</v>
      </c>
      <c r="AX98" s="139">
        <f>'IO 01.3 - Přelévaný dnový...'!J37</f>
        <v>0</v>
      </c>
      <c r="AY98" s="139">
        <f>'IO 01.3 - Přelévaný dnový...'!J38</f>
        <v>0</v>
      </c>
      <c r="AZ98" s="139">
        <f>'IO 01.3 - Přelévaný dnový...'!F35</f>
        <v>0</v>
      </c>
      <c r="BA98" s="139">
        <f>'IO 01.3 - Přelévaný dnový...'!F36</f>
        <v>0</v>
      </c>
      <c r="BB98" s="139">
        <f>'IO 01.3 - Přelévaný dnový...'!F37</f>
        <v>0</v>
      </c>
      <c r="BC98" s="139">
        <f>'IO 01.3 - Přelévaný dnový...'!F38</f>
        <v>0</v>
      </c>
      <c r="BD98" s="141">
        <f>'IO 01.3 - Přelévaný dnový...'!F39</f>
        <v>0</v>
      </c>
      <c r="BE98" s="4"/>
      <c r="BT98" s="142" t="s">
        <v>87</v>
      </c>
      <c r="BV98" s="142" t="s">
        <v>80</v>
      </c>
      <c r="BW98" s="142" t="s">
        <v>98</v>
      </c>
      <c r="BX98" s="142" t="s">
        <v>86</v>
      </c>
      <c r="CL98" s="142" t="s">
        <v>1</v>
      </c>
    </row>
    <row r="99" s="4" customFormat="1" ht="16.5" customHeight="1">
      <c r="A99" s="133" t="s">
        <v>88</v>
      </c>
      <c r="B99" s="71"/>
      <c r="C99" s="134"/>
      <c r="D99" s="134"/>
      <c r="E99" s="135" t="s">
        <v>99</v>
      </c>
      <c r="F99" s="135"/>
      <c r="G99" s="135"/>
      <c r="H99" s="135"/>
      <c r="I99" s="135"/>
      <c r="J99" s="134"/>
      <c r="K99" s="135" t="s">
        <v>100</v>
      </c>
      <c r="L99" s="135"/>
      <c r="M99" s="135"/>
      <c r="N99" s="135"/>
      <c r="O99" s="135"/>
      <c r="P99" s="135"/>
      <c r="Q99" s="135"/>
      <c r="R99" s="135"/>
      <c r="S99" s="135"/>
      <c r="T99" s="135"/>
      <c r="U99" s="135"/>
      <c r="V99" s="135"/>
      <c r="W99" s="135"/>
      <c r="X99" s="135"/>
      <c r="Y99" s="135"/>
      <c r="Z99" s="135"/>
      <c r="AA99" s="135"/>
      <c r="AB99" s="135"/>
      <c r="AC99" s="135"/>
      <c r="AD99" s="135"/>
      <c r="AE99" s="135"/>
      <c r="AF99" s="135"/>
      <c r="AG99" s="136">
        <f>'IO 01.4 - Výpustné zařízení'!J32</f>
        <v>0</v>
      </c>
      <c r="AH99" s="134"/>
      <c r="AI99" s="134"/>
      <c r="AJ99" s="134"/>
      <c r="AK99" s="134"/>
      <c r="AL99" s="134"/>
      <c r="AM99" s="134"/>
      <c r="AN99" s="136">
        <f>SUM(AG99,AT99)</f>
        <v>0</v>
      </c>
      <c r="AO99" s="134"/>
      <c r="AP99" s="134"/>
      <c r="AQ99" s="137" t="s">
        <v>91</v>
      </c>
      <c r="AR99" s="73"/>
      <c r="AS99" s="138">
        <v>0</v>
      </c>
      <c r="AT99" s="139">
        <f>ROUND(SUM(AV99:AW99),2)</f>
        <v>0</v>
      </c>
      <c r="AU99" s="140">
        <f>'IO 01.4 - Výpustné zařízení'!P131</f>
        <v>0</v>
      </c>
      <c r="AV99" s="139">
        <f>'IO 01.4 - Výpustné zařízení'!J35</f>
        <v>0</v>
      </c>
      <c r="AW99" s="139">
        <f>'IO 01.4 - Výpustné zařízení'!J36</f>
        <v>0</v>
      </c>
      <c r="AX99" s="139">
        <f>'IO 01.4 - Výpustné zařízení'!J37</f>
        <v>0</v>
      </c>
      <c r="AY99" s="139">
        <f>'IO 01.4 - Výpustné zařízení'!J38</f>
        <v>0</v>
      </c>
      <c r="AZ99" s="139">
        <f>'IO 01.4 - Výpustné zařízení'!F35</f>
        <v>0</v>
      </c>
      <c r="BA99" s="139">
        <f>'IO 01.4 - Výpustné zařízení'!F36</f>
        <v>0</v>
      </c>
      <c r="BB99" s="139">
        <f>'IO 01.4 - Výpustné zařízení'!F37</f>
        <v>0</v>
      </c>
      <c r="BC99" s="139">
        <f>'IO 01.4 - Výpustné zařízení'!F38</f>
        <v>0</v>
      </c>
      <c r="BD99" s="141">
        <f>'IO 01.4 - Výpustné zařízení'!F39</f>
        <v>0</v>
      </c>
      <c r="BE99" s="4"/>
      <c r="BT99" s="142" t="s">
        <v>87</v>
      </c>
      <c r="BV99" s="142" t="s">
        <v>80</v>
      </c>
      <c r="BW99" s="142" t="s">
        <v>101</v>
      </c>
      <c r="BX99" s="142" t="s">
        <v>86</v>
      </c>
      <c r="CL99" s="142" t="s">
        <v>1</v>
      </c>
    </row>
    <row r="100" s="4" customFormat="1" ht="16.5" customHeight="1">
      <c r="A100" s="133" t="s">
        <v>88</v>
      </c>
      <c r="B100" s="71"/>
      <c r="C100" s="134"/>
      <c r="D100" s="134"/>
      <c r="E100" s="135" t="s">
        <v>102</v>
      </c>
      <c r="F100" s="135"/>
      <c r="G100" s="135"/>
      <c r="H100" s="135"/>
      <c r="I100" s="135"/>
      <c r="J100" s="134"/>
      <c r="K100" s="135" t="s">
        <v>103</v>
      </c>
      <c r="L100" s="135"/>
      <c r="M100" s="135"/>
      <c r="N100" s="135"/>
      <c r="O100" s="135"/>
      <c r="P100" s="135"/>
      <c r="Q100" s="135"/>
      <c r="R100" s="135"/>
      <c r="S100" s="135"/>
      <c r="T100" s="135"/>
      <c r="U100" s="135"/>
      <c r="V100" s="135"/>
      <c r="W100" s="135"/>
      <c r="X100" s="135"/>
      <c r="Y100" s="135"/>
      <c r="Z100" s="135"/>
      <c r="AA100" s="135"/>
      <c r="AB100" s="135"/>
      <c r="AC100" s="135"/>
      <c r="AD100" s="135"/>
      <c r="AE100" s="135"/>
      <c r="AF100" s="135"/>
      <c r="AG100" s="136">
        <f>'IO 01.5 - Konstrukce čerp...'!J32</f>
        <v>0</v>
      </c>
      <c r="AH100" s="134"/>
      <c r="AI100" s="134"/>
      <c r="AJ100" s="134"/>
      <c r="AK100" s="134"/>
      <c r="AL100" s="134"/>
      <c r="AM100" s="134"/>
      <c r="AN100" s="136">
        <f>SUM(AG100,AT100)</f>
        <v>0</v>
      </c>
      <c r="AO100" s="134"/>
      <c r="AP100" s="134"/>
      <c r="AQ100" s="137" t="s">
        <v>91</v>
      </c>
      <c r="AR100" s="73"/>
      <c r="AS100" s="138">
        <v>0</v>
      </c>
      <c r="AT100" s="139">
        <f>ROUND(SUM(AV100:AW100),2)</f>
        <v>0</v>
      </c>
      <c r="AU100" s="140">
        <f>'IO 01.5 - Konstrukce čerp...'!P130</f>
        <v>0</v>
      </c>
      <c r="AV100" s="139">
        <f>'IO 01.5 - Konstrukce čerp...'!J35</f>
        <v>0</v>
      </c>
      <c r="AW100" s="139">
        <f>'IO 01.5 - Konstrukce čerp...'!J36</f>
        <v>0</v>
      </c>
      <c r="AX100" s="139">
        <f>'IO 01.5 - Konstrukce čerp...'!J37</f>
        <v>0</v>
      </c>
      <c r="AY100" s="139">
        <f>'IO 01.5 - Konstrukce čerp...'!J38</f>
        <v>0</v>
      </c>
      <c r="AZ100" s="139">
        <f>'IO 01.5 - Konstrukce čerp...'!F35</f>
        <v>0</v>
      </c>
      <c r="BA100" s="139">
        <f>'IO 01.5 - Konstrukce čerp...'!F36</f>
        <v>0</v>
      </c>
      <c r="BB100" s="139">
        <f>'IO 01.5 - Konstrukce čerp...'!F37</f>
        <v>0</v>
      </c>
      <c r="BC100" s="139">
        <f>'IO 01.5 - Konstrukce čerp...'!F38</f>
        <v>0</v>
      </c>
      <c r="BD100" s="141">
        <f>'IO 01.5 - Konstrukce čerp...'!F39</f>
        <v>0</v>
      </c>
      <c r="BE100" s="4"/>
      <c r="BT100" s="142" t="s">
        <v>87</v>
      </c>
      <c r="BV100" s="142" t="s">
        <v>80</v>
      </c>
      <c r="BW100" s="142" t="s">
        <v>104</v>
      </c>
      <c r="BX100" s="142" t="s">
        <v>86</v>
      </c>
      <c r="CL100" s="142" t="s">
        <v>1</v>
      </c>
    </row>
    <row r="101" s="4" customFormat="1" ht="16.5" customHeight="1">
      <c r="A101" s="133" t="s">
        <v>88</v>
      </c>
      <c r="B101" s="71"/>
      <c r="C101" s="134"/>
      <c r="D101" s="134"/>
      <c r="E101" s="135" t="s">
        <v>105</v>
      </c>
      <c r="F101" s="135"/>
      <c r="G101" s="135"/>
      <c r="H101" s="135"/>
      <c r="I101" s="135"/>
      <c r="J101" s="134"/>
      <c r="K101" s="135" t="s">
        <v>106</v>
      </c>
      <c r="L101" s="135"/>
      <c r="M101" s="135"/>
      <c r="N101" s="135"/>
      <c r="O101" s="135"/>
      <c r="P101" s="135"/>
      <c r="Q101" s="135"/>
      <c r="R101" s="135"/>
      <c r="S101" s="135"/>
      <c r="T101" s="135"/>
      <c r="U101" s="135"/>
      <c r="V101" s="135"/>
      <c r="W101" s="135"/>
      <c r="X101" s="135"/>
      <c r="Y101" s="135"/>
      <c r="Z101" s="135"/>
      <c r="AA101" s="135"/>
      <c r="AB101" s="135"/>
      <c r="AC101" s="135"/>
      <c r="AD101" s="135"/>
      <c r="AE101" s="135"/>
      <c r="AF101" s="135"/>
      <c r="AG101" s="136">
        <f>'IO 01.6 - Mobiliář'!J32</f>
        <v>0</v>
      </c>
      <c r="AH101" s="134"/>
      <c r="AI101" s="134"/>
      <c r="AJ101" s="134"/>
      <c r="AK101" s="134"/>
      <c r="AL101" s="134"/>
      <c r="AM101" s="134"/>
      <c r="AN101" s="136">
        <f>SUM(AG101,AT101)</f>
        <v>0</v>
      </c>
      <c r="AO101" s="134"/>
      <c r="AP101" s="134"/>
      <c r="AQ101" s="137" t="s">
        <v>91</v>
      </c>
      <c r="AR101" s="73"/>
      <c r="AS101" s="138">
        <v>0</v>
      </c>
      <c r="AT101" s="139">
        <f>ROUND(SUM(AV101:AW101),2)</f>
        <v>0</v>
      </c>
      <c r="AU101" s="140">
        <f>'IO 01.6 - Mobiliář'!P126</f>
        <v>0</v>
      </c>
      <c r="AV101" s="139">
        <f>'IO 01.6 - Mobiliář'!J35</f>
        <v>0</v>
      </c>
      <c r="AW101" s="139">
        <f>'IO 01.6 - Mobiliář'!J36</f>
        <v>0</v>
      </c>
      <c r="AX101" s="139">
        <f>'IO 01.6 - Mobiliář'!J37</f>
        <v>0</v>
      </c>
      <c r="AY101" s="139">
        <f>'IO 01.6 - Mobiliář'!J38</f>
        <v>0</v>
      </c>
      <c r="AZ101" s="139">
        <f>'IO 01.6 - Mobiliář'!F35</f>
        <v>0</v>
      </c>
      <c r="BA101" s="139">
        <f>'IO 01.6 - Mobiliář'!F36</f>
        <v>0</v>
      </c>
      <c r="BB101" s="139">
        <f>'IO 01.6 - Mobiliář'!F37</f>
        <v>0</v>
      </c>
      <c r="BC101" s="139">
        <f>'IO 01.6 - Mobiliář'!F38</f>
        <v>0</v>
      </c>
      <c r="BD101" s="141">
        <f>'IO 01.6 - Mobiliář'!F39</f>
        <v>0</v>
      </c>
      <c r="BE101" s="4"/>
      <c r="BT101" s="142" t="s">
        <v>87</v>
      </c>
      <c r="BV101" s="142" t="s">
        <v>80</v>
      </c>
      <c r="BW101" s="142" t="s">
        <v>107</v>
      </c>
      <c r="BX101" s="142" t="s">
        <v>86</v>
      </c>
      <c r="CL101" s="142" t="s">
        <v>1</v>
      </c>
    </row>
    <row r="102" s="7" customFormat="1" ht="16.5" customHeight="1">
      <c r="A102" s="7"/>
      <c r="B102" s="120"/>
      <c r="C102" s="121"/>
      <c r="D102" s="122" t="s">
        <v>108</v>
      </c>
      <c r="E102" s="122"/>
      <c r="F102" s="122"/>
      <c r="G102" s="122"/>
      <c r="H102" s="122"/>
      <c r="I102" s="123"/>
      <c r="J102" s="122" t="s">
        <v>109</v>
      </c>
      <c r="K102" s="122"/>
      <c r="L102" s="122"/>
      <c r="M102" s="122"/>
      <c r="N102" s="122"/>
      <c r="O102" s="122"/>
      <c r="P102" s="122"/>
      <c r="Q102" s="122"/>
      <c r="R102" s="122"/>
      <c r="S102" s="122"/>
      <c r="T102" s="122"/>
      <c r="U102" s="122"/>
      <c r="V102" s="122"/>
      <c r="W102" s="122"/>
      <c r="X102" s="122"/>
      <c r="Y102" s="122"/>
      <c r="Z102" s="122"/>
      <c r="AA102" s="122"/>
      <c r="AB102" s="122"/>
      <c r="AC102" s="122"/>
      <c r="AD102" s="122"/>
      <c r="AE102" s="122"/>
      <c r="AF102" s="122"/>
      <c r="AG102" s="124">
        <f>ROUND(SUM(AG103:AG105),2)</f>
        <v>0</v>
      </c>
      <c r="AH102" s="123"/>
      <c r="AI102" s="123"/>
      <c r="AJ102" s="123"/>
      <c r="AK102" s="123"/>
      <c r="AL102" s="123"/>
      <c r="AM102" s="123"/>
      <c r="AN102" s="125">
        <f>SUM(AG102,AT102)</f>
        <v>0</v>
      </c>
      <c r="AO102" s="123"/>
      <c r="AP102" s="123"/>
      <c r="AQ102" s="126" t="s">
        <v>84</v>
      </c>
      <c r="AR102" s="127"/>
      <c r="AS102" s="128">
        <f>ROUND(SUM(AS103:AS105),2)</f>
        <v>0</v>
      </c>
      <c r="AT102" s="129">
        <f>ROUND(SUM(AV102:AW102),2)</f>
        <v>0</v>
      </c>
      <c r="AU102" s="130">
        <f>ROUND(SUM(AU103:AU105),5)</f>
        <v>0</v>
      </c>
      <c r="AV102" s="129">
        <f>ROUND(AZ102*L29,2)</f>
        <v>0</v>
      </c>
      <c r="AW102" s="129">
        <f>ROUND(BA102*L30,2)</f>
        <v>0</v>
      </c>
      <c r="AX102" s="129">
        <f>ROUND(BB102*L29,2)</f>
        <v>0</v>
      </c>
      <c r="AY102" s="129">
        <f>ROUND(BC102*L30,2)</f>
        <v>0</v>
      </c>
      <c r="AZ102" s="129">
        <f>ROUND(SUM(AZ103:AZ105),2)</f>
        <v>0</v>
      </c>
      <c r="BA102" s="129">
        <f>ROUND(SUM(BA103:BA105),2)</f>
        <v>0</v>
      </c>
      <c r="BB102" s="129">
        <f>ROUND(SUM(BB103:BB105),2)</f>
        <v>0</v>
      </c>
      <c r="BC102" s="129">
        <f>ROUND(SUM(BC103:BC105),2)</f>
        <v>0</v>
      </c>
      <c r="BD102" s="131">
        <f>ROUND(SUM(BD103:BD105),2)</f>
        <v>0</v>
      </c>
      <c r="BE102" s="7"/>
      <c r="BS102" s="132" t="s">
        <v>77</v>
      </c>
      <c r="BT102" s="132" t="s">
        <v>85</v>
      </c>
      <c r="BU102" s="132" t="s">
        <v>79</v>
      </c>
      <c r="BV102" s="132" t="s">
        <v>80</v>
      </c>
      <c r="BW102" s="132" t="s">
        <v>110</v>
      </c>
      <c r="BX102" s="132" t="s">
        <v>5</v>
      </c>
      <c r="CL102" s="132" t="s">
        <v>1</v>
      </c>
      <c r="CM102" s="132" t="s">
        <v>87</v>
      </c>
    </row>
    <row r="103" s="4" customFormat="1" ht="16.5" customHeight="1">
      <c r="A103" s="133" t="s">
        <v>88</v>
      </c>
      <c r="B103" s="71"/>
      <c r="C103" s="134"/>
      <c r="D103" s="134"/>
      <c r="E103" s="135" t="s">
        <v>111</v>
      </c>
      <c r="F103" s="135"/>
      <c r="G103" s="135"/>
      <c r="H103" s="135"/>
      <c r="I103" s="135"/>
      <c r="J103" s="134"/>
      <c r="K103" s="135" t="s">
        <v>112</v>
      </c>
      <c r="L103" s="135"/>
      <c r="M103" s="135"/>
      <c r="N103" s="135"/>
      <c r="O103" s="135"/>
      <c r="P103" s="135"/>
      <c r="Q103" s="135"/>
      <c r="R103" s="135"/>
      <c r="S103" s="135"/>
      <c r="T103" s="135"/>
      <c r="U103" s="135"/>
      <c r="V103" s="135"/>
      <c r="W103" s="135"/>
      <c r="X103" s="135"/>
      <c r="Y103" s="135"/>
      <c r="Z103" s="135"/>
      <c r="AA103" s="135"/>
      <c r="AB103" s="135"/>
      <c r="AC103" s="135"/>
      <c r="AD103" s="135"/>
      <c r="AE103" s="135"/>
      <c r="AF103" s="135"/>
      <c r="AG103" s="136">
        <f>'IO 02.1 - Pobřežní cesta'!J32</f>
        <v>0</v>
      </c>
      <c r="AH103" s="134"/>
      <c r="AI103" s="134"/>
      <c r="AJ103" s="134"/>
      <c r="AK103" s="134"/>
      <c r="AL103" s="134"/>
      <c r="AM103" s="134"/>
      <c r="AN103" s="136">
        <f>SUM(AG103,AT103)</f>
        <v>0</v>
      </c>
      <c r="AO103" s="134"/>
      <c r="AP103" s="134"/>
      <c r="AQ103" s="137" t="s">
        <v>91</v>
      </c>
      <c r="AR103" s="73"/>
      <c r="AS103" s="138">
        <v>0</v>
      </c>
      <c r="AT103" s="139">
        <f>ROUND(SUM(AV103:AW103),2)</f>
        <v>0</v>
      </c>
      <c r="AU103" s="140">
        <f>'IO 02.1 - Pobřežní cesta'!P124</f>
        <v>0</v>
      </c>
      <c r="AV103" s="139">
        <f>'IO 02.1 - Pobřežní cesta'!J35</f>
        <v>0</v>
      </c>
      <c r="AW103" s="139">
        <f>'IO 02.1 - Pobřežní cesta'!J36</f>
        <v>0</v>
      </c>
      <c r="AX103" s="139">
        <f>'IO 02.1 - Pobřežní cesta'!J37</f>
        <v>0</v>
      </c>
      <c r="AY103" s="139">
        <f>'IO 02.1 - Pobřežní cesta'!J38</f>
        <v>0</v>
      </c>
      <c r="AZ103" s="139">
        <f>'IO 02.1 - Pobřežní cesta'!F35</f>
        <v>0</v>
      </c>
      <c r="BA103" s="139">
        <f>'IO 02.1 - Pobřežní cesta'!F36</f>
        <v>0</v>
      </c>
      <c r="BB103" s="139">
        <f>'IO 02.1 - Pobřežní cesta'!F37</f>
        <v>0</v>
      </c>
      <c r="BC103" s="139">
        <f>'IO 02.1 - Pobřežní cesta'!F38</f>
        <v>0</v>
      </c>
      <c r="BD103" s="141">
        <f>'IO 02.1 - Pobřežní cesta'!F39</f>
        <v>0</v>
      </c>
      <c r="BE103" s="4"/>
      <c r="BT103" s="142" t="s">
        <v>87</v>
      </c>
      <c r="BV103" s="142" t="s">
        <v>80</v>
      </c>
      <c r="BW103" s="142" t="s">
        <v>113</v>
      </c>
      <c r="BX103" s="142" t="s">
        <v>110</v>
      </c>
      <c r="CL103" s="142" t="s">
        <v>1</v>
      </c>
    </row>
    <row r="104" s="4" customFormat="1" ht="16.5" customHeight="1">
      <c r="A104" s="133" t="s">
        <v>88</v>
      </c>
      <c r="B104" s="71"/>
      <c r="C104" s="134"/>
      <c r="D104" s="134"/>
      <c r="E104" s="135" t="s">
        <v>114</v>
      </c>
      <c r="F104" s="135"/>
      <c r="G104" s="135"/>
      <c r="H104" s="135"/>
      <c r="I104" s="135"/>
      <c r="J104" s="134"/>
      <c r="K104" s="135" t="s">
        <v>115</v>
      </c>
      <c r="L104" s="135"/>
      <c r="M104" s="135"/>
      <c r="N104" s="135"/>
      <c r="O104" s="135"/>
      <c r="P104" s="135"/>
      <c r="Q104" s="135"/>
      <c r="R104" s="135"/>
      <c r="S104" s="135"/>
      <c r="T104" s="135"/>
      <c r="U104" s="135"/>
      <c r="V104" s="135"/>
      <c r="W104" s="135"/>
      <c r="X104" s="135"/>
      <c r="Y104" s="135"/>
      <c r="Z104" s="135"/>
      <c r="AA104" s="135"/>
      <c r="AB104" s="135"/>
      <c r="AC104" s="135"/>
      <c r="AD104" s="135"/>
      <c r="AE104" s="135"/>
      <c r="AF104" s="135"/>
      <c r="AG104" s="136">
        <f>'IO 02.2. - Centrální cesta'!J32</f>
        <v>0</v>
      </c>
      <c r="AH104" s="134"/>
      <c r="AI104" s="134"/>
      <c r="AJ104" s="134"/>
      <c r="AK104" s="134"/>
      <c r="AL104" s="134"/>
      <c r="AM104" s="134"/>
      <c r="AN104" s="136">
        <f>SUM(AG104,AT104)</f>
        <v>0</v>
      </c>
      <c r="AO104" s="134"/>
      <c r="AP104" s="134"/>
      <c r="AQ104" s="137" t="s">
        <v>91</v>
      </c>
      <c r="AR104" s="73"/>
      <c r="AS104" s="138">
        <v>0</v>
      </c>
      <c r="AT104" s="139">
        <f>ROUND(SUM(AV104:AW104),2)</f>
        <v>0</v>
      </c>
      <c r="AU104" s="140">
        <f>'IO 02.2. - Centrální cesta'!P124</f>
        <v>0</v>
      </c>
      <c r="AV104" s="139">
        <f>'IO 02.2. - Centrální cesta'!J35</f>
        <v>0</v>
      </c>
      <c r="AW104" s="139">
        <f>'IO 02.2. - Centrální cesta'!J36</f>
        <v>0</v>
      </c>
      <c r="AX104" s="139">
        <f>'IO 02.2. - Centrální cesta'!J37</f>
        <v>0</v>
      </c>
      <c r="AY104" s="139">
        <f>'IO 02.2. - Centrální cesta'!J38</f>
        <v>0</v>
      </c>
      <c r="AZ104" s="139">
        <f>'IO 02.2. - Centrální cesta'!F35</f>
        <v>0</v>
      </c>
      <c r="BA104" s="139">
        <f>'IO 02.2. - Centrální cesta'!F36</f>
        <v>0</v>
      </c>
      <c r="BB104" s="139">
        <f>'IO 02.2. - Centrální cesta'!F37</f>
        <v>0</v>
      </c>
      <c r="BC104" s="139">
        <f>'IO 02.2. - Centrální cesta'!F38</f>
        <v>0</v>
      </c>
      <c r="BD104" s="141">
        <f>'IO 02.2. - Centrální cesta'!F39</f>
        <v>0</v>
      </c>
      <c r="BE104" s="4"/>
      <c r="BT104" s="142" t="s">
        <v>87</v>
      </c>
      <c r="BV104" s="142" t="s">
        <v>80</v>
      </c>
      <c r="BW104" s="142" t="s">
        <v>116</v>
      </c>
      <c r="BX104" s="142" t="s">
        <v>110</v>
      </c>
      <c r="CL104" s="142" t="s">
        <v>1</v>
      </c>
    </row>
    <row r="105" s="4" customFormat="1" ht="16.5" customHeight="1">
      <c r="A105" s="133" t="s">
        <v>88</v>
      </c>
      <c r="B105" s="71"/>
      <c r="C105" s="134"/>
      <c r="D105" s="134"/>
      <c r="E105" s="135" t="s">
        <v>117</v>
      </c>
      <c r="F105" s="135"/>
      <c r="G105" s="135"/>
      <c r="H105" s="135"/>
      <c r="I105" s="135"/>
      <c r="J105" s="134"/>
      <c r="K105" s="135" t="s">
        <v>118</v>
      </c>
      <c r="L105" s="135"/>
      <c r="M105" s="135"/>
      <c r="N105" s="135"/>
      <c r="O105" s="135"/>
      <c r="P105" s="135"/>
      <c r="Q105" s="135"/>
      <c r="R105" s="135"/>
      <c r="S105" s="135"/>
      <c r="T105" s="135"/>
      <c r="U105" s="135"/>
      <c r="V105" s="135"/>
      <c r="W105" s="135"/>
      <c r="X105" s="135"/>
      <c r="Y105" s="135"/>
      <c r="Z105" s="135"/>
      <c r="AA105" s="135"/>
      <c r="AB105" s="135"/>
      <c r="AC105" s="135"/>
      <c r="AD105" s="135"/>
      <c r="AE105" s="135"/>
      <c r="AF105" s="135"/>
      <c r="AG105" s="136">
        <f>'IO 02.3 - Napojení na pro...'!J32</f>
        <v>0</v>
      </c>
      <c r="AH105" s="134"/>
      <c r="AI105" s="134"/>
      <c r="AJ105" s="134"/>
      <c r="AK105" s="134"/>
      <c r="AL105" s="134"/>
      <c r="AM105" s="134"/>
      <c r="AN105" s="136">
        <f>SUM(AG105,AT105)</f>
        <v>0</v>
      </c>
      <c r="AO105" s="134"/>
      <c r="AP105" s="134"/>
      <c r="AQ105" s="137" t="s">
        <v>91</v>
      </c>
      <c r="AR105" s="73"/>
      <c r="AS105" s="138">
        <v>0</v>
      </c>
      <c r="AT105" s="139">
        <f>ROUND(SUM(AV105:AW105),2)</f>
        <v>0</v>
      </c>
      <c r="AU105" s="140">
        <f>'IO 02.3 - Napojení na pro...'!P124</f>
        <v>0</v>
      </c>
      <c r="AV105" s="139">
        <f>'IO 02.3 - Napojení na pro...'!J35</f>
        <v>0</v>
      </c>
      <c r="AW105" s="139">
        <f>'IO 02.3 - Napojení na pro...'!J36</f>
        <v>0</v>
      </c>
      <c r="AX105" s="139">
        <f>'IO 02.3 - Napojení na pro...'!J37</f>
        <v>0</v>
      </c>
      <c r="AY105" s="139">
        <f>'IO 02.3 - Napojení na pro...'!J38</f>
        <v>0</v>
      </c>
      <c r="AZ105" s="139">
        <f>'IO 02.3 - Napojení na pro...'!F35</f>
        <v>0</v>
      </c>
      <c r="BA105" s="139">
        <f>'IO 02.3 - Napojení na pro...'!F36</f>
        <v>0</v>
      </c>
      <c r="BB105" s="139">
        <f>'IO 02.3 - Napojení na pro...'!F37</f>
        <v>0</v>
      </c>
      <c r="BC105" s="139">
        <f>'IO 02.3 - Napojení na pro...'!F38</f>
        <v>0</v>
      </c>
      <c r="BD105" s="141">
        <f>'IO 02.3 - Napojení na pro...'!F39</f>
        <v>0</v>
      </c>
      <c r="BE105" s="4"/>
      <c r="BT105" s="142" t="s">
        <v>87</v>
      </c>
      <c r="BV105" s="142" t="s">
        <v>80</v>
      </c>
      <c r="BW105" s="142" t="s">
        <v>119</v>
      </c>
      <c r="BX105" s="142" t="s">
        <v>110</v>
      </c>
      <c r="CL105" s="142" t="s">
        <v>1</v>
      </c>
    </row>
    <row r="106" s="7" customFormat="1" ht="16.5" customHeight="1">
      <c r="A106" s="7"/>
      <c r="B106" s="120"/>
      <c r="C106" s="121"/>
      <c r="D106" s="122" t="s">
        <v>120</v>
      </c>
      <c r="E106" s="122"/>
      <c r="F106" s="122"/>
      <c r="G106" s="122"/>
      <c r="H106" s="122"/>
      <c r="I106" s="123"/>
      <c r="J106" s="122" t="s">
        <v>121</v>
      </c>
      <c r="K106" s="122"/>
      <c r="L106" s="122"/>
      <c r="M106" s="122"/>
      <c r="N106" s="122"/>
      <c r="O106" s="122"/>
      <c r="P106" s="122"/>
      <c r="Q106" s="122"/>
      <c r="R106" s="122"/>
      <c r="S106" s="122"/>
      <c r="T106" s="122"/>
      <c r="U106" s="122"/>
      <c r="V106" s="122"/>
      <c r="W106" s="122"/>
      <c r="X106" s="122"/>
      <c r="Y106" s="122"/>
      <c r="Z106" s="122"/>
      <c r="AA106" s="122"/>
      <c r="AB106" s="122"/>
      <c r="AC106" s="122"/>
      <c r="AD106" s="122"/>
      <c r="AE106" s="122"/>
      <c r="AF106" s="122"/>
      <c r="AG106" s="124">
        <f>ROUND(SUM(AG107:AG108),2)</f>
        <v>0</v>
      </c>
      <c r="AH106" s="123"/>
      <c r="AI106" s="123"/>
      <c r="AJ106" s="123"/>
      <c r="AK106" s="123"/>
      <c r="AL106" s="123"/>
      <c r="AM106" s="123"/>
      <c r="AN106" s="125">
        <f>SUM(AG106,AT106)</f>
        <v>0</v>
      </c>
      <c r="AO106" s="123"/>
      <c r="AP106" s="123"/>
      <c r="AQ106" s="126" t="s">
        <v>84</v>
      </c>
      <c r="AR106" s="127"/>
      <c r="AS106" s="128">
        <f>ROUND(SUM(AS107:AS108),2)</f>
        <v>0</v>
      </c>
      <c r="AT106" s="129">
        <f>ROUND(SUM(AV106:AW106),2)</f>
        <v>0</v>
      </c>
      <c r="AU106" s="130">
        <f>ROUND(SUM(AU107:AU108),5)</f>
        <v>0</v>
      </c>
      <c r="AV106" s="129">
        <f>ROUND(AZ106*L29,2)</f>
        <v>0</v>
      </c>
      <c r="AW106" s="129">
        <f>ROUND(BA106*L30,2)</f>
        <v>0</v>
      </c>
      <c r="AX106" s="129">
        <f>ROUND(BB106*L29,2)</f>
        <v>0</v>
      </c>
      <c r="AY106" s="129">
        <f>ROUND(BC106*L30,2)</f>
        <v>0</v>
      </c>
      <c r="AZ106" s="129">
        <f>ROUND(SUM(AZ107:AZ108),2)</f>
        <v>0</v>
      </c>
      <c r="BA106" s="129">
        <f>ROUND(SUM(BA107:BA108),2)</f>
        <v>0</v>
      </c>
      <c r="BB106" s="129">
        <f>ROUND(SUM(BB107:BB108),2)</f>
        <v>0</v>
      </c>
      <c r="BC106" s="129">
        <f>ROUND(SUM(BC107:BC108),2)</f>
        <v>0</v>
      </c>
      <c r="BD106" s="131">
        <f>ROUND(SUM(BD107:BD108),2)</f>
        <v>0</v>
      </c>
      <c r="BE106" s="7"/>
      <c r="BS106" s="132" t="s">
        <v>77</v>
      </c>
      <c r="BT106" s="132" t="s">
        <v>85</v>
      </c>
      <c r="BU106" s="132" t="s">
        <v>79</v>
      </c>
      <c r="BV106" s="132" t="s">
        <v>80</v>
      </c>
      <c r="BW106" s="132" t="s">
        <v>122</v>
      </c>
      <c r="BX106" s="132" t="s">
        <v>5</v>
      </c>
      <c r="CL106" s="132" t="s">
        <v>1</v>
      </c>
      <c r="CM106" s="132" t="s">
        <v>87</v>
      </c>
    </row>
    <row r="107" s="4" customFormat="1" ht="16.5" customHeight="1">
      <c r="A107" s="133" t="s">
        <v>88</v>
      </c>
      <c r="B107" s="71"/>
      <c r="C107" s="134"/>
      <c r="D107" s="134"/>
      <c r="E107" s="135" t="s">
        <v>123</v>
      </c>
      <c r="F107" s="135"/>
      <c r="G107" s="135"/>
      <c r="H107" s="135"/>
      <c r="I107" s="135"/>
      <c r="J107" s="134"/>
      <c r="K107" s="135" t="s">
        <v>121</v>
      </c>
      <c r="L107" s="135"/>
      <c r="M107" s="135"/>
      <c r="N107" s="135"/>
      <c r="O107" s="135"/>
      <c r="P107" s="135"/>
      <c r="Q107" s="135"/>
      <c r="R107" s="135"/>
      <c r="S107" s="135"/>
      <c r="T107" s="135"/>
      <c r="U107" s="135"/>
      <c r="V107" s="135"/>
      <c r="W107" s="135"/>
      <c r="X107" s="135"/>
      <c r="Y107" s="135"/>
      <c r="Z107" s="135"/>
      <c r="AA107" s="135"/>
      <c r="AB107" s="135"/>
      <c r="AC107" s="135"/>
      <c r="AD107" s="135"/>
      <c r="AE107" s="135"/>
      <c r="AF107" s="135"/>
      <c r="AG107" s="136">
        <f>'SO 01.1 - Hřiště plážovéh...'!J32</f>
        <v>0</v>
      </c>
      <c r="AH107" s="134"/>
      <c r="AI107" s="134"/>
      <c r="AJ107" s="134"/>
      <c r="AK107" s="134"/>
      <c r="AL107" s="134"/>
      <c r="AM107" s="134"/>
      <c r="AN107" s="136">
        <f>SUM(AG107,AT107)</f>
        <v>0</v>
      </c>
      <c r="AO107" s="134"/>
      <c r="AP107" s="134"/>
      <c r="AQ107" s="137" t="s">
        <v>91</v>
      </c>
      <c r="AR107" s="73"/>
      <c r="AS107" s="138">
        <v>0</v>
      </c>
      <c r="AT107" s="139">
        <f>ROUND(SUM(AV107:AW107),2)</f>
        <v>0</v>
      </c>
      <c r="AU107" s="140">
        <f>'SO 01.1 - Hřiště plážovéh...'!P129</f>
        <v>0</v>
      </c>
      <c r="AV107" s="139">
        <f>'SO 01.1 - Hřiště plážovéh...'!J35</f>
        <v>0</v>
      </c>
      <c r="AW107" s="139">
        <f>'SO 01.1 - Hřiště plážovéh...'!J36</f>
        <v>0</v>
      </c>
      <c r="AX107" s="139">
        <f>'SO 01.1 - Hřiště plážovéh...'!J37</f>
        <v>0</v>
      </c>
      <c r="AY107" s="139">
        <f>'SO 01.1 - Hřiště plážovéh...'!J38</f>
        <v>0</v>
      </c>
      <c r="AZ107" s="139">
        <f>'SO 01.1 - Hřiště plážovéh...'!F35</f>
        <v>0</v>
      </c>
      <c r="BA107" s="139">
        <f>'SO 01.1 - Hřiště plážovéh...'!F36</f>
        <v>0</v>
      </c>
      <c r="BB107" s="139">
        <f>'SO 01.1 - Hřiště plážovéh...'!F37</f>
        <v>0</v>
      </c>
      <c r="BC107" s="139">
        <f>'SO 01.1 - Hřiště plážovéh...'!F38</f>
        <v>0</v>
      </c>
      <c r="BD107" s="141">
        <f>'SO 01.1 - Hřiště plážovéh...'!F39</f>
        <v>0</v>
      </c>
      <c r="BE107" s="4"/>
      <c r="BT107" s="142" t="s">
        <v>87</v>
      </c>
      <c r="BV107" s="142" t="s">
        <v>80</v>
      </c>
      <c r="BW107" s="142" t="s">
        <v>124</v>
      </c>
      <c r="BX107" s="142" t="s">
        <v>122</v>
      </c>
      <c r="CL107" s="142" t="s">
        <v>1</v>
      </c>
    </row>
    <row r="108" s="4" customFormat="1" ht="16.5" customHeight="1">
      <c r="A108" s="133" t="s">
        <v>88</v>
      </c>
      <c r="B108" s="71"/>
      <c r="C108" s="134"/>
      <c r="D108" s="134"/>
      <c r="E108" s="135" t="s">
        <v>125</v>
      </c>
      <c r="F108" s="135"/>
      <c r="G108" s="135"/>
      <c r="H108" s="135"/>
      <c r="I108" s="135"/>
      <c r="J108" s="134"/>
      <c r="K108" s="135" t="s">
        <v>126</v>
      </c>
      <c r="L108" s="135"/>
      <c r="M108" s="135"/>
      <c r="N108" s="135"/>
      <c r="O108" s="135"/>
      <c r="P108" s="135"/>
      <c r="Q108" s="135"/>
      <c r="R108" s="135"/>
      <c r="S108" s="135"/>
      <c r="T108" s="135"/>
      <c r="U108" s="135"/>
      <c r="V108" s="135"/>
      <c r="W108" s="135"/>
      <c r="X108" s="135"/>
      <c r="Y108" s="135"/>
      <c r="Z108" s="135"/>
      <c r="AA108" s="135"/>
      <c r="AB108" s="135"/>
      <c r="AC108" s="135"/>
      <c r="AD108" s="135"/>
      <c r="AE108" s="135"/>
      <c r="AF108" s="135"/>
      <c r="AG108" s="136">
        <f>'SO 01.2 - Vodovodní přípo...'!J32</f>
        <v>0</v>
      </c>
      <c r="AH108" s="134"/>
      <c r="AI108" s="134"/>
      <c r="AJ108" s="134"/>
      <c r="AK108" s="134"/>
      <c r="AL108" s="134"/>
      <c r="AM108" s="134"/>
      <c r="AN108" s="136">
        <f>SUM(AG108,AT108)</f>
        <v>0</v>
      </c>
      <c r="AO108" s="134"/>
      <c r="AP108" s="134"/>
      <c r="AQ108" s="137" t="s">
        <v>91</v>
      </c>
      <c r="AR108" s="73"/>
      <c r="AS108" s="138">
        <v>0</v>
      </c>
      <c r="AT108" s="139">
        <f>ROUND(SUM(AV108:AW108),2)</f>
        <v>0</v>
      </c>
      <c r="AU108" s="140">
        <f>'SO 01.2 - Vodovodní přípo...'!P129</f>
        <v>0</v>
      </c>
      <c r="AV108" s="139">
        <f>'SO 01.2 - Vodovodní přípo...'!J35</f>
        <v>0</v>
      </c>
      <c r="AW108" s="139">
        <f>'SO 01.2 - Vodovodní přípo...'!J36</f>
        <v>0</v>
      </c>
      <c r="AX108" s="139">
        <f>'SO 01.2 - Vodovodní přípo...'!J37</f>
        <v>0</v>
      </c>
      <c r="AY108" s="139">
        <f>'SO 01.2 - Vodovodní přípo...'!J38</f>
        <v>0</v>
      </c>
      <c r="AZ108" s="139">
        <f>'SO 01.2 - Vodovodní přípo...'!F35</f>
        <v>0</v>
      </c>
      <c r="BA108" s="139">
        <f>'SO 01.2 - Vodovodní přípo...'!F36</f>
        <v>0</v>
      </c>
      <c r="BB108" s="139">
        <f>'SO 01.2 - Vodovodní přípo...'!F37</f>
        <v>0</v>
      </c>
      <c r="BC108" s="139">
        <f>'SO 01.2 - Vodovodní přípo...'!F38</f>
        <v>0</v>
      </c>
      <c r="BD108" s="141">
        <f>'SO 01.2 - Vodovodní přípo...'!F39</f>
        <v>0</v>
      </c>
      <c r="BE108" s="4"/>
      <c r="BT108" s="142" t="s">
        <v>87</v>
      </c>
      <c r="BV108" s="142" t="s">
        <v>80</v>
      </c>
      <c r="BW108" s="142" t="s">
        <v>127</v>
      </c>
      <c r="BX108" s="142" t="s">
        <v>122</v>
      </c>
      <c r="CL108" s="142" t="s">
        <v>1</v>
      </c>
    </row>
    <row r="109" s="7" customFormat="1" ht="16.5" customHeight="1">
      <c r="A109" s="133" t="s">
        <v>88</v>
      </c>
      <c r="B109" s="120"/>
      <c r="C109" s="121"/>
      <c r="D109" s="122" t="s">
        <v>128</v>
      </c>
      <c r="E109" s="122"/>
      <c r="F109" s="122"/>
      <c r="G109" s="122"/>
      <c r="H109" s="122"/>
      <c r="I109" s="123"/>
      <c r="J109" s="122" t="s">
        <v>129</v>
      </c>
      <c r="K109" s="122"/>
      <c r="L109" s="122"/>
      <c r="M109" s="122"/>
      <c r="N109" s="122"/>
      <c r="O109" s="122"/>
      <c r="P109" s="122"/>
      <c r="Q109" s="122"/>
      <c r="R109" s="122"/>
      <c r="S109" s="122"/>
      <c r="T109" s="122"/>
      <c r="U109" s="122"/>
      <c r="V109" s="122"/>
      <c r="W109" s="122"/>
      <c r="X109" s="122"/>
      <c r="Y109" s="122"/>
      <c r="Z109" s="122"/>
      <c r="AA109" s="122"/>
      <c r="AB109" s="122"/>
      <c r="AC109" s="122"/>
      <c r="AD109" s="122"/>
      <c r="AE109" s="122"/>
      <c r="AF109" s="122"/>
      <c r="AG109" s="125">
        <f>'SO 02. - Parkovací plocha'!J30</f>
        <v>0</v>
      </c>
      <c r="AH109" s="123"/>
      <c r="AI109" s="123"/>
      <c r="AJ109" s="123"/>
      <c r="AK109" s="123"/>
      <c r="AL109" s="123"/>
      <c r="AM109" s="123"/>
      <c r="AN109" s="125">
        <f>SUM(AG109,AT109)</f>
        <v>0</v>
      </c>
      <c r="AO109" s="123"/>
      <c r="AP109" s="123"/>
      <c r="AQ109" s="126" t="s">
        <v>84</v>
      </c>
      <c r="AR109" s="127"/>
      <c r="AS109" s="128">
        <v>0</v>
      </c>
      <c r="AT109" s="129">
        <f>ROUND(SUM(AV109:AW109),2)</f>
        <v>0</v>
      </c>
      <c r="AU109" s="130">
        <f>'SO 02. - Parkovací plocha'!P121</f>
        <v>0</v>
      </c>
      <c r="AV109" s="129">
        <f>'SO 02. - Parkovací plocha'!J33</f>
        <v>0</v>
      </c>
      <c r="AW109" s="129">
        <f>'SO 02. - Parkovací plocha'!J34</f>
        <v>0</v>
      </c>
      <c r="AX109" s="129">
        <f>'SO 02. - Parkovací plocha'!J35</f>
        <v>0</v>
      </c>
      <c r="AY109" s="129">
        <f>'SO 02. - Parkovací plocha'!J36</f>
        <v>0</v>
      </c>
      <c r="AZ109" s="129">
        <f>'SO 02. - Parkovací plocha'!F33</f>
        <v>0</v>
      </c>
      <c r="BA109" s="129">
        <f>'SO 02. - Parkovací plocha'!F34</f>
        <v>0</v>
      </c>
      <c r="BB109" s="129">
        <f>'SO 02. - Parkovací plocha'!F35</f>
        <v>0</v>
      </c>
      <c r="BC109" s="129">
        <f>'SO 02. - Parkovací plocha'!F36</f>
        <v>0</v>
      </c>
      <c r="BD109" s="131">
        <f>'SO 02. - Parkovací plocha'!F37</f>
        <v>0</v>
      </c>
      <c r="BE109" s="7"/>
      <c r="BT109" s="132" t="s">
        <v>85</v>
      </c>
      <c r="BV109" s="132" t="s">
        <v>80</v>
      </c>
      <c r="BW109" s="132" t="s">
        <v>130</v>
      </c>
      <c r="BX109" s="132" t="s">
        <v>5</v>
      </c>
      <c r="CL109" s="132" t="s">
        <v>1</v>
      </c>
      <c r="CM109" s="132" t="s">
        <v>87</v>
      </c>
    </row>
    <row r="110" s="7" customFormat="1" ht="16.5" customHeight="1">
      <c r="A110" s="133" t="s">
        <v>88</v>
      </c>
      <c r="B110" s="120"/>
      <c r="C110" s="121"/>
      <c r="D110" s="122" t="s">
        <v>131</v>
      </c>
      <c r="E110" s="122"/>
      <c r="F110" s="122"/>
      <c r="G110" s="122"/>
      <c r="H110" s="122"/>
      <c r="I110" s="123"/>
      <c r="J110" s="122" t="s">
        <v>132</v>
      </c>
      <c r="K110" s="122"/>
      <c r="L110" s="122"/>
      <c r="M110" s="122"/>
      <c r="N110" s="122"/>
      <c r="O110" s="122"/>
      <c r="P110" s="122"/>
      <c r="Q110" s="122"/>
      <c r="R110" s="122"/>
      <c r="S110" s="122"/>
      <c r="T110" s="122"/>
      <c r="U110" s="122"/>
      <c r="V110" s="122"/>
      <c r="W110" s="122"/>
      <c r="X110" s="122"/>
      <c r="Y110" s="122"/>
      <c r="Z110" s="122"/>
      <c r="AA110" s="122"/>
      <c r="AB110" s="122"/>
      <c r="AC110" s="122"/>
      <c r="AD110" s="122"/>
      <c r="AE110" s="122"/>
      <c r="AF110" s="122"/>
      <c r="AG110" s="125">
        <f>'PS 01. - Plavební a dopra...'!J30</f>
        <v>0</v>
      </c>
      <c r="AH110" s="123"/>
      <c r="AI110" s="123"/>
      <c r="AJ110" s="123"/>
      <c r="AK110" s="123"/>
      <c r="AL110" s="123"/>
      <c r="AM110" s="123"/>
      <c r="AN110" s="125">
        <f>SUM(AG110,AT110)</f>
        <v>0</v>
      </c>
      <c r="AO110" s="123"/>
      <c r="AP110" s="123"/>
      <c r="AQ110" s="126" t="s">
        <v>84</v>
      </c>
      <c r="AR110" s="127"/>
      <c r="AS110" s="128">
        <v>0</v>
      </c>
      <c r="AT110" s="129">
        <f>ROUND(SUM(AV110:AW110),2)</f>
        <v>0</v>
      </c>
      <c r="AU110" s="130">
        <f>'PS 01. - Plavební a dopra...'!P120</f>
        <v>0</v>
      </c>
      <c r="AV110" s="129">
        <f>'PS 01. - Plavební a dopra...'!J33</f>
        <v>0</v>
      </c>
      <c r="AW110" s="129">
        <f>'PS 01. - Plavební a dopra...'!J34</f>
        <v>0</v>
      </c>
      <c r="AX110" s="129">
        <f>'PS 01. - Plavební a dopra...'!J35</f>
        <v>0</v>
      </c>
      <c r="AY110" s="129">
        <f>'PS 01. - Plavební a dopra...'!J36</f>
        <v>0</v>
      </c>
      <c r="AZ110" s="129">
        <f>'PS 01. - Plavební a dopra...'!F33</f>
        <v>0</v>
      </c>
      <c r="BA110" s="129">
        <f>'PS 01. - Plavební a dopra...'!F34</f>
        <v>0</v>
      </c>
      <c r="BB110" s="129">
        <f>'PS 01. - Plavební a dopra...'!F35</f>
        <v>0</v>
      </c>
      <c r="BC110" s="129">
        <f>'PS 01. - Plavební a dopra...'!F36</f>
        <v>0</v>
      </c>
      <c r="BD110" s="131">
        <f>'PS 01. - Plavební a dopra...'!F37</f>
        <v>0</v>
      </c>
      <c r="BE110" s="7"/>
      <c r="BT110" s="132" t="s">
        <v>85</v>
      </c>
      <c r="BV110" s="132" t="s">
        <v>80</v>
      </c>
      <c r="BW110" s="132" t="s">
        <v>133</v>
      </c>
      <c r="BX110" s="132" t="s">
        <v>5</v>
      </c>
      <c r="CL110" s="132" t="s">
        <v>1</v>
      </c>
      <c r="CM110" s="132" t="s">
        <v>87</v>
      </c>
    </row>
    <row r="111" s="7" customFormat="1" ht="16.5" customHeight="1">
      <c r="A111" s="133" t="s">
        <v>88</v>
      </c>
      <c r="B111" s="120"/>
      <c r="C111" s="121"/>
      <c r="D111" s="122" t="s">
        <v>134</v>
      </c>
      <c r="E111" s="122"/>
      <c r="F111" s="122"/>
      <c r="G111" s="122"/>
      <c r="H111" s="122"/>
      <c r="I111" s="123"/>
      <c r="J111" s="122" t="s">
        <v>135</v>
      </c>
      <c r="K111" s="122"/>
      <c r="L111" s="122"/>
      <c r="M111" s="122"/>
      <c r="N111" s="122"/>
      <c r="O111" s="122"/>
      <c r="P111" s="122"/>
      <c r="Q111" s="122"/>
      <c r="R111" s="122"/>
      <c r="S111" s="122"/>
      <c r="T111" s="122"/>
      <c r="U111" s="122"/>
      <c r="V111" s="122"/>
      <c r="W111" s="122"/>
      <c r="X111" s="122"/>
      <c r="Y111" s="122"/>
      <c r="Z111" s="122"/>
      <c r="AA111" s="122"/>
      <c r="AB111" s="122"/>
      <c r="AC111" s="122"/>
      <c r="AD111" s="122"/>
      <c r="AE111" s="122"/>
      <c r="AF111" s="122"/>
      <c r="AG111" s="125">
        <f>'VON - Vedlejší a ostatní ...'!J30</f>
        <v>0</v>
      </c>
      <c r="AH111" s="123"/>
      <c r="AI111" s="123"/>
      <c r="AJ111" s="123"/>
      <c r="AK111" s="123"/>
      <c r="AL111" s="123"/>
      <c r="AM111" s="123"/>
      <c r="AN111" s="125">
        <f>SUM(AG111,AT111)</f>
        <v>0</v>
      </c>
      <c r="AO111" s="123"/>
      <c r="AP111" s="123"/>
      <c r="AQ111" s="126" t="s">
        <v>84</v>
      </c>
      <c r="AR111" s="127"/>
      <c r="AS111" s="143">
        <v>0</v>
      </c>
      <c r="AT111" s="144">
        <f>ROUND(SUM(AV111:AW111),2)</f>
        <v>0</v>
      </c>
      <c r="AU111" s="145">
        <f>'VON - Vedlejší a ostatní ...'!P121</f>
        <v>0</v>
      </c>
      <c r="AV111" s="144">
        <f>'VON - Vedlejší a ostatní ...'!J33</f>
        <v>0</v>
      </c>
      <c r="AW111" s="144">
        <f>'VON - Vedlejší a ostatní ...'!J34</f>
        <v>0</v>
      </c>
      <c r="AX111" s="144">
        <f>'VON - Vedlejší a ostatní ...'!J35</f>
        <v>0</v>
      </c>
      <c r="AY111" s="144">
        <f>'VON - Vedlejší a ostatní ...'!J36</f>
        <v>0</v>
      </c>
      <c r="AZ111" s="144">
        <f>'VON - Vedlejší a ostatní ...'!F33</f>
        <v>0</v>
      </c>
      <c r="BA111" s="144">
        <f>'VON - Vedlejší a ostatní ...'!F34</f>
        <v>0</v>
      </c>
      <c r="BB111" s="144">
        <f>'VON - Vedlejší a ostatní ...'!F35</f>
        <v>0</v>
      </c>
      <c r="BC111" s="144">
        <f>'VON - Vedlejší a ostatní ...'!F36</f>
        <v>0</v>
      </c>
      <c r="BD111" s="146">
        <f>'VON - Vedlejší a ostatní ...'!F37</f>
        <v>0</v>
      </c>
      <c r="BE111" s="7"/>
      <c r="BT111" s="132" t="s">
        <v>85</v>
      </c>
      <c r="BV111" s="132" t="s">
        <v>80</v>
      </c>
      <c r="BW111" s="132" t="s">
        <v>136</v>
      </c>
      <c r="BX111" s="132" t="s">
        <v>5</v>
      </c>
      <c r="CL111" s="132" t="s">
        <v>1</v>
      </c>
      <c r="CM111" s="132" t="s">
        <v>87</v>
      </c>
    </row>
    <row r="112" s="2" customFormat="1" ht="30" customHeight="1">
      <c r="A112" s="39"/>
      <c r="B112" s="40"/>
      <c r="C112" s="41"/>
      <c r="D112" s="41"/>
      <c r="E112" s="41"/>
      <c r="F112" s="41"/>
      <c r="G112" s="41"/>
      <c r="H112" s="41"/>
      <c r="I112" s="41"/>
      <c r="J112" s="41"/>
      <c r="K112" s="41"/>
      <c r="L112" s="41"/>
      <c r="M112" s="41"/>
      <c r="N112" s="41"/>
      <c r="O112" s="41"/>
      <c r="P112" s="41"/>
      <c r="Q112" s="41"/>
      <c r="R112" s="41"/>
      <c r="S112" s="41"/>
      <c r="T112" s="41"/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F112" s="41"/>
      <c r="AG112" s="41"/>
      <c r="AH112" s="41"/>
      <c r="AI112" s="41"/>
      <c r="AJ112" s="41"/>
      <c r="AK112" s="41"/>
      <c r="AL112" s="41"/>
      <c r="AM112" s="41"/>
      <c r="AN112" s="41"/>
      <c r="AO112" s="41"/>
      <c r="AP112" s="41"/>
      <c r="AQ112" s="41"/>
      <c r="AR112" s="45"/>
      <c r="AS112" s="39"/>
      <c r="AT112" s="39"/>
      <c r="AU112" s="39"/>
      <c r="AV112" s="39"/>
      <c r="AW112" s="39"/>
      <c r="AX112" s="39"/>
      <c r="AY112" s="39"/>
      <c r="AZ112" s="39"/>
      <c r="BA112" s="39"/>
      <c r="BB112" s="39"/>
      <c r="BC112" s="39"/>
      <c r="BD112" s="39"/>
      <c r="BE112" s="39"/>
    </row>
    <row r="113" s="2" customFormat="1" ht="6.96" customHeight="1">
      <c r="A113" s="39"/>
      <c r="B113" s="67"/>
      <c r="C113" s="68"/>
      <c r="D113" s="68"/>
      <c r="E113" s="68"/>
      <c r="F113" s="68"/>
      <c r="G113" s="68"/>
      <c r="H113" s="68"/>
      <c r="I113" s="68"/>
      <c r="J113" s="68"/>
      <c r="K113" s="68"/>
      <c r="L113" s="68"/>
      <c r="M113" s="68"/>
      <c r="N113" s="68"/>
      <c r="O113" s="68"/>
      <c r="P113" s="68"/>
      <c r="Q113" s="68"/>
      <c r="R113" s="68"/>
      <c r="S113" s="68"/>
      <c r="T113" s="68"/>
      <c r="U113" s="68"/>
      <c r="V113" s="68"/>
      <c r="W113" s="68"/>
      <c r="X113" s="68"/>
      <c r="Y113" s="68"/>
      <c r="Z113" s="68"/>
      <c r="AA113" s="68"/>
      <c r="AB113" s="68"/>
      <c r="AC113" s="68"/>
      <c r="AD113" s="68"/>
      <c r="AE113" s="68"/>
      <c r="AF113" s="68"/>
      <c r="AG113" s="68"/>
      <c r="AH113" s="68"/>
      <c r="AI113" s="68"/>
      <c r="AJ113" s="68"/>
      <c r="AK113" s="68"/>
      <c r="AL113" s="68"/>
      <c r="AM113" s="68"/>
      <c r="AN113" s="68"/>
      <c r="AO113" s="68"/>
      <c r="AP113" s="68"/>
      <c r="AQ113" s="68"/>
      <c r="AR113" s="45"/>
      <c r="AS113" s="39"/>
      <c r="AT113" s="39"/>
      <c r="AU113" s="39"/>
      <c r="AV113" s="39"/>
      <c r="AW113" s="39"/>
      <c r="AX113" s="39"/>
      <c r="AY113" s="39"/>
      <c r="AZ113" s="39"/>
      <c r="BA113" s="39"/>
      <c r="BB113" s="39"/>
      <c r="BC113" s="39"/>
      <c r="BD113" s="39"/>
      <c r="BE113" s="39"/>
    </row>
  </sheetData>
  <sheetProtection sheet="1" formatColumns="0" formatRows="0" objects="1" scenarios="1" spinCount="100000" saltValue="FH/fHprMOAmGMDYrwrqYEQfpaL8eJObyu66tr5FcrJd85TrT29UzhHEblM6eeaS7fZbfi19MQ3sC7mTnY2Pbfg==" hashValue="JxygG3CCZi2p6kWXaM6sWlTi7BNAgMYhcc9SA0FUoiYfVURB+HdGU28Ww+7LaLy4ZaB1sXdFdOQIubvcmufaVg==" algorithmName="SHA-512" password="CC35"/>
  <mergeCells count="106">
    <mergeCell ref="C92:G92"/>
    <mergeCell ref="D95:H95"/>
    <mergeCell ref="D102:H102"/>
    <mergeCell ref="E101:I101"/>
    <mergeCell ref="E99:I99"/>
    <mergeCell ref="E97:I97"/>
    <mergeCell ref="E96:I96"/>
    <mergeCell ref="E100:I100"/>
    <mergeCell ref="E98:I98"/>
    <mergeCell ref="E103:I103"/>
    <mergeCell ref="E104:I104"/>
    <mergeCell ref="I92:AF92"/>
    <mergeCell ref="J102:AF102"/>
    <mergeCell ref="J95:AF95"/>
    <mergeCell ref="K100:AF100"/>
    <mergeCell ref="K97:AF97"/>
    <mergeCell ref="K98:AF98"/>
    <mergeCell ref="K99:AF99"/>
    <mergeCell ref="K96:AF96"/>
    <mergeCell ref="K101:AF101"/>
    <mergeCell ref="K103:AF103"/>
    <mergeCell ref="K104:AF104"/>
    <mergeCell ref="L85:AJ85"/>
    <mergeCell ref="E105:I105"/>
    <mergeCell ref="K105:AF105"/>
    <mergeCell ref="D106:H106"/>
    <mergeCell ref="J106:AF106"/>
    <mergeCell ref="E107:I107"/>
    <mergeCell ref="K107:AF107"/>
    <mergeCell ref="E108:I108"/>
    <mergeCell ref="K108:AF108"/>
    <mergeCell ref="D109:H109"/>
    <mergeCell ref="J109:AF109"/>
    <mergeCell ref="D110:H110"/>
    <mergeCell ref="J110:AF110"/>
    <mergeCell ref="D111:H111"/>
    <mergeCell ref="J111:AF111"/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AK29:AO29"/>
    <mergeCell ref="L29:P29"/>
    <mergeCell ref="W29:AE29"/>
    <mergeCell ref="W30:AE30"/>
    <mergeCell ref="AK30:AO30"/>
    <mergeCell ref="L30:P30"/>
    <mergeCell ref="AK31:AO31"/>
    <mergeCell ref="W31:AE31"/>
    <mergeCell ref="L31:P31"/>
    <mergeCell ref="L32:P32"/>
    <mergeCell ref="W32:AE32"/>
    <mergeCell ref="AK32:AO32"/>
    <mergeCell ref="L33:P33"/>
    <mergeCell ref="AK33:AO33"/>
    <mergeCell ref="W33:AE33"/>
    <mergeCell ref="AK35:AO35"/>
    <mergeCell ref="X35:AB35"/>
    <mergeCell ref="AR2:BE2"/>
    <mergeCell ref="AG101:AM101"/>
    <mergeCell ref="AG102:AM102"/>
    <mergeCell ref="AG99:AM99"/>
    <mergeCell ref="AG103:AM103"/>
    <mergeCell ref="AG100:AM100"/>
    <mergeCell ref="AG104:AM104"/>
    <mergeCell ref="AG98:AM98"/>
    <mergeCell ref="AG97:AM97"/>
    <mergeCell ref="AG96:AM96"/>
    <mergeCell ref="AG95:AM95"/>
    <mergeCell ref="AG92:AM92"/>
    <mergeCell ref="AM87:AN87"/>
    <mergeCell ref="AM89:AP89"/>
    <mergeCell ref="AM90:AP90"/>
    <mergeCell ref="AN104:AP104"/>
    <mergeCell ref="AN103:AP103"/>
    <mergeCell ref="AN92:AP92"/>
    <mergeCell ref="AN99:AP99"/>
    <mergeCell ref="AN95:AP95"/>
    <mergeCell ref="AN101:AP101"/>
    <mergeCell ref="AN100:AP100"/>
    <mergeCell ref="AN96:AP96"/>
    <mergeCell ref="AN97:AP97"/>
    <mergeCell ref="AN102:AP102"/>
    <mergeCell ref="AN98:AP98"/>
    <mergeCell ref="AS89:AT91"/>
    <mergeCell ref="AN105:AP105"/>
    <mergeCell ref="AG105:AM105"/>
    <mergeCell ref="AN106:AP106"/>
    <mergeCell ref="AG106:AM106"/>
    <mergeCell ref="AN107:AP107"/>
    <mergeCell ref="AG107:AM107"/>
    <mergeCell ref="AN108:AP108"/>
    <mergeCell ref="AG108:AM108"/>
    <mergeCell ref="AN109:AP109"/>
    <mergeCell ref="AG109:AM109"/>
    <mergeCell ref="AN110:AP110"/>
    <mergeCell ref="AG110:AM110"/>
    <mergeCell ref="AN111:AP111"/>
    <mergeCell ref="AG111:AM111"/>
    <mergeCell ref="AG94:AM94"/>
    <mergeCell ref="AN94:AP94"/>
  </mergeCells>
  <hyperlinks>
    <hyperlink ref="A96" location="'IO 01.1 - Slepé říční ram...'!C2" display="/"/>
    <hyperlink ref="A97" location="'IO 01.2 - Opevnění břehů ...'!C2" display="/"/>
    <hyperlink ref="A98" location="'IO 01.3 - Přelévaný dnový...'!C2" display="/"/>
    <hyperlink ref="A99" location="'IO 01.4 - Výpustné zařízení'!C2" display="/"/>
    <hyperlink ref="A100" location="'IO 01.5 - Konstrukce čerp...'!C2" display="/"/>
    <hyperlink ref="A101" location="'IO 01.6 - Mobiliář'!C2" display="/"/>
    <hyperlink ref="A103" location="'IO 02.1 - Pobřežní cesta'!C2" display="/"/>
    <hyperlink ref="A104" location="'IO 02.2. - Centrální cesta'!C2" display="/"/>
    <hyperlink ref="A105" location="'IO 02.3 - Napojení na pro...'!C2" display="/"/>
    <hyperlink ref="A107" location="'SO 01.1 - Hřiště plážovéh...'!C2" display="/"/>
    <hyperlink ref="A108" location="'SO 01.2 - Vodovodní přípo...'!C2" display="/"/>
    <hyperlink ref="A109" location="'SO 02. - Parkovací plocha'!C2" display="/"/>
    <hyperlink ref="A110" location="'PS 01. - Plavební a dopra...'!C2" display="/"/>
    <hyperlink ref="A111" location="'VON - Vedlejší a ostatní 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10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119</v>
      </c>
    </row>
    <row r="3" s="1" customFormat="1" ht="6.96" customHeight="1">
      <c r="B3" s="147"/>
      <c r="C3" s="148"/>
      <c r="D3" s="148"/>
      <c r="E3" s="148"/>
      <c r="F3" s="148"/>
      <c r="G3" s="148"/>
      <c r="H3" s="148"/>
      <c r="I3" s="148"/>
      <c r="J3" s="148"/>
      <c r="K3" s="148"/>
      <c r="L3" s="21"/>
      <c r="AT3" s="18" t="s">
        <v>87</v>
      </c>
    </row>
    <row r="4" s="1" customFormat="1" ht="24.96" customHeight="1">
      <c r="B4" s="21"/>
      <c r="D4" s="149" t="s">
        <v>137</v>
      </c>
      <c r="L4" s="21"/>
      <c r="M4" s="150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51" t="s">
        <v>16</v>
      </c>
      <c r="L6" s="21"/>
    </row>
    <row r="7" s="1" customFormat="1" ht="16.5" customHeight="1">
      <c r="B7" s="21"/>
      <c r="E7" s="152" t="str">
        <f>'Rekapitulace stavby'!K6</f>
        <v>Povodňový park Kamýk nad Vltavou, 2024,aktualizace 12_6</v>
      </c>
      <c r="F7" s="151"/>
      <c r="G7" s="151"/>
      <c r="H7" s="151"/>
      <c r="L7" s="21"/>
    </row>
    <row r="8" s="1" customFormat="1" ht="12" customHeight="1">
      <c r="B8" s="21"/>
      <c r="D8" s="151" t="s">
        <v>138</v>
      </c>
      <c r="L8" s="21"/>
    </row>
    <row r="9" s="2" customFormat="1" ht="16.5" customHeight="1">
      <c r="A9" s="39"/>
      <c r="B9" s="45"/>
      <c r="C9" s="39"/>
      <c r="D9" s="39"/>
      <c r="E9" s="152" t="s">
        <v>1367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 ht="12" customHeight="1">
      <c r="A10" s="39"/>
      <c r="B10" s="45"/>
      <c r="C10" s="39"/>
      <c r="D10" s="151" t="s">
        <v>140</v>
      </c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6.5" customHeight="1">
      <c r="A11" s="39"/>
      <c r="B11" s="45"/>
      <c r="C11" s="39"/>
      <c r="D11" s="39"/>
      <c r="E11" s="153" t="s">
        <v>1427</v>
      </c>
      <c r="F11" s="39"/>
      <c r="G11" s="39"/>
      <c r="H11" s="39"/>
      <c r="I11" s="39"/>
      <c r="J11" s="39"/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>
      <c r="A12" s="39"/>
      <c r="B12" s="45"/>
      <c r="C12" s="39"/>
      <c r="D12" s="39"/>
      <c r="E12" s="39"/>
      <c r="F12" s="39"/>
      <c r="G12" s="39"/>
      <c r="H12" s="39"/>
      <c r="I12" s="39"/>
      <c r="J12" s="39"/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2" customHeight="1">
      <c r="A13" s="39"/>
      <c r="B13" s="45"/>
      <c r="C13" s="39"/>
      <c r="D13" s="151" t="s">
        <v>18</v>
      </c>
      <c r="E13" s="39"/>
      <c r="F13" s="142" t="s">
        <v>1</v>
      </c>
      <c r="G13" s="39"/>
      <c r="H13" s="39"/>
      <c r="I13" s="151" t="s">
        <v>19</v>
      </c>
      <c r="J13" s="142" t="s">
        <v>1</v>
      </c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51" t="s">
        <v>20</v>
      </c>
      <c r="E14" s="39"/>
      <c r="F14" s="142" t="s">
        <v>21</v>
      </c>
      <c r="G14" s="39"/>
      <c r="H14" s="39"/>
      <c r="I14" s="151" t="s">
        <v>22</v>
      </c>
      <c r="J14" s="154" t="str">
        <f>'Rekapitulace stavby'!AN8</f>
        <v>8. 1. 2024</v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0.8" customHeight="1">
      <c r="A15" s="39"/>
      <c r="B15" s="45"/>
      <c r="C15" s="39"/>
      <c r="D15" s="39"/>
      <c r="E15" s="39"/>
      <c r="F15" s="39"/>
      <c r="G15" s="39"/>
      <c r="H15" s="39"/>
      <c r="I15" s="39"/>
      <c r="J15" s="39"/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12" customHeight="1">
      <c r="A16" s="39"/>
      <c r="B16" s="45"/>
      <c r="C16" s="39"/>
      <c r="D16" s="151" t="s">
        <v>24</v>
      </c>
      <c r="E16" s="39"/>
      <c r="F16" s="39"/>
      <c r="G16" s="39"/>
      <c r="H16" s="39"/>
      <c r="I16" s="151" t="s">
        <v>25</v>
      </c>
      <c r="J16" s="142" t="s">
        <v>1</v>
      </c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8" customHeight="1">
      <c r="A17" s="39"/>
      <c r="B17" s="45"/>
      <c r="C17" s="39"/>
      <c r="D17" s="39"/>
      <c r="E17" s="142" t="s">
        <v>26</v>
      </c>
      <c r="F17" s="39"/>
      <c r="G17" s="39"/>
      <c r="H17" s="39"/>
      <c r="I17" s="151" t="s">
        <v>27</v>
      </c>
      <c r="J17" s="142" t="s">
        <v>1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6.96" customHeight="1">
      <c r="A18" s="39"/>
      <c r="B18" s="45"/>
      <c r="C18" s="39"/>
      <c r="D18" s="39"/>
      <c r="E18" s="39"/>
      <c r="F18" s="39"/>
      <c r="G18" s="39"/>
      <c r="H18" s="39"/>
      <c r="I18" s="39"/>
      <c r="J18" s="39"/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12" customHeight="1">
      <c r="A19" s="39"/>
      <c r="B19" s="45"/>
      <c r="C19" s="39"/>
      <c r="D19" s="151" t="s">
        <v>28</v>
      </c>
      <c r="E19" s="39"/>
      <c r="F19" s="39"/>
      <c r="G19" s="39"/>
      <c r="H19" s="39"/>
      <c r="I19" s="151" t="s">
        <v>25</v>
      </c>
      <c r="J19" s="34" t="str">
        <f>'Rekapitulace stavby'!AN13</f>
        <v>Vyplň údaj</v>
      </c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8" customHeight="1">
      <c r="A20" s="39"/>
      <c r="B20" s="45"/>
      <c r="C20" s="39"/>
      <c r="D20" s="39"/>
      <c r="E20" s="34" t="str">
        <f>'Rekapitulace stavby'!E14</f>
        <v>Vyplň údaj</v>
      </c>
      <c r="F20" s="142"/>
      <c r="G20" s="142"/>
      <c r="H20" s="142"/>
      <c r="I20" s="151" t="s">
        <v>27</v>
      </c>
      <c r="J20" s="34" t="str">
        <f>'Rekapitulace stavby'!AN14</f>
        <v>Vyplň údaj</v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6.96" customHeight="1">
      <c r="A21" s="39"/>
      <c r="B21" s="45"/>
      <c r="C21" s="39"/>
      <c r="D21" s="39"/>
      <c r="E21" s="39"/>
      <c r="F21" s="39"/>
      <c r="G21" s="39"/>
      <c r="H21" s="39"/>
      <c r="I21" s="39"/>
      <c r="J21" s="39"/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12" customHeight="1">
      <c r="A22" s="39"/>
      <c r="B22" s="45"/>
      <c r="C22" s="39"/>
      <c r="D22" s="151" t="s">
        <v>30</v>
      </c>
      <c r="E22" s="39"/>
      <c r="F22" s="39"/>
      <c r="G22" s="39"/>
      <c r="H22" s="39"/>
      <c r="I22" s="151" t="s">
        <v>25</v>
      </c>
      <c r="J22" s="142" t="s">
        <v>31</v>
      </c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8" customHeight="1">
      <c r="A23" s="39"/>
      <c r="B23" s="45"/>
      <c r="C23" s="39"/>
      <c r="D23" s="39"/>
      <c r="E23" s="142" t="s">
        <v>32</v>
      </c>
      <c r="F23" s="39"/>
      <c r="G23" s="39"/>
      <c r="H23" s="39"/>
      <c r="I23" s="151" t="s">
        <v>27</v>
      </c>
      <c r="J23" s="142" t="s">
        <v>33</v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6.96" customHeight="1">
      <c r="A24" s="39"/>
      <c r="B24" s="45"/>
      <c r="C24" s="39"/>
      <c r="D24" s="39"/>
      <c r="E24" s="39"/>
      <c r="F24" s="39"/>
      <c r="G24" s="39"/>
      <c r="H24" s="39"/>
      <c r="I24" s="39"/>
      <c r="J24" s="39"/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12" customHeight="1">
      <c r="A25" s="39"/>
      <c r="B25" s="45"/>
      <c r="C25" s="39"/>
      <c r="D25" s="151" t="s">
        <v>35</v>
      </c>
      <c r="E25" s="39"/>
      <c r="F25" s="39"/>
      <c r="G25" s="39"/>
      <c r="H25" s="39"/>
      <c r="I25" s="151" t="s">
        <v>25</v>
      </c>
      <c r="J25" s="142" t="s">
        <v>1</v>
      </c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8" customHeight="1">
      <c r="A26" s="39"/>
      <c r="B26" s="45"/>
      <c r="C26" s="39"/>
      <c r="D26" s="39"/>
      <c r="E26" s="142" t="s">
        <v>32</v>
      </c>
      <c r="F26" s="39"/>
      <c r="G26" s="39"/>
      <c r="H26" s="39"/>
      <c r="I26" s="151" t="s">
        <v>27</v>
      </c>
      <c r="J26" s="142" t="s">
        <v>1</v>
      </c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2" customFormat="1" ht="6.96" customHeight="1">
      <c r="A27" s="39"/>
      <c r="B27" s="45"/>
      <c r="C27" s="39"/>
      <c r="D27" s="39"/>
      <c r="E27" s="39"/>
      <c r="F27" s="39"/>
      <c r="G27" s="39"/>
      <c r="H27" s="39"/>
      <c r="I27" s="39"/>
      <c r="J27" s="39"/>
      <c r="K27" s="39"/>
      <c r="L27" s="64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</row>
    <row r="28" s="2" customFormat="1" ht="12" customHeight="1">
      <c r="A28" s="39"/>
      <c r="B28" s="45"/>
      <c r="C28" s="39"/>
      <c r="D28" s="151" t="s">
        <v>36</v>
      </c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8" customFormat="1" ht="71.25" customHeight="1">
      <c r="A29" s="155"/>
      <c r="B29" s="156"/>
      <c r="C29" s="155"/>
      <c r="D29" s="155"/>
      <c r="E29" s="157" t="s">
        <v>37</v>
      </c>
      <c r="F29" s="157"/>
      <c r="G29" s="157"/>
      <c r="H29" s="157"/>
      <c r="I29" s="155"/>
      <c r="J29" s="155"/>
      <c r="K29" s="155"/>
      <c r="L29" s="158"/>
      <c r="S29" s="155"/>
      <c r="T29" s="155"/>
      <c r="U29" s="155"/>
      <c r="V29" s="155"/>
      <c r="W29" s="155"/>
      <c r="X29" s="155"/>
      <c r="Y29" s="155"/>
      <c r="Z29" s="155"/>
      <c r="AA29" s="155"/>
      <c r="AB29" s="155"/>
      <c r="AC29" s="155"/>
      <c r="AD29" s="155"/>
      <c r="AE29" s="155"/>
    </row>
    <row r="30" s="2" customFormat="1" ht="6.96" customHeight="1">
      <c r="A30" s="39"/>
      <c r="B30" s="45"/>
      <c r="C30" s="39"/>
      <c r="D30" s="39"/>
      <c r="E30" s="39"/>
      <c r="F30" s="39"/>
      <c r="G30" s="39"/>
      <c r="H30" s="39"/>
      <c r="I30" s="39"/>
      <c r="J30" s="39"/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9"/>
      <c r="E31" s="159"/>
      <c r="F31" s="159"/>
      <c r="G31" s="159"/>
      <c r="H31" s="159"/>
      <c r="I31" s="159"/>
      <c r="J31" s="159"/>
      <c r="K31" s="159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25.44" customHeight="1">
      <c r="A32" s="39"/>
      <c r="B32" s="45"/>
      <c r="C32" s="39"/>
      <c r="D32" s="160" t="s">
        <v>38</v>
      </c>
      <c r="E32" s="39"/>
      <c r="F32" s="39"/>
      <c r="G32" s="39"/>
      <c r="H32" s="39"/>
      <c r="I32" s="39"/>
      <c r="J32" s="161">
        <f>ROUND(J124, 2)</f>
        <v>0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6.96" customHeight="1">
      <c r="A33" s="39"/>
      <c r="B33" s="45"/>
      <c r="C33" s="39"/>
      <c r="D33" s="159"/>
      <c r="E33" s="159"/>
      <c r="F33" s="159"/>
      <c r="G33" s="159"/>
      <c r="H33" s="159"/>
      <c r="I33" s="159"/>
      <c r="J33" s="159"/>
      <c r="K33" s="159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39"/>
      <c r="F34" s="162" t="s">
        <v>40</v>
      </c>
      <c r="G34" s="39"/>
      <c r="H34" s="39"/>
      <c r="I34" s="162" t="s">
        <v>39</v>
      </c>
      <c r="J34" s="162" t="s">
        <v>41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s="2" customFormat="1" ht="14.4" customHeight="1">
      <c r="A35" s="39"/>
      <c r="B35" s="45"/>
      <c r="C35" s="39"/>
      <c r="D35" s="163" t="s">
        <v>42</v>
      </c>
      <c r="E35" s="151" t="s">
        <v>43</v>
      </c>
      <c r="F35" s="164">
        <f>ROUND((SUM(BE124:BE145)),  2)</f>
        <v>0</v>
      </c>
      <c r="G35" s="39"/>
      <c r="H35" s="39"/>
      <c r="I35" s="165">
        <v>0.20999999999999999</v>
      </c>
      <c r="J35" s="164">
        <f>ROUND(((SUM(BE124:BE145))*I35),  2)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s="2" customFormat="1" ht="14.4" customHeight="1">
      <c r="A36" s="39"/>
      <c r="B36" s="45"/>
      <c r="C36" s="39"/>
      <c r="D36" s="39"/>
      <c r="E36" s="151" t="s">
        <v>44</v>
      </c>
      <c r="F36" s="164">
        <f>ROUND((SUM(BF124:BF145)),  2)</f>
        <v>0</v>
      </c>
      <c r="G36" s="39"/>
      <c r="H36" s="39"/>
      <c r="I36" s="165">
        <v>0.14999999999999999</v>
      </c>
      <c r="J36" s="164">
        <f>ROUND(((SUM(BF124:BF145))*I36),  2)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51" t="s">
        <v>45</v>
      </c>
      <c r="F37" s="164">
        <f>ROUND((SUM(BG124:BG145)),  2)</f>
        <v>0</v>
      </c>
      <c r="G37" s="39"/>
      <c r="H37" s="39"/>
      <c r="I37" s="165">
        <v>0.20999999999999999</v>
      </c>
      <c r="J37" s="164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hidden="1" s="2" customFormat="1" ht="14.4" customHeight="1">
      <c r="A38" s="39"/>
      <c r="B38" s="45"/>
      <c r="C38" s="39"/>
      <c r="D38" s="39"/>
      <c r="E38" s="151" t="s">
        <v>46</v>
      </c>
      <c r="F38" s="164">
        <f>ROUND((SUM(BH124:BH145)),  2)</f>
        <v>0</v>
      </c>
      <c r="G38" s="39"/>
      <c r="H38" s="39"/>
      <c r="I38" s="165">
        <v>0.14999999999999999</v>
      </c>
      <c r="J38" s="164">
        <f>0</f>
        <v>0</v>
      </c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hidden="1" s="2" customFormat="1" ht="14.4" customHeight="1">
      <c r="A39" s="39"/>
      <c r="B39" s="45"/>
      <c r="C39" s="39"/>
      <c r="D39" s="39"/>
      <c r="E39" s="151" t="s">
        <v>47</v>
      </c>
      <c r="F39" s="164">
        <f>ROUND((SUM(BI124:BI145)),  2)</f>
        <v>0</v>
      </c>
      <c r="G39" s="39"/>
      <c r="H39" s="39"/>
      <c r="I39" s="165">
        <v>0</v>
      </c>
      <c r="J39" s="164">
        <f>0</f>
        <v>0</v>
      </c>
      <c r="K39" s="39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6.96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2" customFormat="1" ht="25.44" customHeight="1">
      <c r="A41" s="39"/>
      <c r="B41" s="45"/>
      <c r="C41" s="166"/>
      <c r="D41" s="167" t="s">
        <v>48</v>
      </c>
      <c r="E41" s="168"/>
      <c r="F41" s="168"/>
      <c r="G41" s="169" t="s">
        <v>49</v>
      </c>
      <c r="H41" s="170" t="s">
        <v>50</v>
      </c>
      <c r="I41" s="168"/>
      <c r="J41" s="171">
        <f>SUM(J32:J39)</f>
        <v>0</v>
      </c>
      <c r="K41" s="172"/>
      <c r="L41" s="64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</row>
    <row r="42" s="2" customFormat="1" ht="14.4" customHeight="1">
      <c r="A42" s="39"/>
      <c r="B42" s="45"/>
      <c r="C42" s="39"/>
      <c r="D42" s="39"/>
      <c r="E42" s="39"/>
      <c r="F42" s="39"/>
      <c r="G42" s="39"/>
      <c r="H42" s="39"/>
      <c r="I42" s="39"/>
      <c r="J42" s="39"/>
      <c r="K42" s="39"/>
      <c r="L42" s="64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73" t="s">
        <v>51</v>
      </c>
      <c r="E50" s="174"/>
      <c r="F50" s="174"/>
      <c r="G50" s="173" t="s">
        <v>52</v>
      </c>
      <c r="H50" s="174"/>
      <c r="I50" s="174"/>
      <c r="J50" s="174"/>
      <c r="K50" s="174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75" t="s">
        <v>53</v>
      </c>
      <c r="E61" s="176"/>
      <c r="F61" s="177" t="s">
        <v>54</v>
      </c>
      <c r="G61" s="175" t="s">
        <v>53</v>
      </c>
      <c r="H61" s="176"/>
      <c r="I61" s="176"/>
      <c r="J61" s="178" t="s">
        <v>54</v>
      </c>
      <c r="K61" s="176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73" t="s">
        <v>55</v>
      </c>
      <c r="E65" s="179"/>
      <c r="F65" s="179"/>
      <c r="G65" s="173" t="s">
        <v>56</v>
      </c>
      <c r="H65" s="179"/>
      <c r="I65" s="179"/>
      <c r="J65" s="179"/>
      <c r="K65" s="179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75" t="s">
        <v>53</v>
      </c>
      <c r="E76" s="176"/>
      <c r="F76" s="177" t="s">
        <v>54</v>
      </c>
      <c r="G76" s="175" t="s">
        <v>53</v>
      </c>
      <c r="H76" s="176"/>
      <c r="I76" s="176"/>
      <c r="J76" s="178" t="s">
        <v>54</v>
      </c>
      <c r="K76" s="176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80"/>
      <c r="C77" s="181"/>
      <c r="D77" s="181"/>
      <c r="E77" s="181"/>
      <c r="F77" s="181"/>
      <c r="G77" s="181"/>
      <c r="H77" s="181"/>
      <c r="I77" s="181"/>
      <c r="J77" s="181"/>
      <c r="K77" s="181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82"/>
      <c r="C81" s="183"/>
      <c r="D81" s="183"/>
      <c r="E81" s="183"/>
      <c r="F81" s="183"/>
      <c r="G81" s="183"/>
      <c r="H81" s="183"/>
      <c r="I81" s="183"/>
      <c r="J81" s="183"/>
      <c r="K81" s="183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142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84" t="str">
        <f>E7</f>
        <v>Povodňový park Kamýk nad Vltavou, 2024,aktualizace 12_6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1" customFormat="1" ht="12" customHeight="1">
      <c r="B86" s="22"/>
      <c r="C86" s="33" t="s">
        <v>138</v>
      </c>
      <c r="D86" s="23"/>
      <c r="E86" s="23"/>
      <c r="F86" s="23"/>
      <c r="G86" s="23"/>
      <c r="H86" s="23"/>
      <c r="I86" s="23"/>
      <c r="J86" s="23"/>
      <c r="K86" s="23"/>
      <c r="L86" s="21"/>
    </row>
    <row r="87" s="2" customFormat="1" ht="16.5" customHeight="1">
      <c r="A87" s="39"/>
      <c r="B87" s="40"/>
      <c r="C87" s="41"/>
      <c r="D87" s="41"/>
      <c r="E87" s="184" t="s">
        <v>1367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12" customHeight="1">
      <c r="A88" s="39"/>
      <c r="B88" s="40"/>
      <c r="C88" s="33" t="s">
        <v>140</v>
      </c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6.5" customHeight="1">
      <c r="A89" s="39"/>
      <c r="B89" s="40"/>
      <c r="C89" s="41"/>
      <c r="D89" s="41"/>
      <c r="E89" s="77" t="str">
        <f>E11</f>
        <v>IO 02.3 - Napojení na provizorní most</v>
      </c>
      <c r="F89" s="41"/>
      <c r="G89" s="41"/>
      <c r="H89" s="41"/>
      <c r="I89" s="41"/>
      <c r="J89" s="41"/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2" customHeight="1">
      <c r="A91" s="39"/>
      <c r="B91" s="40"/>
      <c r="C91" s="33" t="s">
        <v>20</v>
      </c>
      <c r="D91" s="41"/>
      <c r="E91" s="41"/>
      <c r="F91" s="28" t="str">
        <f>F14</f>
        <v>Kamýk nad Vltavou</v>
      </c>
      <c r="G91" s="41"/>
      <c r="H91" s="41"/>
      <c r="I91" s="33" t="s">
        <v>22</v>
      </c>
      <c r="J91" s="80" t="str">
        <f>IF(J14="","",J14)</f>
        <v>8. 1. 2024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6.96" customHeight="1">
      <c r="A92" s="39"/>
      <c r="B92" s="40"/>
      <c r="C92" s="41"/>
      <c r="D92" s="41"/>
      <c r="E92" s="41"/>
      <c r="F92" s="41"/>
      <c r="G92" s="41"/>
      <c r="H92" s="41"/>
      <c r="I92" s="41"/>
      <c r="J92" s="41"/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5.15" customHeight="1">
      <c r="A93" s="39"/>
      <c r="B93" s="40"/>
      <c r="C93" s="33" t="s">
        <v>24</v>
      </c>
      <c r="D93" s="41"/>
      <c r="E93" s="41"/>
      <c r="F93" s="28" t="str">
        <f>E17</f>
        <v>Obec Kamýk nad Vltavou, Kamýk nad Vltavou 69</v>
      </c>
      <c r="G93" s="41"/>
      <c r="H93" s="41"/>
      <c r="I93" s="33" t="s">
        <v>30</v>
      </c>
      <c r="J93" s="37" t="str">
        <f>E23</f>
        <v>ŠINDLAR s.r.o.</v>
      </c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15.15" customHeight="1">
      <c r="A94" s="39"/>
      <c r="B94" s="40"/>
      <c r="C94" s="33" t="s">
        <v>28</v>
      </c>
      <c r="D94" s="41"/>
      <c r="E94" s="41"/>
      <c r="F94" s="28" t="str">
        <f>IF(E20="","",E20)</f>
        <v>Vyplň údaj</v>
      </c>
      <c r="G94" s="41"/>
      <c r="H94" s="41"/>
      <c r="I94" s="33" t="s">
        <v>35</v>
      </c>
      <c r="J94" s="37" t="str">
        <f>E26</f>
        <v>ŠINDLAR s.r.o.</v>
      </c>
      <c r="K94" s="41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9.28" customHeight="1">
      <c r="A96" s="39"/>
      <c r="B96" s="40"/>
      <c r="C96" s="185" t="s">
        <v>143</v>
      </c>
      <c r="D96" s="186"/>
      <c r="E96" s="186"/>
      <c r="F96" s="186"/>
      <c r="G96" s="186"/>
      <c r="H96" s="186"/>
      <c r="I96" s="186"/>
      <c r="J96" s="187" t="s">
        <v>144</v>
      </c>
      <c r="K96" s="186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</row>
    <row r="97" s="2" customFormat="1" ht="10.32" customHeight="1">
      <c r="A97" s="39"/>
      <c r="B97" s="40"/>
      <c r="C97" s="41"/>
      <c r="D97" s="41"/>
      <c r="E97" s="41"/>
      <c r="F97" s="41"/>
      <c r="G97" s="41"/>
      <c r="H97" s="41"/>
      <c r="I97" s="41"/>
      <c r="J97" s="41"/>
      <c r="K97" s="41"/>
      <c r="L97" s="64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</row>
    <row r="98" s="2" customFormat="1" ht="22.8" customHeight="1">
      <c r="A98" s="39"/>
      <c r="B98" s="40"/>
      <c r="C98" s="188" t="s">
        <v>145</v>
      </c>
      <c r="D98" s="41"/>
      <c r="E98" s="41"/>
      <c r="F98" s="41"/>
      <c r="G98" s="41"/>
      <c r="H98" s="41"/>
      <c r="I98" s="41"/>
      <c r="J98" s="111">
        <f>J124</f>
        <v>0</v>
      </c>
      <c r="K98" s="41"/>
      <c r="L98" s="64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U98" s="18" t="s">
        <v>146</v>
      </c>
    </row>
    <row r="99" s="9" customFormat="1" ht="24.96" customHeight="1">
      <c r="A99" s="9"/>
      <c r="B99" s="189"/>
      <c r="C99" s="190"/>
      <c r="D99" s="191" t="s">
        <v>147</v>
      </c>
      <c r="E99" s="192"/>
      <c r="F99" s="192"/>
      <c r="G99" s="192"/>
      <c r="H99" s="192"/>
      <c r="I99" s="192"/>
      <c r="J99" s="193">
        <f>J125</f>
        <v>0</v>
      </c>
      <c r="K99" s="190"/>
      <c r="L99" s="194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95"/>
      <c r="C100" s="134"/>
      <c r="D100" s="196" t="s">
        <v>148</v>
      </c>
      <c r="E100" s="197"/>
      <c r="F100" s="197"/>
      <c r="G100" s="197"/>
      <c r="H100" s="197"/>
      <c r="I100" s="197"/>
      <c r="J100" s="198">
        <f>J126</f>
        <v>0</v>
      </c>
      <c r="K100" s="134"/>
      <c r="L100" s="199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95"/>
      <c r="C101" s="134"/>
      <c r="D101" s="196" t="s">
        <v>505</v>
      </c>
      <c r="E101" s="197"/>
      <c r="F101" s="197"/>
      <c r="G101" s="197"/>
      <c r="H101" s="197"/>
      <c r="I101" s="197"/>
      <c r="J101" s="198">
        <f>J137</f>
        <v>0</v>
      </c>
      <c r="K101" s="134"/>
      <c r="L101" s="199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95"/>
      <c r="C102" s="134"/>
      <c r="D102" s="196" t="s">
        <v>154</v>
      </c>
      <c r="E102" s="197"/>
      <c r="F102" s="197"/>
      <c r="G102" s="197"/>
      <c r="H102" s="197"/>
      <c r="I102" s="197"/>
      <c r="J102" s="198">
        <f>J144</f>
        <v>0</v>
      </c>
      <c r="K102" s="134"/>
      <c r="L102" s="199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2" customFormat="1" ht="21.84" customHeight="1">
      <c r="A103" s="39"/>
      <c r="B103" s="40"/>
      <c r="C103" s="41"/>
      <c r="D103" s="41"/>
      <c r="E103" s="41"/>
      <c r="F103" s="41"/>
      <c r="G103" s="41"/>
      <c r="H103" s="41"/>
      <c r="I103" s="41"/>
      <c r="J103" s="41"/>
      <c r="K103" s="41"/>
      <c r="L103" s="64"/>
      <c r="S103" s="39"/>
      <c r="T103" s="39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</row>
    <row r="104" s="2" customFormat="1" ht="6.96" customHeight="1">
      <c r="A104" s="39"/>
      <c r="B104" s="67"/>
      <c r="C104" s="68"/>
      <c r="D104" s="68"/>
      <c r="E104" s="68"/>
      <c r="F104" s="68"/>
      <c r="G104" s="68"/>
      <c r="H104" s="68"/>
      <c r="I104" s="68"/>
      <c r="J104" s="68"/>
      <c r="K104" s="68"/>
      <c r="L104" s="64"/>
      <c r="S104" s="39"/>
      <c r="T104" s="39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</row>
    <row r="108" s="2" customFormat="1" ht="6.96" customHeight="1">
      <c r="A108" s="39"/>
      <c r="B108" s="69"/>
      <c r="C108" s="70"/>
      <c r="D108" s="70"/>
      <c r="E108" s="70"/>
      <c r="F108" s="70"/>
      <c r="G108" s="70"/>
      <c r="H108" s="70"/>
      <c r="I108" s="70"/>
      <c r="J108" s="70"/>
      <c r="K108" s="70"/>
      <c r="L108" s="64"/>
      <c r="S108" s="39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</row>
    <row r="109" s="2" customFormat="1" ht="24.96" customHeight="1">
      <c r="A109" s="39"/>
      <c r="B109" s="40"/>
      <c r="C109" s="24" t="s">
        <v>155</v>
      </c>
      <c r="D109" s="41"/>
      <c r="E109" s="41"/>
      <c r="F109" s="41"/>
      <c r="G109" s="41"/>
      <c r="H109" s="41"/>
      <c r="I109" s="41"/>
      <c r="J109" s="41"/>
      <c r="K109" s="41"/>
      <c r="L109" s="64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</row>
    <row r="110" s="2" customFormat="1" ht="6.96" customHeight="1">
      <c r="A110" s="39"/>
      <c r="B110" s="40"/>
      <c r="C110" s="41"/>
      <c r="D110" s="41"/>
      <c r="E110" s="41"/>
      <c r="F110" s="41"/>
      <c r="G110" s="41"/>
      <c r="H110" s="41"/>
      <c r="I110" s="41"/>
      <c r="J110" s="41"/>
      <c r="K110" s="41"/>
      <c r="L110" s="64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</row>
    <row r="111" s="2" customFormat="1" ht="12" customHeight="1">
      <c r="A111" s="39"/>
      <c r="B111" s="40"/>
      <c r="C111" s="33" t="s">
        <v>16</v>
      </c>
      <c r="D111" s="41"/>
      <c r="E111" s="41"/>
      <c r="F111" s="41"/>
      <c r="G111" s="41"/>
      <c r="H111" s="41"/>
      <c r="I111" s="41"/>
      <c r="J111" s="41"/>
      <c r="K111" s="41"/>
      <c r="L111" s="64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</row>
    <row r="112" s="2" customFormat="1" ht="16.5" customHeight="1">
      <c r="A112" s="39"/>
      <c r="B112" s="40"/>
      <c r="C112" s="41"/>
      <c r="D112" s="41"/>
      <c r="E112" s="184" t="str">
        <f>E7</f>
        <v>Povodňový park Kamýk nad Vltavou, 2024,aktualizace 12_6</v>
      </c>
      <c r="F112" s="33"/>
      <c r="G112" s="33"/>
      <c r="H112" s="33"/>
      <c r="I112" s="41"/>
      <c r="J112" s="41"/>
      <c r="K112" s="41"/>
      <c r="L112" s="64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</row>
    <row r="113" s="1" customFormat="1" ht="12" customHeight="1">
      <c r="B113" s="22"/>
      <c r="C113" s="33" t="s">
        <v>138</v>
      </c>
      <c r="D113" s="23"/>
      <c r="E113" s="23"/>
      <c r="F113" s="23"/>
      <c r="G113" s="23"/>
      <c r="H113" s="23"/>
      <c r="I113" s="23"/>
      <c r="J113" s="23"/>
      <c r="K113" s="23"/>
      <c r="L113" s="21"/>
    </row>
    <row r="114" s="2" customFormat="1" ht="16.5" customHeight="1">
      <c r="A114" s="39"/>
      <c r="B114" s="40"/>
      <c r="C114" s="41"/>
      <c r="D114" s="41"/>
      <c r="E114" s="184" t="s">
        <v>1367</v>
      </c>
      <c r="F114" s="41"/>
      <c r="G114" s="41"/>
      <c r="H114" s="41"/>
      <c r="I114" s="41"/>
      <c r="J114" s="41"/>
      <c r="K114" s="41"/>
      <c r="L114" s="64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2" customFormat="1" ht="12" customHeight="1">
      <c r="A115" s="39"/>
      <c r="B115" s="40"/>
      <c r="C115" s="33" t="s">
        <v>140</v>
      </c>
      <c r="D115" s="41"/>
      <c r="E115" s="41"/>
      <c r="F115" s="41"/>
      <c r="G115" s="41"/>
      <c r="H115" s="41"/>
      <c r="I115" s="41"/>
      <c r="J115" s="41"/>
      <c r="K115" s="41"/>
      <c r="L115" s="64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2" customFormat="1" ht="16.5" customHeight="1">
      <c r="A116" s="39"/>
      <c r="B116" s="40"/>
      <c r="C116" s="41"/>
      <c r="D116" s="41"/>
      <c r="E116" s="77" t="str">
        <f>E11</f>
        <v>IO 02.3 - Napojení na provizorní most</v>
      </c>
      <c r="F116" s="41"/>
      <c r="G116" s="41"/>
      <c r="H116" s="41"/>
      <c r="I116" s="41"/>
      <c r="J116" s="41"/>
      <c r="K116" s="41"/>
      <c r="L116" s="64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6.96" customHeight="1">
      <c r="A117" s="39"/>
      <c r="B117" s="40"/>
      <c r="C117" s="41"/>
      <c r="D117" s="41"/>
      <c r="E117" s="41"/>
      <c r="F117" s="41"/>
      <c r="G117" s="41"/>
      <c r="H117" s="41"/>
      <c r="I117" s="41"/>
      <c r="J117" s="41"/>
      <c r="K117" s="41"/>
      <c r="L117" s="64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2" customFormat="1" ht="12" customHeight="1">
      <c r="A118" s="39"/>
      <c r="B118" s="40"/>
      <c r="C118" s="33" t="s">
        <v>20</v>
      </c>
      <c r="D118" s="41"/>
      <c r="E118" s="41"/>
      <c r="F118" s="28" t="str">
        <f>F14</f>
        <v>Kamýk nad Vltavou</v>
      </c>
      <c r="G118" s="41"/>
      <c r="H118" s="41"/>
      <c r="I118" s="33" t="s">
        <v>22</v>
      </c>
      <c r="J118" s="80" t="str">
        <f>IF(J14="","",J14)</f>
        <v>8. 1. 2024</v>
      </c>
      <c r="K118" s="41"/>
      <c r="L118" s="64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2" customFormat="1" ht="6.96" customHeight="1">
      <c r="A119" s="39"/>
      <c r="B119" s="40"/>
      <c r="C119" s="41"/>
      <c r="D119" s="41"/>
      <c r="E119" s="41"/>
      <c r="F119" s="41"/>
      <c r="G119" s="41"/>
      <c r="H119" s="41"/>
      <c r="I119" s="41"/>
      <c r="J119" s="41"/>
      <c r="K119" s="41"/>
      <c r="L119" s="64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2" customFormat="1" ht="15.15" customHeight="1">
      <c r="A120" s="39"/>
      <c r="B120" s="40"/>
      <c r="C120" s="33" t="s">
        <v>24</v>
      </c>
      <c r="D120" s="41"/>
      <c r="E120" s="41"/>
      <c r="F120" s="28" t="str">
        <f>E17</f>
        <v>Obec Kamýk nad Vltavou, Kamýk nad Vltavou 69</v>
      </c>
      <c r="G120" s="41"/>
      <c r="H120" s="41"/>
      <c r="I120" s="33" t="s">
        <v>30</v>
      </c>
      <c r="J120" s="37" t="str">
        <f>E23</f>
        <v>ŠINDLAR s.r.o.</v>
      </c>
      <c r="K120" s="41"/>
      <c r="L120" s="64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s="2" customFormat="1" ht="15.15" customHeight="1">
      <c r="A121" s="39"/>
      <c r="B121" s="40"/>
      <c r="C121" s="33" t="s">
        <v>28</v>
      </c>
      <c r="D121" s="41"/>
      <c r="E121" s="41"/>
      <c r="F121" s="28" t="str">
        <f>IF(E20="","",E20)</f>
        <v>Vyplň údaj</v>
      </c>
      <c r="G121" s="41"/>
      <c r="H121" s="41"/>
      <c r="I121" s="33" t="s">
        <v>35</v>
      </c>
      <c r="J121" s="37" t="str">
        <f>E26</f>
        <v>ŠINDLAR s.r.o.</v>
      </c>
      <c r="K121" s="41"/>
      <c r="L121" s="64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</row>
    <row r="122" s="2" customFormat="1" ht="10.32" customHeight="1">
      <c r="A122" s="39"/>
      <c r="B122" s="40"/>
      <c r="C122" s="41"/>
      <c r="D122" s="41"/>
      <c r="E122" s="41"/>
      <c r="F122" s="41"/>
      <c r="G122" s="41"/>
      <c r="H122" s="41"/>
      <c r="I122" s="41"/>
      <c r="J122" s="41"/>
      <c r="K122" s="41"/>
      <c r="L122" s="64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</row>
    <row r="123" s="11" customFormat="1" ht="29.28" customHeight="1">
      <c r="A123" s="200"/>
      <c r="B123" s="201"/>
      <c r="C123" s="202" t="s">
        <v>156</v>
      </c>
      <c r="D123" s="203" t="s">
        <v>63</v>
      </c>
      <c r="E123" s="203" t="s">
        <v>59</v>
      </c>
      <c r="F123" s="203" t="s">
        <v>60</v>
      </c>
      <c r="G123" s="203" t="s">
        <v>157</v>
      </c>
      <c r="H123" s="203" t="s">
        <v>158</v>
      </c>
      <c r="I123" s="203" t="s">
        <v>159</v>
      </c>
      <c r="J123" s="203" t="s">
        <v>144</v>
      </c>
      <c r="K123" s="204" t="s">
        <v>160</v>
      </c>
      <c r="L123" s="205"/>
      <c r="M123" s="101" t="s">
        <v>1</v>
      </c>
      <c r="N123" s="102" t="s">
        <v>42</v>
      </c>
      <c r="O123" s="102" t="s">
        <v>161</v>
      </c>
      <c r="P123" s="102" t="s">
        <v>162</v>
      </c>
      <c r="Q123" s="102" t="s">
        <v>163</v>
      </c>
      <c r="R123" s="102" t="s">
        <v>164</v>
      </c>
      <c r="S123" s="102" t="s">
        <v>165</v>
      </c>
      <c r="T123" s="103" t="s">
        <v>166</v>
      </c>
      <c r="U123" s="200"/>
      <c r="V123" s="200"/>
      <c r="W123" s="200"/>
      <c r="X123" s="200"/>
      <c r="Y123" s="200"/>
      <c r="Z123" s="200"/>
      <c r="AA123" s="200"/>
      <c r="AB123" s="200"/>
      <c r="AC123" s="200"/>
      <c r="AD123" s="200"/>
      <c r="AE123" s="200"/>
    </row>
    <row r="124" s="2" customFormat="1" ht="22.8" customHeight="1">
      <c r="A124" s="39"/>
      <c r="B124" s="40"/>
      <c r="C124" s="108" t="s">
        <v>167</v>
      </c>
      <c r="D124" s="41"/>
      <c r="E124" s="41"/>
      <c r="F124" s="41"/>
      <c r="G124" s="41"/>
      <c r="H124" s="41"/>
      <c r="I124" s="41"/>
      <c r="J124" s="206">
        <f>BK124</f>
        <v>0</v>
      </c>
      <c r="K124" s="41"/>
      <c r="L124" s="45"/>
      <c r="M124" s="104"/>
      <c r="N124" s="207"/>
      <c r="O124" s="105"/>
      <c r="P124" s="208">
        <f>P125</f>
        <v>0</v>
      </c>
      <c r="Q124" s="105"/>
      <c r="R124" s="208">
        <f>R125</f>
        <v>416.29203000000001</v>
      </c>
      <c r="S124" s="105"/>
      <c r="T124" s="209">
        <f>T125</f>
        <v>0</v>
      </c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T124" s="18" t="s">
        <v>77</v>
      </c>
      <c r="AU124" s="18" t="s">
        <v>146</v>
      </c>
      <c r="BK124" s="210">
        <f>BK125</f>
        <v>0</v>
      </c>
    </row>
    <row r="125" s="12" customFormat="1" ht="25.92" customHeight="1">
      <c r="A125" s="12"/>
      <c r="B125" s="211"/>
      <c r="C125" s="212"/>
      <c r="D125" s="213" t="s">
        <v>77</v>
      </c>
      <c r="E125" s="214" t="s">
        <v>168</v>
      </c>
      <c r="F125" s="214" t="s">
        <v>169</v>
      </c>
      <c r="G125" s="212"/>
      <c r="H125" s="212"/>
      <c r="I125" s="215"/>
      <c r="J125" s="216">
        <f>BK125</f>
        <v>0</v>
      </c>
      <c r="K125" s="212"/>
      <c r="L125" s="217"/>
      <c r="M125" s="218"/>
      <c r="N125" s="219"/>
      <c r="O125" s="219"/>
      <c r="P125" s="220">
        <f>P126+P137+P144</f>
        <v>0</v>
      </c>
      <c r="Q125" s="219"/>
      <c r="R125" s="220">
        <f>R126+R137+R144</f>
        <v>416.29203000000001</v>
      </c>
      <c r="S125" s="219"/>
      <c r="T125" s="221">
        <f>T126+T137+T144</f>
        <v>0</v>
      </c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222" t="s">
        <v>85</v>
      </c>
      <c r="AT125" s="223" t="s">
        <v>77</v>
      </c>
      <c r="AU125" s="223" t="s">
        <v>78</v>
      </c>
      <c r="AY125" s="222" t="s">
        <v>170</v>
      </c>
      <c r="BK125" s="224">
        <f>BK126+BK137+BK144</f>
        <v>0</v>
      </c>
    </row>
    <row r="126" s="12" customFormat="1" ht="22.8" customHeight="1">
      <c r="A126" s="12"/>
      <c r="B126" s="211"/>
      <c r="C126" s="212"/>
      <c r="D126" s="213" t="s">
        <v>77</v>
      </c>
      <c r="E126" s="225" t="s">
        <v>85</v>
      </c>
      <c r="F126" s="225" t="s">
        <v>171</v>
      </c>
      <c r="G126" s="212"/>
      <c r="H126" s="212"/>
      <c r="I126" s="215"/>
      <c r="J126" s="226">
        <f>BK126</f>
        <v>0</v>
      </c>
      <c r="K126" s="212"/>
      <c r="L126" s="217"/>
      <c r="M126" s="218"/>
      <c r="N126" s="219"/>
      <c r="O126" s="219"/>
      <c r="P126" s="220">
        <f>SUM(P127:P136)</f>
        <v>0</v>
      </c>
      <c r="Q126" s="219"/>
      <c r="R126" s="220">
        <f>SUM(R127:R136)</f>
        <v>0</v>
      </c>
      <c r="S126" s="219"/>
      <c r="T126" s="221">
        <f>SUM(T127:T136)</f>
        <v>0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222" t="s">
        <v>85</v>
      </c>
      <c r="AT126" s="223" t="s">
        <v>77</v>
      </c>
      <c r="AU126" s="223" t="s">
        <v>85</v>
      </c>
      <c r="AY126" s="222" t="s">
        <v>170</v>
      </c>
      <c r="BK126" s="224">
        <f>SUM(BK127:BK136)</f>
        <v>0</v>
      </c>
    </row>
    <row r="127" s="2" customFormat="1" ht="33" customHeight="1">
      <c r="A127" s="39"/>
      <c r="B127" s="40"/>
      <c r="C127" s="227" t="s">
        <v>85</v>
      </c>
      <c r="D127" s="227" t="s">
        <v>172</v>
      </c>
      <c r="E127" s="228" t="s">
        <v>1369</v>
      </c>
      <c r="F127" s="229" t="s">
        <v>1370</v>
      </c>
      <c r="G127" s="230" t="s">
        <v>224</v>
      </c>
      <c r="H127" s="231">
        <v>227.15000000000001</v>
      </c>
      <c r="I127" s="232"/>
      <c r="J127" s="233">
        <f>ROUND(I127*H127,2)</f>
        <v>0</v>
      </c>
      <c r="K127" s="229" t="s">
        <v>176</v>
      </c>
      <c r="L127" s="45"/>
      <c r="M127" s="234" t="s">
        <v>1</v>
      </c>
      <c r="N127" s="235" t="s">
        <v>43</v>
      </c>
      <c r="O127" s="92"/>
      <c r="P127" s="236">
        <f>O127*H127</f>
        <v>0</v>
      </c>
      <c r="Q127" s="236">
        <v>0</v>
      </c>
      <c r="R127" s="236">
        <f>Q127*H127</f>
        <v>0</v>
      </c>
      <c r="S127" s="236">
        <v>0</v>
      </c>
      <c r="T127" s="237">
        <f>S127*H127</f>
        <v>0</v>
      </c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R127" s="238" t="s">
        <v>177</v>
      </c>
      <c r="AT127" s="238" t="s">
        <v>172</v>
      </c>
      <c r="AU127" s="238" t="s">
        <v>87</v>
      </c>
      <c r="AY127" s="18" t="s">
        <v>170</v>
      </c>
      <c r="BE127" s="239">
        <f>IF(N127="základní",J127,0)</f>
        <v>0</v>
      </c>
      <c r="BF127" s="239">
        <f>IF(N127="snížená",J127,0)</f>
        <v>0</v>
      </c>
      <c r="BG127" s="239">
        <f>IF(N127="zákl. přenesená",J127,0)</f>
        <v>0</v>
      </c>
      <c r="BH127" s="239">
        <f>IF(N127="sníž. přenesená",J127,0)</f>
        <v>0</v>
      </c>
      <c r="BI127" s="239">
        <f>IF(N127="nulová",J127,0)</f>
        <v>0</v>
      </c>
      <c r="BJ127" s="18" t="s">
        <v>85</v>
      </c>
      <c r="BK127" s="239">
        <f>ROUND(I127*H127,2)</f>
        <v>0</v>
      </c>
      <c r="BL127" s="18" t="s">
        <v>177</v>
      </c>
      <c r="BM127" s="238" t="s">
        <v>1428</v>
      </c>
    </row>
    <row r="128" s="13" customFormat="1">
      <c r="A128" s="13"/>
      <c r="B128" s="240"/>
      <c r="C128" s="241"/>
      <c r="D128" s="242" t="s">
        <v>179</v>
      </c>
      <c r="E128" s="243" t="s">
        <v>1</v>
      </c>
      <c r="F128" s="244" t="s">
        <v>1429</v>
      </c>
      <c r="G128" s="241"/>
      <c r="H128" s="245">
        <v>227.15000000000001</v>
      </c>
      <c r="I128" s="246"/>
      <c r="J128" s="241"/>
      <c r="K128" s="241"/>
      <c r="L128" s="247"/>
      <c r="M128" s="248"/>
      <c r="N128" s="249"/>
      <c r="O128" s="249"/>
      <c r="P128" s="249"/>
      <c r="Q128" s="249"/>
      <c r="R128" s="249"/>
      <c r="S128" s="249"/>
      <c r="T128" s="250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251" t="s">
        <v>179</v>
      </c>
      <c r="AU128" s="251" t="s">
        <v>87</v>
      </c>
      <c r="AV128" s="13" t="s">
        <v>87</v>
      </c>
      <c r="AW128" s="13" t="s">
        <v>34</v>
      </c>
      <c r="AX128" s="13" t="s">
        <v>85</v>
      </c>
      <c r="AY128" s="251" t="s">
        <v>170</v>
      </c>
    </row>
    <row r="129" s="2" customFormat="1" ht="62.7" customHeight="1">
      <c r="A129" s="39"/>
      <c r="B129" s="40"/>
      <c r="C129" s="227" t="s">
        <v>87</v>
      </c>
      <c r="D129" s="227" t="s">
        <v>172</v>
      </c>
      <c r="E129" s="228" t="s">
        <v>1301</v>
      </c>
      <c r="F129" s="229" t="s">
        <v>1302</v>
      </c>
      <c r="G129" s="230" t="s">
        <v>224</v>
      </c>
      <c r="H129" s="231">
        <v>227.15000000000001</v>
      </c>
      <c r="I129" s="232"/>
      <c r="J129" s="233">
        <f>ROUND(I129*H129,2)</f>
        <v>0</v>
      </c>
      <c r="K129" s="229" t="s">
        <v>176</v>
      </c>
      <c r="L129" s="45"/>
      <c r="M129" s="234" t="s">
        <v>1</v>
      </c>
      <c r="N129" s="235" t="s">
        <v>43</v>
      </c>
      <c r="O129" s="92"/>
      <c r="P129" s="236">
        <f>O129*H129</f>
        <v>0</v>
      </c>
      <c r="Q129" s="236">
        <v>0</v>
      </c>
      <c r="R129" s="236">
        <f>Q129*H129</f>
        <v>0</v>
      </c>
      <c r="S129" s="236">
        <v>0</v>
      </c>
      <c r="T129" s="237">
        <f>S129*H129</f>
        <v>0</v>
      </c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R129" s="238" t="s">
        <v>177</v>
      </c>
      <c r="AT129" s="238" t="s">
        <v>172</v>
      </c>
      <c r="AU129" s="238" t="s">
        <v>87</v>
      </c>
      <c r="AY129" s="18" t="s">
        <v>170</v>
      </c>
      <c r="BE129" s="239">
        <f>IF(N129="základní",J129,0)</f>
        <v>0</v>
      </c>
      <c r="BF129" s="239">
        <f>IF(N129="snížená",J129,0)</f>
        <v>0</v>
      </c>
      <c r="BG129" s="239">
        <f>IF(N129="zákl. přenesená",J129,0)</f>
        <v>0</v>
      </c>
      <c r="BH129" s="239">
        <f>IF(N129="sníž. přenesená",J129,0)</f>
        <v>0</v>
      </c>
      <c r="BI129" s="239">
        <f>IF(N129="nulová",J129,0)</f>
        <v>0</v>
      </c>
      <c r="BJ129" s="18" t="s">
        <v>85</v>
      </c>
      <c r="BK129" s="239">
        <f>ROUND(I129*H129,2)</f>
        <v>0</v>
      </c>
      <c r="BL129" s="18" t="s">
        <v>177</v>
      </c>
      <c r="BM129" s="238" t="s">
        <v>1430</v>
      </c>
    </row>
    <row r="130" s="13" customFormat="1">
      <c r="A130" s="13"/>
      <c r="B130" s="240"/>
      <c r="C130" s="241"/>
      <c r="D130" s="242" t="s">
        <v>179</v>
      </c>
      <c r="E130" s="243" t="s">
        <v>1</v>
      </c>
      <c r="F130" s="244" t="s">
        <v>1431</v>
      </c>
      <c r="G130" s="241"/>
      <c r="H130" s="245">
        <v>227.15000000000001</v>
      </c>
      <c r="I130" s="246"/>
      <c r="J130" s="241"/>
      <c r="K130" s="241"/>
      <c r="L130" s="247"/>
      <c r="M130" s="248"/>
      <c r="N130" s="249"/>
      <c r="O130" s="249"/>
      <c r="P130" s="249"/>
      <c r="Q130" s="249"/>
      <c r="R130" s="249"/>
      <c r="S130" s="249"/>
      <c r="T130" s="250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51" t="s">
        <v>179</v>
      </c>
      <c r="AU130" s="251" t="s">
        <v>87</v>
      </c>
      <c r="AV130" s="13" t="s">
        <v>87</v>
      </c>
      <c r="AW130" s="13" t="s">
        <v>34</v>
      </c>
      <c r="AX130" s="13" t="s">
        <v>85</v>
      </c>
      <c r="AY130" s="251" t="s">
        <v>170</v>
      </c>
    </row>
    <row r="131" s="2" customFormat="1" ht="66.75" customHeight="1">
      <c r="A131" s="39"/>
      <c r="B131" s="40"/>
      <c r="C131" s="227" t="s">
        <v>185</v>
      </c>
      <c r="D131" s="227" t="s">
        <v>172</v>
      </c>
      <c r="E131" s="228" t="s">
        <v>1305</v>
      </c>
      <c r="F131" s="229" t="s">
        <v>1306</v>
      </c>
      <c r="G131" s="230" t="s">
        <v>224</v>
      </c>
      <c r="H131" s="231">
        <v>4997.3000000000002</v>
      </c>
      <c r="I131" s="232"/>
      <c r="J131" s="233">
        <f>ROUND(I131*H131,2)</f>
        <v>0</v>
      </c>
      <c r="K131" s="229" t="s">
        <v>176</v>
      </c>
      <c r="L131" s="45"/>
      <c r="M131" s="234" t="s">
        <v>1</v>
      </c>
      <c r="N131" s="235" t="s">
        <v>43</v>
      </c>
      <c r="O131" s="92"/>
      <c r="P131" s="236">
        <f>O131*H131</f>
        <v>0</v>
      </c>
      <c r="Q131" s="236">
        <v>0</v>
      </c>
      <c r="R131" s="236">
        <f>Q131*H131</f>
        <v>0</v>
      </c>
      <c r="S131" s="236">
        <v>0</v>
      </c>
      <c r="T131" s="237">
        <f>S131*H131</f>
        <v>0</v>
      </c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R131" s="238" t="s">
        <v>177</v>
      </c>
      <c r="AT131" s="238" t="s">
        <v>172</v>
      </c>
      <c r="AU131" s="238" t="s">
        <v>87</v>
      </c>
      <c r="AY131" s="18" t="s">
        <v>170</v>
      </c>
      <c r="BE131" s="239">
        <f>IF(N131="základní",J131,0)</f>
        <v>0</v>
      </c>
      <c r="BF131" s="239">
        <f>IF(N131="snížená",J131,0)</f>
        <v>0</v>
      </c>
      <c r="BG131" s="239">
        <f>IF(N131="zákl. přenesená",J131,0)</f>
        <v>0</v>
      </c>
      <c r="BH131" s="239">
        <f>IF(N131="sníž. přenesená",J131,0)</f>
        <v>0</v>
      </c>
      <c r="BI131" s="239">
        <f>IF(N131="nulová",J131,0)</f>
        <v>0</v>
      </c>
      <c r="BJ131" s="18" t="s">
        <v>85</v>
      </c>
      <c r="BK131" s="239">
        <f>ROUND(I131*H131,2)</f>
        <v>0</v>
      </c>
      <c r="BL131" s="18" t="s">
        <v>177</v>
      </c>
      <c r="BM131" s="238" t="s">
        <v>1432</v>
      </c>
    </row>
    <row r="132" s="13" customFormat="1">
      <c r="A132" s="13"/>
      <c r="B132" s="240"/>
      <c r="C132" s="241"/>
      <c r="D132" s="242" t="s">
        <v>179</v>
      </c>
      <c r="E132" s="243" t="s">
        <v>1</v>
      </c>
      <c r="F132" s="244" t="s">
        <v>1433</v>
      </c>
      <c r="G132" s="241"/>
      <c r="H132" s="245">
        <v>4997.3000000000002</v>
      </c>
      <c r="I132" s="246"/>
      <c r="J132" s="241"/>
      <c r="K132" s="241"/>
      <c r="L132" s="247"/>
      <c r="M132" s="248"/>
      <c r="N132" s="249"/>
      <c r="O132" s="249"/>
      <c r="P132" s="249"/>
      <c r="Q132" s="249"/>
      <c r="R132" s="249"/>
      <c r="S132" s="249"/>
      <c r="T132" s="250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251" t="s">
        <v>179</v>
      </c>
      <c r="AU132" s="251" t="s">
        <v>87</v>
      </c>
      <c r="AV132" s="13" t="s">
        <v>87</v>
      </c>
      <c r="AW132" s="13" t="s">
        <v>34</v>
      </c>
      <c r="AX132" s="13" t="s">
        <v>85</v>
      </c>
      <c r="AY132" s="251" t="s">
        <v>170</v>
      </c>
    </row>
    <row r="133" s="2" customFormat="1" ht="44.25" customHeight="1">
      <c r="A133" s="39"/>
      <c r="B133" s="40"/>
      <c r="C133" s="227" t="s">
        <v>177</v>
      </c>
      <c r="D133" s="227" t="s">
        <v>172</v>
      </c>
      <c r="E133" s="228" t="s">
        <v>276</v>
      </c>
      <c r="F133" s="229" t="s">
        <v>277</v>
      </c>
      <c r="G133" s="230" t="s">
        <v>278</v>
      </c>
      <c r="H133" s="231">
        <v>408.87</v>
      </c>
      <c r="I133" s="232"/>
      <c r="J133" s="233">
        <f>ROUND(I133*H133,2)</f>
        <v>0</v>
      </c>
      <c r="K133" s="229" t="s">
        <v>176</v>
      </c>
      <c r="L133" s="45"/>
      <c r="M133" s="234" t="s">
        <v>1</v>
      </c>
      <c r="N133" s="235" t="s">
        <v>43</v>
      </c>
      <c r="O133" s="92"/>
      <c r="P133" s="236">
        <f>O133*H133</f>
        <v>0</v>
      </c>
      <c r="Q133" s="236">
        <v>0</v>
      </c>
      <c r="R133" s="236">
        <f>Q133*H133</f>
        <v>0</v>
      </c>
      <c r="S133" s="236">
        <v>0</v>
      </c>
      <c r="T133" s="237">
        <f>S133*H133</f>
        <v>0</v>
      </c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R133" s="238" t="s">
        <v>177</v>
      </c>
      <c r="AT133" s="238" t="s">
        <v>172</v>
      </c>
      <c r="AU133" s="238" t="s">
        <v>87</v>
      </c>
      <c r="AY133" s="18" t="s">
        <v>170</v>
      </c>
      <c r="BE133" s="239">
        <f>IF(N133="základní",J133,0)</f>
        <v>0</v>
      </c>
      <c r="BF133" s="239">
        <f>IF(N133="snížená",J133,0)</f>
        <v>0</v>
      </c>
      <c r="BG133" s="239">
        <f>IF(N133="zákl. přenesená",J133,0)</f>
        <v>0</v>
      </c>
      <c r="BH133" s="239">
        <f>IF(N133="sníž. přenesená",J133,0)</f>
        <v>0</v>
      </c>
      <c r="BI133" s="239">
        <f>IF(N133="nulová",J133,0)</f>
        <v>0</v>
      </c>
      <c r="BJ133" s="18" t="s">
        <v>85</v>
      </c>
      <c r="BK133" s="239">
        <f>ROUND(I133*H133,2)</f>
        <v>0</v>
      </c>
      <c r="BL133" s="18" t="s">
        <v>177</v>
      </c>
      <c r="BM133" s="238" t="s">
        <v>1434</v>
      </c>
    </row>
    <row r="134" s="13" customFormat="1">
      <c r="A134" s="13"/>
      <c r="B134" s="240"/>
      <c r="C134" s="241"/>
      <c r="D134" s="242" t="s">
        <v>179</v>
      </c>
      <c r="E134" s="243" t="s">
        <v>1</v>
      </c>
      <c r="F134" s="244" t="s">
        <v>1435</v>
      </c>
      <c r="G134" s="241"/>
      <c r="H134" s="245">
        <v>408.87</v>
      </c>
      <c r="I134" s="246"/>
      <c r="J134" s="241"/>
      <c r="K134" s="241"/>
      <c r="L134" s="247"/>
      <c r="M134" s="248"/>
      <c r="N134" s="249"/>
      <c r="O134" s="249"/>
      <c r="P134" s="249"/>
      <c r="Q134" s="249"/>
      <c r="R134" s="249"/>
      <c r="S134" s="249"/>
      <c r="T134" s="250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51" t="s">
        <v>179</v>
      </c>
      <c r="AU134" s="251" t="s">
        <v>87</v>
      </c>
      <c r="AV134" s="13" t="s">
        <v>87</v>
      </c>
      <c r="AW134" s="13" t="s">
        <v>34</v>
      </c>
      <c r="AX134" s="13" t="s">
        <v>85</v>
      </c>
      <c r="AY134" s="251" t="s">
        <v>170</v>
      </c>
    </row>
    <row r="135" s="2" customFormat="1" ht="33" customHeight="1">
      <c r="A135" s="39"/>
      <c r="B135" s="40"/>
      <c r="C135" s="227" t="s">
        <v>192</v>
      </c>
      <c r="D135" s="227" t="s">
        <v>172</v>
      </c>
      <c r="E135" s="228" t="s">
        <v>1379</v>
      </c>
      <c r="F135" s="229" t="s">
        <v>1380</v>
      </c>
      <c r="G135" s="230" t="s">
        <v>175</v>
      </c>
      <c r="H135" s="231">
        <v>297.55000000000001</v>
      </c>
      <c r="I135" s="232"/>
      <c r="J135" s="233">
        <f>ROUND(I135*H135,2)</f>
        <v>0</v>
      </c>
      <c r="K135" s="229" t="s">
        <v>176</v>
      </c>
      <c r="L135" s="45"/>
      <c r="M135" s="234" t="s">
        <v>1</v>
      </c>
      <c r="N135" s="235" t="s">
        <v>43</v>
      </c>
      <c r="O135" s="92"/>
      <c r="P135" s="236">
        <f>O135*H135</f>
        <v>0</v>
      </c>
      <c r="Q135" s="236">
        <v>0</v>
      </c>
      <c r="R135" s="236">
        <f>Q135*H135</f>
        <v>0</v>
      </c>
      <c r="S135" s="236">
        <v>0</v>
      </c>
      <c r="T135" s="237">
        <f>S135*H135</f>
        <v>0</v>
      </c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R135" s="238" t="s">
        <v>177</v>
      </c>
      <c r="AT135" s="238" t="s">
        <v>172</v>
      </c>
      <c r="AU135" s="238" t="s">
        <v>87</v>
      </c>
      <c r="AY135" s="18" t="s">
        <v>170</v>
      </c>
      <c r="BE135" s="239">
        <f>IF(N135="základní",J135,0)</f>
        <v>0</v>
      </c>
      <c r="BF135" s="239">
        <f>IF(N135="snížená",J135,0)</f>
        <v>0</v>
      </c>
      <c r="BG135" s="239">
        <f>IF(N135="zákl. přenesená",J135,0)</f>
        <v>0</v>
      </c>
      <c r="BH135" s="239">
        <f>IF(N135="sníž. přenesená",J135,0)</f>
        <v>0</v>
      </c>
      <c r="BI135" s="239">
        <f>IF(N135="nulová",J135,0)</f>
        <v>0</v>
      </c>
      <c r="BJ135" s="18" t="s">
        <v>85</v>
      </c>
      <c r="BK135" s="239">
        <f>ROUND(I135*H135,2)</f>
        <v>0</v>
      </c>
      <c r="BL135" s="18" t="s">
        <v>177</v>
      </c>
      <c r="BM135" s="238" t="s">
        <v>1436</v>
      </c>
    </row>
    <row r="136" s="13" customFormat="1">
      <c r="A136" s="13"/>
      <c r="B136" s="240"/>
      <c r="C136" s="241"/>
      <c r="D136" s="242" t="s">
        <v>179</v>
      </c>
      <c r="E136" s="243" t="s">
        <v>1</v>
      </c>
      <c r="F136" s="244" t="s">
        <v>1437</v>
      </c>
      <c r="G136" s="241"/>
      <c r="H136" s="245">
        <v>297.55000000000001</v>
      </c>
      <c r="I136" s="246"/>
      <c r="J136" s="241"/>
      <c r="K136" s="241"/>
      <c r="L136" s="247"/>
      <c r="M136" s="248"/>
      <c r="N136" s="249"/>
      <c r="O136" s="249"/>
      <c r="P136" s="249"/>
      <c r="Q136" s="249"/>
      <c r="R136" s="249"/>
      <c r="S136" s="249"/>
      <c r="T136" s="250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51" t="s">
        <v>179</v>
      </c>
      <c r="AU136" s="251" t="s">
        <v>87</v>
      </c>
      <c r="AV136" s="13" t="s">
        <v>87</v>
      </c>
      <c r="AW136" s="13" t="s">
        <v>34</v>
      </c>
      <c r="AX136" s="13" t="s">
        <v>85</v>
      </c>
      <c r="AY136" s="251" t="s">
        <v>170</v>
      </c>
    </row>
    <row r="137" s="12" customFormat="1" ht="22.8" customHeight="1">
      <c r="A137" s="12"/>
      <c r="B137" s="211"/>
      <c r="C137" s="212"/>
      <c r="D137" s="213" t="s">
        <v>77</v>
      </c>
      <c r="E137" s="225" t="s">
        <v>192</v>
      </c>
      <c r="F137" s="225" t="s">
        <v>584</v>
      </c>
      <c r="G137" s="212"/>
      <c r="H137" s="212"/>
      <c r="I137" s="215"/>
      <c r="J137" s="226">
        <f>BK137</f>
        <v>0</v>
      </c>
      <c r="K137" s="212"/>
      <c r="L137" s="217"/>
      <c r="M137" s="218"/>
      <c r="N137" s="219"/>
      <c r="O137" s="219"/>
      <c r="P137" s="220">
        <f>SUM(P138:P143)</f>
        <v>0</v>
      </c>
      <c r="Q137" s="219"/>
      <c r="R137" s="220">
        <f>SUM(R138:R143)</f>
        <v>416.29203000000001</v>
      </c>
      <c r="S137" s="219"/>
      <c r="T137" s="221">
        <f>SUM(T138:T143)</f>
        <v>0</v>
      </c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R137" s="222" t="s">
        <v>85</v>
      </c>
      <c r="AT137" s="223" t="s">
        <v>77</v>
      </c>
      <c r="AU137" s="223" t="s">
        <v>85</v>
      </c>
      <c r="AY137" s="222" t="s">
        <v>170</v>
      </c>
      <c r="BK137" s="224">
        <f>SUM(BK138:BK143)</f>
        <v>0</v>
      </c>
    </row>
    <row r="138" s="2" customFormat="1" ht="33" customHeight="1">
      <c r="A138" s="39"/>
      <c r="B138" s="40"/>
      <c r="C138" s="227" t="s">
        <v>197</v>
      </c>
      <c r="D138" s="227" t="s">
        <v>172</v>
      </c>
      <c r="E138" s="228" t="s">
        <v>1383</v>
      </c>
      <c r="F138" s="229" t="s">
        <v>1384</v>
      </c>
      <c r="G138" s="230" t="s">
        <v>175</v>
      </c>
      <c r="H138" s="231">
        <v>297.55000000000001</v>
      </c>
      <c r="I138" s="232"/>
      <c r="J138" s="233">
        <f>ROUND(I138*H138,2)</f>
        <v>0</v>
      </c>
      <c r="K138" s="229" t="s">
        <v>176</v>
      </c>
      <c r="L138" s="45"/>
      <c r="M138" s="234" t="s">
        <v>1</v>
      </c>
      <c r="N138" s="235" t="s">
        <v>43</v>
      </c>
      <c r="O138" s="92"/>
      <c r="P138" s="236">
        <f>O138*H138</f>
        <v>0</v>
      </c>
      <c r="Q138" s="236">
        <v>0</v>
      </c>
      <c r="R138" s="236">
        <f>Q138*H138</f>
        <v>0</v>
      </c>
      <c r="S138" s="236">
        <v>0</v>
      </c>
      <c r="T138" s="237">
        <f>S138*H138</f>
        <v>0</v>
      </c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R138" s="238" t="s">
        <v>177</v>
      </c>
      <c r="AT138" s="238" t="s">
        <v>172</v>
      </c>
      <c r="AU138" s="238" t="s">
        <v>87</v>
      </c>
      <c r="AY138" s="18" t="s">
        <v>170</v>
      </c>
      <c r="BE138" s="239">
        <f>IF(N138="základní",J138,0)</f>
        <v>0</v>
      </c>
      <c r="BF138" s="239">
        <f>IF(N138="snížená",J138,0)</f>
        <v>0</v>
      </c>
      <c r="BG138" s="239">
        <f>IF(N138="zákl. přenesená",J138,0)</f>
        <v>0</v>
      </c>
      <c r="BH138" s="239">
        <f>IF(N138="sníž. přenesená",J138,0)</f>
        <v>0</v>
      </c>
      <c r="BI138" s="239">
        <f>IF(N138="nulová",J138,0)</f>
        <v>0</v>
      </c>
      <c r="BJ138" s="18" t="s">
        <v>85</v>
      </c>
      <c r="BK138" s="239">
        <f>ROUND(I138*H138,2)</f>
        <v>0</v>
      </c>
      <c r="BL138" s="18" t="s">
        <v>177</v>
      </c>
      <c r="BM138" s="238" t="s">
        <v>1438</v>
      </c>
    </row>
    <row r="139" s="13" customFormat="1">
      <c r="A139" s="13"/>
      <c r="B139" s="240"/>
      <c r="C139" s="241"/>
      <c r="D139" s="242" t="s">
        <v>179</v>
      </c>
      <c r="E139" s="243" t="s">
        <v>1</v>
      </c>
      <c r="F139" s="244" t="s">
        <v>1437</v>
      </c>
      <c r="G139" s="241"/>
      <c r="H139" s="245">
        <v>297.55000000000001</v>
      </c>
      <c r="I139" s="246"/>
      <c r="J139" s="241"/>
      <c r="K139" s="241"/>
      <c r="L139" s="247"/>
      <c r="M139" s="248"/>
      <c r="N139" s="249"/>
      <c r="O139" s="249"/>
      <c r="P139" s="249"/>
      <c r="Q139" s="249"/>
      <c r="R139" s="249"/>
      <c r="S139" s="249"/>
      <c r="T139" s="250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51" t="s">
        <v>179</v>
      </c>
      <c r="AU139" s="251" t="s">
        <v>87</v>
      </c>
      <c r="AV139" s="13" t="s">
        <v>87</v>
      </c>
      <c r="AW139" s="13" t="s">
        <v>34</v>
      </c>
      <c r="AX139" s="13" t="s">
        <v>85</v>
      </c>
      <c r="AY139" s="251" t="s">
        <v>170</v>
      </c>
    </row>
    <row r="140" s="2" customFormat="1" ht="55.5" customHeight="1">
      <c r="A140" s="39"/>
      <c r="B140" s="40"/>
      <c r="C140" s="227" t="s">
        <v>202</v>
      </c>
      <c r="D140" s="227" t="s">
        <v>172</v>
      </c>
      <c r="E140" s="228" t="s">
        <v>1388</v>
      </c>
      <c r="F140" s="229" t="s">
        <v>1389</v>
      </c>
      <c r="G140" s="230" t="s">
        <v>175</v>
      </c>
      <c r="H140" s="231">
        <v>260.14999999999998</v>
      </c>
      <c r="I140" s="232"/>
      <c r="J140" s="233">
        <f>ROUND(I140*H140,2)</f>
        <v>0</v>
      </c>
      <c r="K140" s="229" t="s">
        <v>176</v>
      </c>
      <c r="L140" s="45"/>
      <c r="M140" s="234" t="s">
        <v>1</v>
      </c>
      <c r="N140" s="235" t="s">
        <v>43</v>
      </c>
      <c r="O140" s="92"/>
      <c r="P140" s="236">
        <f>O140*H140</f>
        <v>0</v>
      </c>
      <c r="Q140" s="236">
        <v>0.1002</v>
      </c>
      <c r="R140" s="236">
        <f>Q140*H140</f>
        <v>26.067029999999995</v>
      </c>
      <c r="S140" s="236">
        <v>0</v>
      </c>
      <c r="T140" s="237">
        <f>S140*H140</f>
        <v>0</v>
      </c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R140" s="238" t="s">
        <v>177</v>
      </c>
      <c r="AT140" s="238" t="s">
        <v>172</v>
      </c>
      <c r="AU140" s="238" t="s">
        <v>87</v>
      </c>
      <c r="AY140" s="18" t="s">
        <v>170</v>
      </c>
      <c r="BE140" s="239">
        <f>IF(N140="základní",J140,0)</f>
        <v>0</v>
      </c>
      <c r="BF140" s="239">
        <f>IF(N140="snížená",J140,0)</f>
        <v>0</v>
      </c>
      <c r="BG140" s="239">
        <f>IF(N140="zákl. přenesená",J140,0)</f>
        <v>0</v>
      </c>
      <c r="BH140" s="239">
        <f>IF(N140="sníž. přenesená",J140,0)</f>
        <v>0</v>
      </c>
      <c r="BI140" s="239">
        <f>IF(N140="nulová",J140,0)</f>
        <v>0</v>
      </c>
      <c r="BJ140" s="18" t="s">
        <v>85</v>
      </c>
      <c r="BK140" s="239">
        <f>ROUND(I140*H140,2)</f>
        <v>0</v>
      </c>
      <c r="BL140" s="18" t="s">
        <v>177</v>
      </c>
      <c r="BM140" s="238" t="s">
        <v>1439</v>
      </c>
    </row>
    <row r="141" s="13" customFormat="1">
      <c r="A141" s="13"/>
      <c r="B141" s="240"/>
      <c r="C141" s="241"/>
      <c r="D141" s="242" t="s">
        <v>179</v>
      </c>
      <c r="E141" s="243" t="s">
        <v>1</v>
      </c>
      <c r="F141" s="244" t="s">
        <v>1440</v>
      </c>
      <c r="G141" s="241"/>
      <c r="H141" s="245">
        <v>260.14999999999998</v>
      </c>
      <c r="I141" s="246"/>
      <c r="J141" s="241"/>
      <c r="K141" s="241"/>
      <c r="L141" s="247"/>
      <c r="M141" s="248"/>
      <c r="N141" s="249"/>
      <c r="O141" s="249"/>
      <c r="P141" s="249"/>
      <c r="Q141" s="249"/>
      <c r="R141" s="249"/>
      <c r="S141" s="249"/>
      <c r="T141" s="250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51" t="s">
        <v>179</v>
      </c>
      <c r="AU141" s="251" t="s">
        <v>87</v>
      </c>
      <c r="AV141" s="13" t="s">
        <v>87</v>
      </c>
      <c r="AW141" s="13" t="s">
        <v>34</v>
      </c>
      <c r="AX141" s="13" t="s">
        <v>85</v>
      </c>
      <c r="AY141" s="251" t="s">
        <v>170</v>
      </c>
    </row>
    <row r="142" s="2" customFormat="1" ht="16.5" customHeight="1">
      <c r="A142" s="39"/>
      <c r="B142" s="40"/>
      <c r="C142" s="273" t="s">
        <v>210</v>
      </c>
      <c r="D142" s="273" t="s">
        <v>298</v>
      </c>
      <c r="E142" s="274" t="s">
        <v>1392</v>
      </c>
      <c r="F142" s="275" t="s">
        <v>1393</v>
      </c>
      <c r="G142" s="276" t="s">
        <v>278</v>
      </c>
      <c r="H142" s="277">
        <v>390.22500000000002</v>
      </c>
      <c r="I142" s="278"/>
      <c r="J142" s="279">
        <f>ROUND(I142*H142,2)</f>
        <v>0</v>
      </c>
      <c r="K142" s="275" t="s">
        <v>176</v>
      </c>
      <c r="L142" s="280"/>
      <c r="M142" s="281" t="s">
        <v>1</v>
      </c>
      <c r="N142" s="282" t="s">
        <v>43</v>
      </c>
      <c r="O142" s="92"/>
      <c r="P142" s="236">
        <f>O142*H142</f>
        <v>0</v>
      </c>
      <c r="Q142" s="236">
        <v>1</v>
      </c>
      <c r="R142" s="236">
        <f>Q142*H142</f>
        <v>390.22500000000002</v>
      </c>
      <c r="S142" s="236">
        <v>0</v>
      </c>
      <c r="T142" s="237">
        <f>S142*H142</f>
        <v>0</v>
      </c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R142" s="238" t="s">
        <v>210</v>
      </c>
      <c r="AT142" s="238" t="s">
        <v>298</v>
      </c>
      <c r="AU142" s="238" t="s">
        <v>87</v>
      </c>
      <c r="AY142" s="18" t="s">
        <v>170</v>
      </c>
      <c r="BE142" s="239">
        <f>IF(N142="základní",J142,0)</f>
        <v>0</v>
      </c>
      <c r="BF142" s="239">
        <f>IF(N142="snížená",J142,0)</f>
        <v>0</v>
      </c>
      <c r="BG142" s="239">
        <f>IF(N142="zákl. přenesená",J142,0)</f>
        <v>0</v>
      </c>
      <c r="BH142" s="239">
        <f>IF(N142="sníž. přenesená",J142,0)</f>
        <v>0</v>
      </c>
      <c r="BI142" s="239">
        <f>IF(N142="nulová",J142,0)</f>
        <v>0</v>
      </c>
      <c r="BJ142" s="18" t="s">
        <v>85</v>
      </c>
      <c r="BK142" s="239">
        <f>ROUND(I142*H142,2)</f>
        <v>0</v>
      </c>
      <c r="BL142" s="18" t="s">
        <v>177</v>
      </c>
      <c r="BM142" s="238" t="s">
        <v>1441</v>
      </c>
    </row>
    <row r="143" s="13" customFormat="1">
      <c r="A143" s="13"/>
      <c r="B143" s="240"/>
      <c r="C143" s="241"/>
      <c r="D143" s="242" t="s">
        <v>179</v>
      </c>
      <c r="E143" s="243" t="s">
        <v>1</v>
      </c>
      <c r="F143" s="244" t="s">
        <v>1442</v>
      </c>
      <c r="G143" s="241"/>
      <c r="H143" s="245">
        <v>390.22500000000002</v>
      </c>
      <c r="I143" s="246"/>
      <c r="J143" s="241"/>
      <c r="K143" s="241"/>
      <c r="L143" s="247"/>
      <c r="M143" s="248"/>
      <c r="N143" s="249"/>
      <c r="O143" s="249"/>
      <c r="P143" s="249"/>
      <c r="Q143" s="249"/>
      <c r="R143" s="249"/>
      <c r="S143" s="249"/>
      <c r="T143" s="250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51" t="s">
        <v>179</v>
      </c>
      <c r="AU143" s="251" t="s">
        <v>87</v>
      </c>
      <c r="AV143" s="13" t="s">
        <v>87</v>
      </c>
      <c r="AW143" s="13" t="s">
        <v>34</v>
      </c>
      <c r="AX143" s="13" t="s">
        <v>85</v>
      </c>
      <c r="AY143" s="251" t="s">
        <v>170</v>
      </c>
    </row>
    <row r="144" s="12" customFormat="1" ht="22.8" customHeight="1">
      <c r="A144" s="12"/>
      <c r="B144" s="211"/>
      <c r="C144" s="212"/>
      <c r="D144" s="213" t="s">
        <v>77</v>
      </c>
      <c r="E144" s="225" t="s">
        <v>498</v>
      </c>
      <c r="F144" s="225" t="s">
        <v>499</v>
      </c>
      <c r="G144" s="212"/>
      <c r="H144" s="212"/>
      <c r="I144" s="215"/>
      <c r="J144" s="226">
        <f>BK144</f>
        <v>0</v>
      </c>
      <c r="K144" s="212"/>
      <c r="L144" s="217"/>
      <c r="M144" s="218"/>
      <c r="N144" s="219"/>
      <c r="O144" s="219"/>
      <c r="P144" s="220">
        <f>P145</f>
        <v>0</v>
      </c>
      <c r="Q144" s="219"/>
      <c r="R144" s="220">
        <f>R145</f>
        <v>0</v>
      </c>
      <c r="S144" s="219"/>
      <c r="T144" s="221">
        <f>T145</f>
        <v>0</v>
      </c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R144" s="222" t="s">
        <v>85</v>
      </c>
      <c r="AT144" s="223" t="s">
        <v>77</v>
      </c>
      <c r="AU144" s="223" t="s">
        <v>85</v>
      </c>
      <c r="AY144" s="222" t="s">
        <v>170</v>
      </c>
      <c r="BK144" s="224">
        <f>BK145</f>
        <v>0</v>
      </c>
    </row>
    <row r="145" s="2" customFormat="1" ht="44.25" customHeight="1">
      <c r="A145" s="39"/>
      <c r="B145" s="40"/>
      <c r="C145" s="227" t="s">
        <v>215</v>
      </c>
      <c r="D145" s="227" t="s">
        <v>172</v>
      </c>
      <c r="E145" s="228" t="s">
        <v>1396</v>
      </c>
      <c r="F145" s="229" t="s">
        <v>1397</v>
      </c>
      <c r="G145" s="230" t="s">
        <v>278</v>
      </c>
      <c r="H145" s="231">
        <v>416.29199999999997</v>
      </c>
      <c r="I145" s="232"/>
      <c r="J145" s="233">
        <f>ROUND(I145*H145,2)</f>
        <v>0</v>
      </c>
      <c r="K145" s="229" t="s">
        <v>176</v>
      </c>
      <c r="L145" s="45"/>
      <c r="M145" s="283" t="s">
        <v>1</v>
      </c>
      <c r="N145" s="284" t="s">
        <v>43</v>
      </c>
      <c r="O145" s="285"/>
      <c r="P145" s="286">
        <f>O145*H145</f>
        <v>0</v>
      </c>
      <c r="Q145" s="286">
        <v>0</v>
      </c>
      <c r="R145" s="286">
        <f>Q145*H145</f>
        <v>0</v>
      </c>
      <c r="S145" s="286">
        <v>0</v>
      </c>
      <c r="T145" s="287">
        <f>S145*H145</f>
        <v>0</v>
      </c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R145" s="238" t="s">
        <v>177</v>
      </c>
      <c r="AT145" s="238" t="s">
        <v>172</v>
      </c>
      <c r="AU145" s="238" t="s">
        <v>87</v>
      </c>
      <c r="AY145" s="18" t="s">
        <v>170</v>
      </c>
      <c r="BE145" s="239">
        <f>IF(N145="základní",J145,0)</f>
        <v>0</v>
      </c>
      <c r="BF145" s="239">
        <f>IF(N145="snížená",J145,0)</f>
        <v>0</v>
      </c>
      <c r="BG145" s="239">
        <f>IF(N145="zákl. přenesená",J145,0)</f>
        <v>0</v>
      </c>
      <c r="BH145" s="239">
        <f>IF(N145="sníž. přenesená",J145,0)</f>
        <v>0</v>
      </c>
      <c r="BI145" s="239">
        <f>IF(N145="nulová",J145,0)</f>
        <v>0</v>
      </c>
      <c r="BJ145" s="18" t="s">
        <v>85</v>
      </c>
      <c r="BK145" s="239">
        <f>ROUND(I145*H145,2)</f>
        <v>0</v>
      </c>
      <c r="BL145" s="18" t="s">
        <v>177</v>
      </c>
      <c r="BM145" s="238" t="s">
        <v>1443</v>
      </c>
    </row>
    <row r="146" s="2" customFormat="1" ht="6.96" customHeight="1">
      <c r="A146" s="39"/>
      <c r="B146" s="67"/>
      <c r="C146" s="68"/>
      <c r="D146" s="68"/>
      <c r="E146" s="68"/>
      <c r="F146" s="68"/>
      <c r="G146" s="68"/>
      <c r="H146" s="68"/>
      <c r="I146" s="68"/>
      <c r="J146" s="68"/>
      <c r="K146" s="68"/>
      <c r="L146" s="45"/>
      <c r="M146" s="39"/>
      <c r="O146" s="39"/>
      <c r="P146" s="39"/>
      <c r="Q146" s="39"/>
      <c r="R146" s="39"/>
      <c r="S146" s="39"/>
      <c r="T146" s="39"/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</row>
  </sheetData>
  <sheetProtection sheet="1" autoFilter="0" formatColumns="0" formatRows="0" objects="1" scenarios="1" spinCount="100000" saltValue="n4broqKxCoR6nlqiWNfYQ9tqVfb4mWGYdFQW55HxhDN/66IebwpFyNwZhhE5GhaxHJ7KaDX+3/iS69EHJQV/wQ==" hashValue="oLxTbiGLUFcBLTsY4mk6RG3D5XGGzTpApoUEbIlqnJdK5a/q5bElP19ipCBtZnfewbKE9fK1fOhjPtNzikP5Uw==" algorithmName="SHA-512" password="CC35"/>
  <autoFilter ref="C123:K145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2:H112"/>
    <mergeCell ref="E114:H114"/>
    <mergeCell ref="E116:H116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1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124</v>
      </c>
    </row>
    <row r="3" s="1" customFormat="1" ht="6.96" customHeight="1">
      <c r="B3" s="147"/>
      <c r="C3" s="148"/>
      <c r="D3" s="148"/>
      <c r="E3" s="148"/>
      <c r="F3" s="148"/>
      <c r="G3" s="148"/>
      <c r="H3" s="148"/>
      <c r="I3" s="148"/>
      <c r="J3" s="148"/>
      <c r="K3" s="148"/>
      <c r="L3" s="21"/>
      <c r="AT3" s="18" t="s">
        <v>87</v>
      </c>
    </row>
    <row r="4" s="1" customFormat="1" ht="24.96" customHeight="1">
      <c r="B4" s="21"/>
      <c r="D4" s="149" t="s">
        <v>137</v>
      </c>
      <c r="L4" s="21"/>
      <c r="M4" s="150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51" t="s">
        <v>16</v>
      </c>
      <c r="L6" s="21"/>
    </row>
    <row r="7" s="1" customFormat="1" ht="16.5" customHeight="1">
      <c r="B7" s="21"/>
      <c r="E7" s="152" t="str">
        <f>'Rekapitulace stavby'!K6</f>
        <v>Povodňový park Kamýk nad Vltavou, 2024,aktualizace 12_6</v>
      </c>
      <c r="F7" s="151"/>
      <c r="G7" s="151"/>
      <c r="H7" s="151"/>
      <c r="L7" s="21"/>
    </row>
    <row r="8" s="1" customFormat="1" ht="12" customHeight="1">
      <c r="B8" s="21"/>
      <c r="D8" s="151" t="s">
        <v>138</v>
      </c>
      <c r="L8" s="21"/>
    </row>
    <row r="9" s="2" customFormat="1" ht="16.5" customHeight="1">
      <c r="A9" s="39"/>
      <c r="B9" s="45"/>
      <c r="C9" s="39"/>
      <c r="D9" s="39"/>
      <c r="E9" s="152" t="s">
        <v>1444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 ht="12" customHeight="1">
      <c r="A10" s="39"/>
      <c r="B10" s="45"/>
      <c r="C10" s="39"/>
      <c r="D10" s="151" t="s">
        <v>140</v>
      </c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6.5" customHeight="1">
      <c r="A11" s="39"/>
      <c r="B11" s="45"/>
      <c r="C11" s="39"/>
      <c r="D11" s="39"/>
      <c r="E11" s="153" t="s">
        <v>1445</v>
      </c>
      <c r="F11" s="39"/>
      <c r="G11" s="39"/>
      <c r="H11" s="39"/>
      <c r="I11" s="39"/>
      <c r="J11" s="39"/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>
      <c r="A12" s="39"/>
      <c r="B12" s="45"/>
      <c r="C12" s="39"/>
      <c r="D12" s="39"/>
      <c r="E12" s="39"/>
      <c r="F12" s="39"/>
      <c r="G12" s="39"/>
      <c r="H12" s="39"/>
      <c r="I12" s="39"/>
      <c r="J12" s="39"/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2" customHeight="1">
      <c r="A13" s="39"/>
      <c r="B13" s="45"/>
      <c r="C13" s="39"/>
      <c r="D13" s="151" t="s">
        <v>18</v>
      </c>
      <c r="E13" s="39"/>
      <c r="F13" s="142" t="s">
        <v>1</v>
      </c>
      <c r="G13" s="39"/>
      <c r="H13" s="39"/>
      <c r="I13" s="151" t="s">
        <v>19</v>
      </c>
      <c r="J13" s="142" t="s">
        <v>1</v>
      </c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51" t="s">
        <v>20</v>
      </c>
      <c r="E14" s="39"/>
      <c r="F14" s="142" t="s">
        <v>21</v>
      </c>
      <c r="G14" s="39"/>
      <c r="H14" s="39"/>
      <c r="I14" s="151" t="s">
        <v>22</v>
      </c>
      <c r="J14" s="154" t="str">
        <f>'Rekapitulace stavby'!AN8</f>
        <v>8. 1. 2024</v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0.8" customHeight="1">
      <c r="A15" s="39"/>
      <c r="B15" s="45"/>
      <c r="C15" s="39"/>
      <c r="D15" s="39"/>
      <c r="E15" s="39"/>
      <c r="F15" s="39"/>
      <c r="G15" s="39"/>
      <c r="H15" s="39"/>
      <c r="I15" s="39"/>
      <c r="J15" s="39"/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12" customHeight="1">
      <c r="A16" s="39"/>
      <c r="B16" s="45"/>
      <c r="C16" s="39"/>
      <c r="D16" s="151" t="s">
        <v>24</v>
      </c>
      <c r="E16" s="39"/>
      <c r="F16" s="39"/>
      <c r="G16" s="39"/>
      <c r="H16" s="39"/>
      <c r="I16" s="151" t="s">
        <v>25</v>
      </c>
      <c r="J16" s="142" t="s">
        <v>1</v>
      </c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8" customHeight="1">
      <c r="A17" s="39"/>
      <c r="B17" s="45"/>
      <c r="C17" s="39"/>
      <c r="D17" s="39"/>
      <c r="E17" s="142" t="s">
        <v>26</v>
      </c>
      <c r="F17" s="39"/>
      <c r="G17" s="39"/>
      <c r="H17" s="39"/>
      <c r="I17" s="151" t="s">
        <v>27</v>
      </c>
      <c r="J17" s="142" t="s">
        <v>1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6.96" customHeight="1">
      <c r="A18" s="39"/>
      <c r="B18" s="45"/>
      <c r="C18" s="39"/>
      <c r="D18" s="39"/>
      <c r="E18" s="39"/>
      <c r="F18" s="39"/>
      <c r="G18" s="39"/>
      <c r="H18" s="39"/>
      <c r="I18" s="39"/>
      <c r="J18" s="39"/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12" customHeight="1">
      <c r="A19" s="39"/>
      <c r="B19" s="45"/>
      <c r="C19" s="39"/>
      <c r="D19" s="151" t="s">
        <v>28</v>
      </c>
      <c r="E19" s="39"/>
      <c r="F19" s="39"/>
      <c r="G19" s="39"/>
      <c r="H19" s="39"/>
      <c r="I19" s="151" t="s">
        <v>25</v>
      </c>
      <c r="J19" s="34" t="str">
        <f>'Rekapitulace stavby'!AN13</f>
        <v>Vyplň údaj</v>
      </c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8" customHeight="1">
      <c r="A20" s="39"/>
      <c r="B20" s="45"/>
      <c r="C20" s="39"/>
      <c r="D20" s="39"/>
      <c r="E20" s="34" t="str">
        <f>'Rekapitulace stavby'!E14</f>
        <v>Vyplň údaj</v>
      </c>
      <c r="F20" s="142"/>
      <c r="G20" s="142"/>
      <c r="H20" s="142"/>
      <c r="I20" s="151" t="s">
        <v>27</v>
      </c>
      <c r="J20" s="34" t="str">
        <f>'Rekapitulace stavby'!AN14</f>
        <v>Vyplň údaj</v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6.96" customHeight="1">
      <c r="A21" s="39"/>
      <c r="B21" s="45"/>
      <c r="C21" s="39"/>
      <c r="D21" s="39"/>
      <c r="E21" s="39"/>
      <c r="F21" s="39"/>
      <c r="G21" s="39"/>
      <c r="H21" s="39"/>
      <c r="I21" s="39"/>
      <c r="J21" s="39"/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12" customHeight="1">
      <c r="A22" s="39"/>
      <c r="B22" s="45"/>
      <c r="C22" s="39"/>
      <c r="D22" s="151" t="s">
        <v>30</v>
      </c>
      <c r="E22" s="39"/>
      <c r="F22" s="39"/>
      <c r="G22" s="39"/>
      <c r="H22" s="39"/>
      <c r="I22" s="151" t="s">
        <v>25</v>
      </c>
      <c r="J22" s="142" t="s">
        <v>31</v>
      </c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8" customHeight="1">
      <c r="A23" s="39"/>
      <c r="B23" s="45"/>
      <c r="C23" s="39"/>
      <c r="D23" s="39"/>
      <c r="E23" s="142" t="s">
        <v>32</v>
      </c>
      <c r="F23" s="39"/>
      <c r="G23" s="39"/>
      <c r="H23" s="39"/>
      <c r="I23" s="151" t="s">
        <v>27</v>
      </c>
      <c r="J23" s="142" t="s">
        <v>33</v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6.96" customHeight="1">
      <c r="A24" s="39"/>
      <c r="B24" s="45"/>
      <c r="C24" s="39"/>
      <c r="D24" s="39"/>
      <c r="E24" s="39"/>
      <c r="F24" s="39"/>
      <c r="G24" s="39"/>
      <c r="H24" s="39"/>
      <c r="I24" s="39"/>
      <c r="J24" s="39"/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12" customHeight="1">
      <c r="A25" s="39"/>
      <c r="B25" s="45"/>
      <c r="C25" s="39"/>
      <c r="D25" s="151" t="s">
        <v>35</v>
      </c>
      <c r="E25" s="39"/>
      <c r="F25" s="39"/>
      <c r="G25" s="39"/>
      <c r="H25" s="39"/>
      <c r="I25" s="151" t="s">
        <v>25</v>
      </c>
      <c r="J25" s="142" t="s">
        <v>1</v>
      </c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8" customHeight="1">
      <c r="A26" s="39"/>
      <c r="B26" s="45"/>
      <c r="C26" s="39"/>
      <c r="D26" s="39"/>
      <c r="E26" s="142" t="s">
        <v>32</v>
      </c>
      <c r="F26" s="39"/>
      <c r="G26" s="39"/>
      <c r="H26" s="39"/>
      <c r="I26" s="151" t="s">
        <v>27</v>
      </c>
      <c r="J26" s="142" t="s">
        <v>1</v>
      </c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2" customFormat="1" ht="6.96" customHeight="1">
      <c r="A27" s="39"/>
      <c r="B27" s="45"/>
      <c r="C27" s="39"/>
      <c r="D27" s="39"/>
      <c r="E27" s="39"/>
      <c r="F27" s="39"/>
      <c r="G27" s="39"/>
      <c r="H27" s="39"/>
      <c r="I27" s="39"/>
      <c r="J27" s="39"/>
      <c r="K27" s="39"/>
      <c r="L27" s="64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</row>
    <row r="28" s="2" customFormat="1" ht="12" customHeight="1">
      <c r="A28" s="39"/>
      <c r="B28" s="45"/>
      <c r="C28" s="39"/>
      <c r="D28" s="151" t="s">
        <v>36</v>
      </c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8" customFormat="1" ht="71.25" customHeight="1">
      <c r="A29" s="155"/>
      <c r="B29" s="156"/>
      <c r="C29" s="155"/>
      <c r="D29" s="155"/>
      <c r="E29" s="157" t="s">
        <v>37</v>
      </c>
      <c r="F29" s="157"/>
      <c r="G29" s="157"/>
      <c r="H29" s="157"/>
      <c r="I29" s="155"/>
      <c r="J29" s="155"/>
      <c r="K29" s="155"/>
      <c r="L29" s="158"/>
      <c r="S29" s="155"/>
      <c r="T29" s="155"/>
      <c r="U29" s="155"/>
      <c r="V29" s="155"/>
      <c r="W29" s="155"/>
      <c r="X29" s="155"/>
      <c r="Y29" s="155"/>
      <c r="Z29" s="155"/>
      <c r="AA29" s="155"/>
      <c r="AB29" s="155"/>
      <c r="AC29" s="155"/>
      <c r="AD29" s="155"/>
      <c r="AE29" s="155"/>
    </row>
    <row r="30" s="2" customFormat="1" ht="6.96" customHeight="1">
      <c r="A30" s="39"/>
      <c r="B30" s="45"/>
      <c r="C30" s="39"/>
      <c r="D30" s="39"/>
      <c r="E30" s="39"/>
      <c r="F30" s="39"/>
      <c r="G30" s="39"/>
      <c r="H30" s="39"/>
      <c r="I30" s="39"/>
      <c r="J30" s="39"/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9"/>
      <c r="E31" s="159"/>
      <c r="F31" s="159"/>
      <c r="G31" s="159"/>
      <c r="H31" s="159"/>
      <c r="I31" s="159"/>
      <c r="J31" s="159"/>
      <c r="K31" s="159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25.44" customHeight="1">
      <c r="A32" s="39"/>
      <c r="B32" s="45"/>
      <c r="C32" s="39"/>
      <c r="D32" s="160" t="s">
        <v>38</v>
      </c>
      <c r="E32" s="39"/>
      <c r="F32" s="39"/>
      <c r="G32" s="39"/>
      <c r="H32" s="39"/>
      <c r="I32" s="39"/>
      <c r="J32" s="161">
        <f>ROUND(J129, 2)</f>
        <v>0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6.96" customHeight="1">
      <c r="A33" s="39"/>
      <c r="B33" s="45"/>
      <c r="C33" s="39"/>
      <c r="D33" s="159"/>
      <c r="E33" s="159"/>
      <c r="F33" s="159"/>
      <c r="G33" s="159"/>
      <c r="H33" s="159"/>
      <c r="I33" s="159"/>
      <c r="J33" s="159"/>
      <c r="K33" s="159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39"/>
      <c r="F34" s="162" t="s">
        <v>40</v>
      </c>
      <c r="G34" s="39"/>
      <c r="H34" s="39"/>
      <c r="I34" s="162" t="s">
        <v>39</v>
      </c>
      <c r="J34" s="162" t="s">
        <v>41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s="2" customFormat="1" ht="14.4" customHeight="1">
      <c r="A35" s="39"/>
      <c r="B35" s="45"/>
      <c r="C35" s="39"/>
      <c r="D35" s="163" t="s">
        <v>42</v>
      </c>
      <c r="E35" s="151" t="s">
        <v>43</v>
      </c>
      <c r="F35" s="164">
        <f>ROUND((SUM(BE129:BE198)),  2)</f>
        <v>0</v>
      </c>
      <c r="G35" s="39"/>
      <c r="H35" s="39"/>
      <c r="I35" s="165">
        <v>0.20999999999999999</v>
      </c>
      <c r="J35" s="164">
        <f>ROUND(((SUM(BE129:BE198))*I35),  2)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s="2" customFormat="1" ht="14.4" customHeight="1">
      <c r="A36" s="39"/>
      <c r="B36" s="45"/>
      <c r="C36" s="39"/>
      <c r="D36" s="39"/>
      <c r="E36" s="151" t="s">
        <v>44</v>
      </c>
      <c r="F36" s="164">
        <f>ROUND((SUM(BF129:BF198)),  2)</f>
        <v>0</v>
      </c>
      <c r="G36" s="39"/>
      <c r="H36" s="39"/>
      <c r="I36" s="165">
        <v>0.14999999999999999</v>
      </c>
      <c r="J36" s="164">
        <f>ROUND(((SUM(BF129:BF198))*I36),  2)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51" t="s">
        <v>45</v>
      </c>
      <c r="F37" s="164">
        <f>ROUND((SUM(BG129:BG198)),  2)</f>
        <v>0</v>
      </c>
      <c r="G37" s="39"/>
      <c r="H37" s="39"/>
      <c r="I37" s="165">
        <v>0.20999999999999999</v>
      </c>
      <c r="J37" s="164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hidden="1" s="2" customFormat="1" ht="14.4" customHeight="1">
      <c r="A38" s="39"/>
      <c r="B38" s="45"/>
      <c r="C38" s="39"/>
      <c r="D38" s="39"/>
      <c r="E38" s="151" t="s">
        <v>46</v>
      </c>
      <c r="F38" s="164">
        <f>ROUND((SUM(BH129:BH198)),  2)</f>
        <v>0</v>
      </c>
      <c r="G38" s="39"/>
      <c r="H38" s="39"/>
      <c r="I38" s="165">
        <v>0.14999999999999999</v>
      </c>
      <c r="J38" s="164">
        <f>0</f>
        <v>0</v>
      </c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hidden="1" s="2" customFormat="1" ht="14.4" customHeight="1">
      <c r="A39" s="39"/>
      <c r="B39" s="45"/>
      <c r="C39" s="39"/>
      <c r="D39" s="39"/>
      <c r="E39" s="151" t="s">
        <v>47</v>
      </c>
      <c r="F39" s="164">
        <f>ROUND((SUM(BI129:BI198)),  2)</f>
        <v>0</v>
      </c>
      <c r="G39" s="39"/>
      <c r="H39" s="39"/>
      <c r="I39" s="165">
        <v>0</v>
      </c>
      <c r="J39" s="164">
        <f>0</f>
        <v>0</v>
      </c>
      <c r="K39" s="39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6.96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2" customFormat="1" ht="25.44" customHeight="1">
      <c r="A41" s="39"/>
      <c r="B41" s="45"/>
      <c r="C41" s="166"/>
      <c r="D41" s="167" t="s">
        <v>48</v>
      </c>
      <c r="E41" s="168"/>
      <c r="F41" s="168"/>
      <c r="G41" s="169" t="s">
        <v>49</v>
      </c>
      <c r="H41" s="170" t="s">
        <v>50</v>
      </c>
      <c r="I41" s="168"/>
      <c r="J41" s="171">
        <f>SUM(J32:J39)</f>
        <v>0</v>
      </c>
      <c r="K41" s="172"/>
      <c r="L41" s="64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</row>
    <row r="42" s="2" customFormat="1" ht="14.4" customHeight="1">
      <c r="A42" s="39"/>
      <c r="B42" s="45"/>
      <c r="C42" s="39"/>
      <c r="D42" s="39"/>
      <c r="E42" s="39"/>
      <c r="F42" s="39"/>
      <c r="G42" s="39"/>
      <c r="H42" s="39"/>
      <c r="I42" s="39"/>
      <c r="J42" s="39"/>
      <c r="K42" s="39"/>
      <c r="L42" s="64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73" t="s">
        <v>51</v>
      </c>
      <c r="E50" s="174"/>
      <c r="F50" s="174"/>
      <c r="G50" s="173" t="s">
        <v>52</v>
      </c>
      <c r="H50" s="174"/>
      <c r="I50" s="174"/>
      <c r="J50" s="174"/>
      <c r="K50" s="174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75" t="s">
        <v>53</v>
      </c>
      <c r="E61" s="176"/>
      <c r="F61" s="177" t="s">
        <v>54</v>
      </c>
      <c r="G61" s="175" t="s">
        <v>53</v>
      </c>
      <c r="H61" s="176"/>
      <c r="I61" s="176"/>
      <c r="J61" s="178" t="s">
        <v>54</v>
      </c>
      <c r="K61" s="176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73" t="s">
        <v>55</v>
      </c>
      <c r="E65" s="179"/>
      <c r="F65" s="179"/>
      <c r="G65" s="173" t="s">
        <v>56</v>
      </c>
      <c r="H65" s="179"/>
      <c r="I65" s="179"/>
      <c r="J65" s="179"/>
      <c r="K65" s="179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75" t="s">
        <v>53</v>
      </c>
      <c r="E76" s="176"/>
      <c r="F76" s="177" t="s">
        <v>54</v>
      </c>
      <c r="G76" s="175" t="s">
        <v>53</v>
      </c>
      <c r="H76" s="176"/>
      <c r="I76" s="176"/>
      <c r="J76" s="178" t="s">
        <v>54</v>
      </c>
      <c r="K76" s="176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80"/>
      <c r="C77" s="181"/>
      <c r="D77" s="181"/>
      <c r="E77" s="181"/>
      <c r="F77" s="181"/>
      <c r="G77" s="181"/>
      <c r="H77" s="181"/>
      <c r="I77" s="181"/>
      <c r="J77" s="181"/>
      <c r="K77" s="181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82"/>
      <c r="C81" s="183"/>
      <c r="D81" s="183"/>
      <c r="E81" s="183"/>
      <c r="F81" s="183"/>
      <c r="G81" s="183"/>
      <c r="H81" s="183"/>
      <c r="I81" s="183"/>
      <c r="J81" s="183"/>
      <c r="K81" s="183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142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84" t="str">
        <f>E7</f>
        <v>Povodňový park Kamýk nad Vltavou, 2024,aktualizace 12_6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1" customFormat="1" ht="12" customHeight="1">
      <c r="B86" s="22"/>
      <c r="C86" s="33" t="s">
        <v>138</v>
      </c>
      <c r="D86" s="23"/>
      <c r="E86" s="23"/>
      <c r="F86" s="23"/>
      <c r="G86" s="23"/>
      <c r="H86" s="23"/>
      <c r="I86" s="23"/>
      <c r="J86" s="23"/>
      <c r="K86" s="23"/>
      <c r="L86" s="21"/>
    </row>
    <row r="87" s="2" customFormat="1" ht="16.5" customHeight="1">
      <c r="A87" s="39"/>
      <c r="B87" s="40"/>
      <c r="C87" s="41"/>
      <c r="D87" s="41"/>
      <c r="E87" s="184" t="s">
        <v>1444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12" customHeight="1">
      <c r="A88" s="39"/>
      <c r="B88" s="40"/>
      <c r="C88" s="33" t="s">
        <v>140</v>
      </c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6.5" customHeight="1">
      <c r="A89" s="39"/>
      <c r="B89" s="40"/>
      <c r="C89" s="41"/>
      <c r="D89" s="41"/>
      <c r="E89" s="77" t="str">
        <f>E11</f>
        <v>SO 01.1 - Hřiště plážového volejbalu</v>
      </c>
      <c r="F89" s="41"/>
      <c r="G89" s="41"/>
      <c r="H89" s="41"/>
      <c r="I89" s="41"/>
      <c r="J89" s="41"/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2" customHeight="1">
      <c r="A91" s="39"/>
      <c r="B91" s="40"/>
      <c r="C91" s="33" t="s">
        <v>20</v>
      </c>
      <c r="D91" s="41"/>
      <c r="E91" s="41"/>
      <c r="F91" s="28" t="str">
        <f>F14</f>
        <v>Kamýk nad Vltavou</v>
      </c>
      <c r="G91" s="41"/>
      <c r="H91" s="41"/>
      <c r="I91" s="33" t="s">
        <v>22</v>
      </c>
      <c r="J91" s="80" t="str">
        <f>IF(J14="","",J14)</f>
        <v>8. 1. 2024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6.96" customHeight="1">
      <c r="A92" s="39"/>
      <c r="B92" s="40"/>
      <c r="C92" s="41"/>
      <c r="D92" s="41"/>
      <c r="E92" s="41"/>
      <c r="F92" s="41"/>
      <c r="G92" s="41"/>
      <c r="H92" s="41"/>
      <c r="I92" s="41"/>
      <c r="J92" s="41"/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5.15" customHeight="1">
      <c r="A93" s="39"/>
      <c r="B93" s="40"/>
      <c r="C93" s="33" t="s">
        <v>24</v>
      </c>
      <c r="D93" s="41"/>
      <c r="E93" s="41"/>
      <c r="F93" s="28" t="str">
        <f>E17</f>
        <v>Obec Kamýk nad Vltavou, Kamýk nad Vltavou 69</v>
      </c>
      <c r="G93" s="41"/>
      <c r="H93" s="41"/>
      <c r="I93" s="33" t="s">
        <v>30</v>
      </c>
      <c r="J93" s="37" t="str">
        <f>E23</f>
        <v>ŠINDLAR s.r.o.</v>
      </c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15.15" customHeight="1">
      <c r="A94" s="39"/>
      <c r="B94" s="40"/>
      <c r="C94" s="33" t="s">
        <v>28</v>
      </c>
      <c r="D94" s="41"/>
      <c r="E94" s="41"/>
      <c r="F94" s="28" t="str">
        <f>IF(E20="","",E20)</f>
        <v>Vyplň údaj</v>
      </c>
      <c r="G94" s="41"/>
      <c r="H94" s="41"/>
      <c r="I94" s="33" t="s">
        <v>35</v>
      </c>
      <c r="J94" s="37" t="str">
        <f>E26</f>
        <v>ŠINDLAR s.r.o.</v>
      </c>
      <c r="K94" s="41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9.28" customHeight="1">
      <c r="A96" s="39"/>
      <c r="B96" s="40"/>
      <c r="C96" s="185" t="s">
        <v>143</v>
      </c>
      <c r="D96" s="186"/>
      <c r="E96" s="186"/>
      <c r="F96" s="186"/>
      <c r="G96" s="186"/>
      <c r="H96" s="186"/>
      <c r="I96" s="186"/>
      <c r="J96" s="187" t="s">
        <v>144</v>
      </c>
      <c r="K96" s="186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</row>
    <row r="97" s="2" customFormat="1" ht="10.32" customHeight="1">
      <c r="A97" s="39"/>
      <c r="B97" s="40"/>
      <c r="C97" s="41"/>
      <c r="D97" s="41"/>
      <c r="E97" s="41"/>
      <c r="F97" s="41"/>
      <c r="G97" s="41"/>
      <c r="H97" s="41"/>
      <c r="I97" s="41"/>
      <c r="J97" s="41"/>
      <c r="K97" s="41"/>
      <c r="L97" s="64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</row>
    <row r="98" s="2" customFormat="1" ht="22.8" customHeight="1">
      <c r="A98" s="39"/>
      <c r="B98" s="40"/>
      <c r="C98" s="188" t="s">
        <v>145</v>
      </c>
      <c r="D98" s="41"/>
      <c r="E98" s="41"/>
      <c r="F98" s="41"/>
      <c r="G98" s="41"/>
      <c r="H98" s="41"/>
      <c r="I98" s="41"/>
      <c r="J98" s="111">
        <f>J129</f>
        <v>0</v>
      </c>
      <c r="K98" s="41"/>
      <c r="L98" s="64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U98" s="18" t="s">
        <v>146</v>
      </c>
    </row>
    <row r="99" s="9" customFormat="1" ht="24.96" customHeight="1">
      <c r="A99" s="9"/>
      <c r="B99" s="189"/>
      <c r="C99" s="190"/>
      <c r="D99" s="191" t="s">
        <v>147</v>
      </c>
      <c r="E99" s="192"/>
      <c r="F99" s="192"/>
      <c r="G99" s="192"/>
      <c r="H99" s="192"/>
      <c r="I99" s="192"/>
      <c r="J99" s="193">
        <f>J130</f>
        <v>0</v>
      </c>
      <c r="K99" s="190"/>
      <c r="L99" s="194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95"/>
      <c r="C100" s="134"/>
      <c r="D100" s="196" t="s">
        <v>148</v>
      </c>
      <c r="E100" s="197"/>
      <c r="F100" s="197"/>
      <c r="G100" s="197"/>
      <c r="H100" s="197"/>
      <c r="I100" s="197"/>
      <c r="J100" s="198">
        <f>J131</f>
        <v>0</v>
      </c>
      <c r="K100" s="134"/>
      <c r="L100" s="199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95"/>
      <c r="C101" s="134"/>
      <c r="D101" s="196" t="s">
        <v>149</v>
      </c>
      <c r="E101" s="197"/>
      <c r="F101" s="197"/>
      <c r="G101" s="197"/>
      <c r="H101" s="197"/>
      <c r="I101" s="197"/>
      <c r="J101" s="198">
        <f>J161</f>
        <v>0</v>
      </c>
      <c r="K101" s="134"/>
      <c r="L101" s="199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95"/>
      <c r="C102" s="134"/>
      <c r="D102" s="196" t="s">
        <v>812</v>
      </c>
      <c r="E102" s="197"/>
      <c r="F102" s="197"/>
      <c r="G102" s="197"/>
      <c r="H102" s="197"/>
      <c r="I102" s="197"/>
      <c r="J102" s="198">
        <f>J171</f>
        <v>0</v>
      </c>
      <c r="K102" s="134"/>
      <c r="L102" s="199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95"/>
      <c r="C103" s="134"/>
      <c r="D103" s="196" t="s">
        <v>505</v>
      </c>
      <c r="E103" s="197"/>
      <c r="F103" s="197"/>
      <c r="G103" s="197"/>
      <c r="H103" s="197"/>
      <c r="I103" s="197"/>
      <c r="J103" s="198">
        <f>J182</f>
        <v>0</v>
      </c>
      <c r="K103" s="134"/>
      <c r="L103" s="199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95"/>
      <c r="C104" s="134"/>
      <c r="D104" s="196" t="s">
        <v>154</v>
      </c>
      <c r="E104" s="197"/>
      <c r="F104" s="197"/>
      <c r="G104" s="197"/>
      <c r="H104" s="197"/>
      <c r="I104" s="197"/>
      <c r="J104" s="198">
        <f>J185</f>
        <v>0</v>
      </c>
      <c r="K104" s="134"/>
      <c r="L104" s="199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9" customFormat="1" ht="24.96" customHeight="1">
      <c r="A105" s="9"/>
      <c r="B105" s="189"/>
      <c r="C105" s="190"/>
      <c r="D105" s="191" t="s">
        <v>591</v>
      </c>
      <c r="E105" s="192"/>
      <c r="F105" s="192"/>
      <c r="G105" s="192"/>
      <c r="H105" s="192"/>
      <c r="I105" s="192"/>
      <c r="J105" s="193">
        <f>J187</f>
        <v>0</v>
      </c>
      <c r="K105" s="190"/>
      <c r="L105" s="194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</row>
    <row r="106" s="10" customFormat="1" ht="19.92" customHeight="1">
      <c r="A106" s="10"/>
      <c r="B106" s="195"/>
      <c r="C106" s="134"/>
      <c r="D106" s="196" t="s">
        <v>1446</v>
      </c>
      <c r="E106" s="197"/>
      <c r="F106" s="197"/>
      <c r="G106" s="197"/>
      <c r="H106" s="197"/>
      <c r="I106" s="197"/>
      <c r="J106" s="198">
        <f>J188</f>
        <v>0</v>
      </c>
      <c r="K106" s="134"/>
      <c r="L106" s="199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195"/>
      <c r="C107" s="134"/>
      <c r="D107" s="196" t="s">
        <v>1447</v>
      </c>
      <c r="E107" s="197"/>
      <c r="F107" s="197"/>
      <c r="G107" s="197"/>
      <c r="H107" s="197"/>
      <c r="I107" s="197"/>
      <c r="J107" s="198">
        <f>J196</f>
        <v>0</v>
      </c>
      <c r="K107" s="134"/>
      <c r="L107" s="199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2" customFormat="1" ht="21.84" customHeight="1">
      <c r="A108" s="39"/>
      <c r="B108" s="40"/>
      <c r="C108" s="41"/>
      <c r="D108" s="41"/>
      <c r="E108" s="41"/>
      <c r="F108" s="41"/>
      <c r="G108" s="41"/>
      <c r="H108" s="41"/>
      <c r="I108" s="41"/>
      <c r="J108" s="41"/>
      <c r="K108" s="41"/>
      <c r="L108" s="64"/>
      <c r="S108" s="39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</row>
    <row r="109" s="2" customFormat="1" ht="6.96" customHeight="1">
      <c r="A109" s="39"/>
      <c r="B109" s="67"/>
      <c r="C109" s="68"/>
      <c r="D109" s="68"/>
      <c r="E109" s="68"/>
      <c r="F109" s="68"/>
      <c r="G109" s="68"/>
      <c r="H109" s="68"/>
      <c r="I109" s="68"/>
      <c r="J109" s="68"/>
      <c r="K109" s="68"/>
      <c r="L109" s="64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</row>
    <row r="113" s="2" customFormat="1" ht="6.96" customHeight="1">
      <c r="A113" s="39"/>
      <c r="B113" s="69"/>
      <c r="C113" s="70"/>
      <c r="D113" s="70"/>
      <c r="E113" s="70"/>
      <c r="F113" s="70"/>
      <c r="G113" s="70"/>
      <c r="H113" s="70"/>
      <c r="I113" s="70"/>
      <c r="J113" s="70"/>
      <c r="K113" s="70"/>
      <c r="L113" s="64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</row>
    <row r="114" s="2" customFormat="1" ht="24.96" customHeight="1">
      <c r="A114" s="39"/>
      <c r="B114" s="40"/>
      <c r="C114" s="24" t="s">
        <v>155</v>
      </c>
      <c r="D114" s="41"/>
      <c r="E114" s="41"/>
      <c r="F114" s="41"/>
      <c r="G114" s="41"/>
      <c r="H114" s="41"/>
      <c r="I114" s="41"/>
      <c r="J114" s="41"/>
      <c r="K114" s="41"/>
      <c r="L114" s="64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2" customFormat="1" ht="6.96" customHeight="1">
      <c r="A115" s="39"/>
      <c r="B115" s="40"/>
      <c r="C115" s="41"/>
      <c r="D115" s="41"/>
      <c r="E115" s="41"/>
      <c r="F115" s="41"/>
      <c r="G115" s="41"/>
      <c r="H115" s="41"/>
      <c r="I115" s="41"/>
      <c r="J115" s="41"/>
      <c r="K115" s="41"/>
      <c r="L115" s="64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2" customFormat="1" ht="12" customHeight="1">
      <c r="A116" s="39"/>
      <c r="B116" s="40"/>
      <c r="C116" s="33" t="s">
        <v>16</v>
      </c>
      <c r="D116" s="41"/>
      <c r="E116" s="41"/>
      <c r="F116" s="41"/>
      <c r="G116" s="41"/>
      <c r="H116" s="41"/>
      <c r="I116" s="41"/>
      <c r="J116" s="41"/>
      <c r="K116" s="41"/>
      <c r="L116" s="64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16.5" customHeight="1">
      <c r="A117" s="39"/>
      <c r="B117" s="40"/>
      <c r="C117" s="41"/>
      <c r="D117" s="41"/>
      <c r="E117" s="184" t="str">
        <f>E7</f>
        <v>Povodňový park Kamýk nad Vltavou, 2024,aktualizace 12_6</v>
      </c>
      <c r="F117" s="33"/>
      <c r="G117" s="33"/>
      <c r="H117" s="33"/>
      <c r="I117" s="41"/>
      <c r="J117" s="41"/>
      <c r="K117" s="41"/>
      <c r="L117" s="64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1" customFormat="1" ht="12" customHeight="1">
      <c r="B118" s="22"/>
      <c r="C118" s="33" t="s">
        <v>138</v>
      </c>
      <c r="D118" s="23"/>
      <c r="E118" s="23"/>
      <c r="F118" s="23"/>
      <c r="G118" s="23"/>
      <c r="H118" s="23"/>
      <c r="I118" s="23"/>
      <c r="J118" s="23"/>
      <c r="K118" s="23"/>
      <c r="L118" s="21"/>
    </row>
    <row r="119" s="2" customFormat="1" ht="16.5" customHeight="1">
      <c r="A119" s="39"/>
      <c r="B119" s="40"/>
      <c r="C119" s="41"/>
      <c r="D119" s="41"/>
      <c r="E119" s="184" t="s">
        <v>1444</v>
      </c>
      <c r="F119" s="41"/>
      <c r="G119" s="41"/>
      <c r="H119" s="41"/>
      <c r="I119" s="41"/>
      <c r="J119" s="41"/>
      <c r="K119" s="41"/>
      <c r="L119" s="64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2" customFormat="1" ht="12" customHeight="1">
      <c r="A120" s="39"/>
      <c r="B120" s="40"/>
      <c r="C120" s="33" t="s">
        <v>140</v>
      </c>
      <c r="D120" s="41"/>
      <c r="E120" s="41"/>
      <c r="F120" s="41"/>
      <c r="G120" s="41"/>
      <c r="H120" s="41"/>
      <c r="I120" s="41"/>
      <c r="J120" s="41"/>
      <c r="K120" s="41"/>
      <c r="L120" s="64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s="2" customFormat="1" ht="16.5" customHeight="1">
      <c r="A121" s="39"/>
      <c r="B121" s="40"/>
      <c r="C121" s="41"/>
      <c r="D121" s="41"/>
      <c r="E121" s="77" t="str">
        <f>E11</f>
        <v>SO 01.1 - Hřiště plážového volejbalu</v>
      </c>
      <c r="F121" s="41"/>
      <c r="G121" s="41"/>
      <c r="H121" s="41"/>
      <c r="I121" s="41"/>
      <c r="J121" s="41"/>
      <c r="K121" s="41"/>
      <c r="L121" s="64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</row>
    <row r="122" s="2" customFormat="1" ht="6.96" customHeight="1">
      <c r="A122" s="39"/>
      <c r="B122" s="40"/>
      <c r="C122" s="41"/>
      <c r="D122" s="41"/>
      <c r="E122" s="41"/>
      <c r="F122" s="41"/>
      <c r="G122" s="41"/>
      <c r="H122" s="41"/>
      <c r="I122" s="41"/>
      <c r="J122" s="41"/>
      <c r="K122" s="41"/>
      <c r="L122" s="64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</row>
    <row r="123" s="2" customFormat="1" ht="12" customHeight="1">
      <c r="A123" s="39"/>
      <c r="B123" s="40"/>
      <c r="C123" s="33" t="s">
        <v>20</v>
      </c>
      <c r="D123" s="41"/>
      <c r="E123" s="41"/>
      <c r="F123" s="28" t="str">
        <f>F14</f>
        <v>Kamýk nad Vltavou</v>
      </c>
      <c r="G123" s="41"/>
      <c r="H123" s="41"/>
      <c r="I123" s="33" t="s">
        <v>22</v>
      </c>
      <c r="J123" s="80" t="str">
        <f>IF(J14="","",J14)</f>
        <v>8. 1. 2024</v>
      </c>
      <c r="K123" s="41"/>
      <c r="L123" s="64"/>
      <c r="S123" s="39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</row>
    <row r="124" s="2" customFormat="1" ht="6.96" customHeight="1">
      <c r="A124" s="39"/>
      <c r="B124" s="40"/>
      <c r="C124" s="41"/>
      <c r="D124" s="41"/>
      <c r="E124" s="41"/>
      <c r="F124" s="41"/>
      <c r="G124" s="41"/>
      <c r="H124" s="41"/>
      <c r="I124" s="41"/>
      <c r="J124" s="41"/>
      <c r="K124" s="41"/>
      <c r="L124" s="64"/>
      <c r="S124" s="39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</row>
    <row r="125" s="2" customFormat="1" ht="15.15" customHeight="1">
      <c r="A125" s="39"/>
      <c r="B125" s="40"/>
      <c r="C125" s="33" t="s">
        <v>24</v>
      </c>
      <c r="D125" s="41"/>
      <c r="E125" s="41"/>
      <c r="F125" s="28" t="str">
        <f>E17</f>
        <v>Obec Kamýk nad Vltavou, Kamýk nad Vltavou 69</v>
      </c>
      <c r="G125" s="41"/>
      <c r="H125" s="41"/>
      <c r="I125" s="33" t="s">
        <v>30</v>
      </c>
      <c r="J125" s="37" t="str">
        <f>E23</f>
        <v>ŠINDLAR s.r.o.</v>
      </c>
      <c r="K125" s="41"/>
      <c r="L125" s="64"/>
      <c r="S125" s="39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</row>
    <row r="126" s="2" customFormat="1" ht="15.15" customHeight="1">
      <c r="A126" s="39"/>
      <c r="B126" s="40"/>
      <c r="C126" s="33" t="s">
        <v>28</v>
      </c>
      <c r="D126" s="41"/>
      <c r="E126" s="41"/>
      <c r="F126" s="28" t="str">
        <f>IF(E20="","",E20)</f>
        <v>Vyplň údaj</v>
      </c>
      <c r="G126" s="41"/>
      <c r="H126" s="41"/>
      <c r="I126" s="33" t="s">
        <v>35</v>
      </c>
      <c r="J126" s="37" t="str">
        <f>E26</f>
        <v>ŠINDLAR s.r.o.</v>
      </c>
      <c r="K126" s="41"/>
      <c r="L126" s="64"/>
      <c r="S126" s="39"/>
      <c r="T126" s="39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</row>
    <row r="127" s="2" customFormat="1" ht="10.32" customHeight="1">
      <c r="A127" s="39"/>
      <c r="B127" s="40"/>
      <c r="C127" s="41"/>
      <c r="D127" s="41"/>
      <c r="E127" s="41"/>
      <c r="F127" s="41"/>
      <c r="G127" s="41"/>
      <c r="H127" s="41"/>
      <c r="I127" s="41"/>
      <c r="J127" s="41"/>
      <c r="K127" s="41"/>
      <c r="L127" s="64"/>
      <c r="S127" s="39"/>
      <c r="T127" s="39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</row>
    <row r="128" s="11" customFormat="1" ht="29.28" customHeight="1">
      <c r="A128" s="200"/>
      <c r="B128" s="201"/>
      <c r="C128" s="202" t="s">
        <v>156</v>
      </c>
      <c r="D128" s="203" t="s">
        <v>63</v>
      </c>
      <c r="E128" s="203" t="s">
        <v>59</v>
      </c>
      <c r="F128" s="203" t="s">
        <v>60</v>
      </c>
      <c r="G128" s="203" t="s">
        <v>157</v>
      </c>
      <c r="H128" s="203" t="s">
        <v>158</v>
      </c>
      <c r="I128" s="203" t="s">
        <v>159</v>
      </c>
      <c r="J128" s="203" t="s">
        <v>144</v>
      </c>
      <c r="K128" s="204" t="s">
        <v>160</v>
      </c>
      <c r="L128" s="205"/>
      <c r="M128" s="101" t="s">
        <v>1</v>
      </c>
      <c r="N128" s="102" t="s">
        <v>42</v>
      </c>
      <c r="O128" s="102" t="s">
        <v>161</v>
      </c>
      <c r="P128" s="102" t="s">
        <v>162</v>
      </c>
      <c r="Q128" s="102" t="s">
        <v>163</v>
      </c>
      <c r="R128" s="102" t="s">
        <v>164</v>
      </c>
      <c r="S128" s="102" t="s">
        <v>165</v>
      </c>
      <c r="T128" s="103" t="s">
        <v>166</v>
      </c>
      <c r="U128" s="200"/>
      <c r="V128" s="200"/>
      <c r="W128" s="200"/>
      <c r="X128" s="200"/>
      <c r="Y128" s="200"/>
      <c r="Z128" s="200"/>
      <c r="AA128" s="200"/>
      <c r="AB128" s="200"/>
      <c r="AC128" s="200"/>
      <c r="AD128" s="200"/>
      <c r="AE128" s="200"/>
    </row>
    <row r="129" s="2" customFormat="1" ht="22.8" customHeight="1">
      <c r="A129" s="39"/>
      <c r="B129" s="40"/>
      <c r="C129" s="108" t="s">
        <v>167</v>
      </c>
      <c r="D129" s="41"/>
      <c r="E129" s="41"/>
      <c r="F129" s="41"/>
      <c r="G129" s="41"/>
      <c r="H129" s="41"/>
      <c r="I129" s="41"/>
      <c r="J129" s="206">
        <f>BK129</f>
        <v>0</v>
      </c>
      <c r="K129" s="41"/>
      <c r="L129" s="45"/>
      <c r="M129" s="104"/>
      <c r="N129" s="207"/>
      <c r="O129" s="105"/>
      <c r="P129" s="208">
        <f>P130+P187</f>
        <v>0</v>
      </c>
      <c r="Q129" s="105"/>
      <c r="R129" s="208">
        <f>R130+R187</f>
        <v>227.00183969999995</v>
      </c>
      <c r="S129" s="105"/>
      <c r="T129" s="209">
        <f>T130+T187</f>
        <v>0</v>
      </c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T129" s="18" t="s">
        <v>77</v>
      </c>
      <c r="AU129" s="18" t="s">
        <v>146</v>
      </c>
      <c r="BK129" s="210">
        <f>BK130+BK187</f>
        <v>0</v>
      </c>
    </row>
    <row r="130" s="12" customFormat="1" ht="25.92" customHeight="1">
      <c r="A130" s="12"/>
      <c r="B130" s="211"/>
      <c r="C130" s="212"/>
      <c r="D130" s="213" t="s">
        <v>77</v>
      </c>
      <c r="E130" s="214" t="s">
        <v>168</v>
      </c>
      <c r="F130" s="214" t="s">
        <v>169</v>
      </c>
      <c r="G130" s="212"/>
      <c r="H130" s="212"/>
      <c r="I130" s="215"/>
      <c r="J130" s="216">
        <f>BK130</f>
        <v>0</v>
      </c>
      <c r="K130" s="212"/>
      <c r="L130" s="217"/>
      <c r="M130" s="218"/>
      <c r="N130" s="219"/>
      <c r="O130" s="219"/>
      <c r="P130" s="220">
        <f>P131+P161+P171+P182+P185</f>
        <v>0</v>
      </c>
      <c r="Q130" s="219"/>
      <c r="R130" s="220">
        <f>R131+R161+R171+R182+R185</f>
        <v>225.17767649999996</v>
      </c>
      <c r="S130" s="219"/>
      <c r="T130" s="221">
        <f>T131+T161+T171+T182+T185</f>
        <v>0</v>
      </c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R130" s="222" t="s">
        <v>85</v>
      </c>
      <c r="AT130" s="223" t="s">
        <v>77</v>
      </c>
      <c r="AU130" s="223" t="s">
        <v>78</v>
      </c>
      <c r="AY130" s="222" t="s">
        <v>170</v>
      </c>
      <c r="BK130" s="224">
        <f>BK131+BK161+BK171+BK182+BK185</f>
        <v>0</v>
      </c>
    </row>
    <row r="131" s="12" customFormat="1" ht="22.8" customHeight="1">
      <c r="A131" s="12"/>
      <c r="B131" s="211"/>
      <c r="C131" s="212"/>
      <c r="D131" s="213" t="s">
        <v>77</v>
      </c>
      <c r="E131" s="225" t="s">
        <v>85</v>
      </c>
      <c r="F131" s="225" t="s">
        <v>171</v>
      </c>
      <c r="G131" s="212"/>
      <c r="H131" s="212"/>
      <c r="I131" s="215"/>
      <c r="J131" s="226">
        <f>BK131</f>
        <v>0</v>
      </c>
      <c r="K131" s="212"/>
      <c r="L131" s="217"/>
      <c r="M131" s="218"/>
      <c r="N131" s="219"/>
      <c r="O131" s="219"/>
      <c r="P131" s="220">
        <f>SUM(P132:P160)</f>
        <v>0</v>
      </c>
      <c r="Q131" s="219"/>
      <c r="R131" s="220">
        <f>SUM(R132:R160)</f>
        <v>214.20809999999997</v>
      </c>
      <c r="S131" s="219"/>
      <c r="T131" s="221">
        <f>SUM(T132:T160)</f>
        <v>0</v>
      </c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R131" s="222" t="s">
        <v>85</v>
      </c>
      <c r="AT131" s="223" t="s">
        <v>77</v>
      </c>
      <c r="AU131" s="223" t="s">
        <v>85</v>
      </c>
      <c r="AY131" s="222" t="s">
        <v>170</v>
      </c>
      <c r="BK131" s="224">
        <f>SUM(BK132:BK160)</f>
        <v>0</v>
      </c>
    </row>
    <row r="132" s="2" customFormat="1" ht="33" customHeight="1">
      <c r="A132" s="39"/>
      <c r="B132" s="40"/>
      <c r="C132" s="227" t="s">
        <v>85</v>
      </c>
      <c r="D132" s="227" t="s">
        <v>172</v>
      </c>
      <c r="E132" s="228" t="s">
        <v>1448</v>
      </c>
      <c r="F132" s="229" t="s">
        <v>1449</v>
      </c>
      <c r="G132" s="230" t="s">
        <v>224</v>
      </c>
      <c r="H132" s="231">
        <v>55.383000000000003</v>
      </c>
      <c r="I132" s="232"/>
      <c r="J132" s="233">
        <f>ROUND(I132*H132,2)</f>
        <v>0</v>
      </c>
      <c r="K132" s="229" t="s">
        <v>176</v>
      </c>
      <c r="L132" s="45"/>
      <c r="M132" s="234" t="s">
        <v>1</v>
      </c>
      <c r="N132" s="235" t="s">
        <v>43</v>
      </c>
      <c r="O132" s="92"/>
      <c r="P132" s="236">
        <f>O132*H132</f>
        <v>0</v>
      </c>
      <c r="Q132" s="236">
        <v>0</v>
      </c>
      <c r="R132" s="236">
        <f>Q132*H132</f>
        <v>0</v>
      </c>
      <c r="S132" s="236">
        <v>0</v>
      </c>
      <c r="T132" s="237">
        <f>S132*H132</f>
        <v>0</v>
      </c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R132" s="238" t="s">
        <v>177</v>
      </c>
      <c r="AT132" s="238" t="s">
        <v>172</v>
      </c>
      <c r="AU132" s="238" t="s">
        <v>87</v>
      </c>
      <c r="AY132" s="18" t="s">
        <v>170</v>
      </c>
      <c r="BE132" s="239">
        <f>IF(N132="základní",J132,0)</f>
        <v>0</v>
      </c>
      <c r="BF132" s="239">
        <f>IF(N132="snížená",J132,0)</f>
        <v>0</v>
      </c>
      <c r="BG132" s="239">
        <f>IF(N132="zákl. přenesená",J132,0)</f>
        <v>0</v>
      </c>
      <c r="BH132" s="239">
        <f>IF(N132="sníž. přenesená",J132,0)</f>
        <v>0</v>
      </c>
      <c r="BI132" s="239">
        <f>IF(N132="nulová",J132,0)</f>
        <v>0</v>
      </c>
      <c r="BJ132" s="18" t="s">
        <v>85</v>
      </c>
      <c r="BK132" s="239">
        <f>ROUND(I132*H132,2)</f>
        <v>0</v>
      </c>
      <c r="BL132" s="18" t="s">
        <v>177</v>
      </c>
      <c r="BM132" s="238" t="s">
        <v>1450</v>
      </c>
    </row>
    <row r="133" s="13" customFormat="1">
      <c r="A133" s="13"/>
      <c r="B133" s="240"/>
      <c r="C133" s="241"/>
      <c r="D133" s="242" t="s">
        <v>179</v>
      </c>
      <c r="E133" s="243" t="s">
        <v>1</v>
      </c>
      <c r="F133" s="244" t="s">
        <v>1451</v>
      </c>
      <c r="G133" s="241"/>
      <c r="H133" s="245">
        <v>76.384</v>
      </c>
      <c r="I133" s="246"/>
      <c r="J133" s="241"/>
      <c r="K133" s="241"/>
      <c r="L133" s="247"/>
      <c r="M133" s="248"/>
      <c r="N133" s="249"/>
      <c r="O133" s="249"/>
      <c r="P133" s="249"/>
      <c r="Q133" s="249"/>
      <c r="R133" s="249"/>
      <c r="S133" s="249"/>
      <c r="T133" s="250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51" t="s">
        <v>179</v>
      </c>
      <c r="AU133" s="251" t="s">
        <v>87</v>
      </c>
      <c r="AV133" s="13" t="s">
        <v>87</v>
      </c>
      <c r="AW133" s="13" t="s">
        <v>34</v>
      </c>
      <c r="AX133" s="13" t="s">
        <v>78</v>
      </c>
      <c r="AY133" s="251" t="s">
        <v>170</v>
      </c>
    </row>
    <row r="134" s="13" customFormat="1">
      <c r="A134" s="13"/>
      <c r="B134" s="240"/>
      <c r="C134" s="241"/>
      <c r="D134" s="242" t="s">
        <v>179</v>
      </c>
      <c r="E134" s="243" t="s">
        <v>1</v>
      </c>
      <c r="F134" s="244" t="s">
        <v>1452</v>
      </c>
      <c r="G134" s="241"/>
      <c r="H134" s="245">
        <v>5.3399999999999999</v>
      </c>
      <c r="I134" s="246"/>
      <c r="J134" s="241"/>
      <c r="K134" s="241"/>
      <c r="L134" s="247"/>
      <c r="M134" s="248"/>
      <c r="N134" s="249"/>
      <c r="O134" s="249"/>
      <c r="P134" s="249"/>
      <c r="Q134" s="249"/>
      <c r="R134" s="249"/>
      <c r="S134" s="249"/>
      <c r="T134" s="250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51" t="s">
        <v>179</v>
      </c>
      <c r="AU134" s="251" t="s">
        <v>87</v>
      </c>
      <c r="AV134" s="13" t="s">
        <v>87</v>
      </c>
      <c r="AW134" s="13" t="s">
        <v>34</v>
      </c>
      <c r="AX134" s="13" t="s">
        <v>78</v>
      </c>
      <c r="AY134" s="251" t="s">
        <v>170</v>
      </c>
    </row>
    <row r="135" s="13" customFormat="1">
      <c r="A135" s="13"/>
      <c r="B135" s="240"/>
      <c r="C135" s="241"/>
      <c r="D135" s="242" t="s">
        <v>179</v>
      </c>
      <c r="E135" s="243" t="s">
        <v>1</v>
      </c>
      <c r="F135" s="244" t="s">
        <v>1453</v>
      </c>
      <c r="G135" s="241"/>
      <c r="H135" s="245">
        <v>1.4350000000000001</v>
      </c>
      <c r="I135" s="246"/>
      <c r="J135" s="241"/>
      <c r="K135" s="241"/>
      <c r="L135" s="247"/>
      <c r="M135" s="248"/>
      <c r="N135" s="249"/>
      <c r="O135" s="249"/>
      <c r="P135" s="249"/>
      <c r="Q135" s="249"/>
      <c r="R135" s="249"/>
      <c r="S135" s="249"/>
      <c r="T135" s="250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51" t="s">
        <v>179</v>
      </c>
      <c r="AU135" s="251" t="s">
        <v>87</v>
      </c>
      <c r="AV135" s="13" t="s">
        <v>87</v>
      </c>
      <c r="AW135" s="13" t="s">
        <v>34</v>
      </c>
      <c r="AX135" s="13" t="s">
        <v>78</v>
      </c>
      <c r="AY135" s="251" t="s">
        <v>170</v>
      </c>
    </row>
    <row r="136" s="13" customFormat="1">
      <c r="A136" s="13"/>
      <c r="B136" s="240"/>
      <c r="C136" s="241"/>
      <c r="D136" s="242" t="s">
        <v>179</v>
      </c>
      <c r="E136" s="243" t="s">
        <v>1</v>
      </c>
      <c r="F136" s="244" t="s">
        <v>1454</v>
      </c>
      <c r="G136" s="241"/>
      <c r="H136" s="245">
        <v>-27.776</v>
      </c>
      <c r="I136" s="246"/>
      <c r="J136" s="241"/>
      <c r="K136" s="241"/>
      <c r="L136" s="247"/>
      <c r="M136" s="248"/>
      <c r="N136" s="249"/>
      <c r="O136" s="249"/>
      <c r="P136" s="249"/>
      <c r="Q136" s="249"/>
      <c r="R136" s="249"/>
      <c r="S136" s="249"/>
      <c r="T136" s="250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51" t="s">
        <v>179</v>
      </c>
      <c r="AU136" s="251" t="s">
        <v>87</v>
      </c>
      <c r="AV136" s="13" t="s">
        <v>87</v>
      </c>
      <c r="AW136" s="13" t="s">
        <v>34</v>
      </c>
      <c r="AX136" s="13" t="s">
        <v>78</v>
      </c>
      <c r="AY136" s="251" t="s">
        <v>170</v>
      </c>
    </row>
    <row r="137" s="15" customFormat="1">
      <c r="A137" s="15"/>
      <c r="B137" s="262"/>
      <c r="C137" s="263"/>
      <c r="D137" s="242" t="s">
        <v>179</v>
      </c>
      <c r="E137" s="264" t="s">
        <v>1</v>
      </c>
      <c r="F137" s="265" t="s">
        <v>209</v>
      </c>
      <c r="G137" s="263"/>
      <c r="H137" s="266">
        <v>55.383000000000003</v>
      </c>
      <c r="I137" s="267"/>
      <c r="J137" s="263"/>
      <c r="K137" s="263"/>
      <c r="L137" s="268"/>
      <c r="M137" s="269"/>
      <c r="N137" s="270"/>
      <c r="O137" s="270"/>
      <c r="P137" s="270"/>
      <c r="Q137" s="270"/>
      <c r="R137" s="270"/>
      <c r="S137" s="270"/>
      <c r="T137" s="271"/>
      <c r="U137" s="15"/>
      <c r="V137" s="15"/>
      <c r="W137" s="15"/>
      <c r="X137" s="15"/>
      <c r="Y137" s="15"/>
      <c r="Z137" s="15"/>
      <c r="AA137" s="15"/>
      <c r="AB137" s="15"/>
      <c r="AC137" s="15"/>
      <c r="AD137" s="15"/>
      <c r="AE137" s="15"/>
      <c r="AT137" s="272" t="s">
        <v>179</v>
      </c>
      <c r="AU137" s="272" t="s">
        <v>87</v>
      </c>
      <c r="AV137" s="15" t="s">
        <v>177</v>
      </c>
      <c r="AW137" s="15" t="s">
        <v>34</v>
      </c>
      <c r="AX137" s="15" t="s">
        <v>85</v>
      </c>
      <c r="AY137" s="272" t="s">
        <v>170</v>
      </c>
    </row>
    <row r="138" s="2" customFormat="1" ht="33" customHeight="1">
      <c r="A138" s="39"/>
      <c r="B138" s="40"/>
      <c r="C138" s="227" t="s">
        <v>87</v>
      </c>
      <c r="D138" s="227" t="s">
        <v>172</v>
      </c>
      <c r="E138" s="228" t="s">
        <v>1455</v>
      </c>
      <c r="F138" s="229" t="s">
        <v>1456</v>
      </c>
      <c r="G138" s="230" t="s">
        <v>224</v>
      </c>
      <c r="H138" s="231">
        <v>76.384</v>
      </c>
      <c r="I138" s="232"/>
      <c r="J138" s="233">
        <f>ROUND(I138*H138,2)</f>
        <v>0</v>
      </c>
      <c r="K138" s="229" t="s">
        <v>176</v>
      </c>
      <c r="L138" s="45"/>
      <c r="M138" s="234" t="s">
        <v>1</v>
      </c>
      <c r="N138" s="235" t="s">
        <v>43</v>
      </c>
      <c r="O138" s="92"/>
      <c r="P138" s="236">
        <f>O138*H138</f>
        <v>0</v>
      </c>
      <c r="Q138" s="236">
        <v>0</v>
      </c>
      <c r="R138" s="236">
        <f>Q138*H138</f>
        <v>0</v>
      </c>
      <c r="S138" s="236">
        <v>0</v>
      </c>
      <c r="T138" s="237">
        <f>S138*H138</f>
        <v>0</v>
      </c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R138" s="238" t="s">
        <v>177</v>
      </c>
      <c r="AT138" s="238" t="s">
        <v>172</v>
      </c>
      <c r="AU138" s="238" t="s">
        <v>87</v>
      </c>
      <c r="AY138" s="18" t="s">
        <v>170</v>
      </c>
      <c r="BE138" s="239">
        <f>IF(N138="základní",J138,0)</f>
        <v>0</v>
      </c>
      <c r="BF138" s="239">
        <f>IF(N138="snížená",J138,0)</f>
        <v>0</v>
      </c>
      <c r="BG138" s="239">
        <f>IF(N138="zákl. přenesená",J138,0)</f>
        <v>0</v>
      </c>
      <c r="BH138" s="239">
        <f>IF(N138="sníž. přenesená",J138,0)</f>
        <v>0</v>
      </c>
      <c r="BI138" s="239">
        <f>IF(N138="nulová",J138,0)</f>
        <v>0</v>
      </c>
      <c r="BJ138" s="18" t="s">
        <v>85</v>
      </c>
      <c r="BK138" s="239">
        <f>ROUND(I138*H138,2)</f>
        <v>0</v>
      </c>
      <c r="BL138" s="18" t="s">
        <v>177</v>
      </c>
      <c r="BM138" s="238" t="s">
        <v>1457</v>
      </c>
    </row>
    <row r="139" s="13" customFormat="1">
      <c r="A139" s="13"/>
      <c r="B139" s="240"/>
      <c r="C139" s="241"/>
      <c r="D139" s="242" t="s">
        <v>179</v>
      </c>
      <c r="E139" s="243" t="s">
        <v>1</v>
      </c>
      <c r="F139" s="244" t="s">
        <v>1451</v>
      </c>
      <c r="G139" s="241"/>
      <c r="H139" s="245">
        <v>76.384</v>
      </c>
      <c r="I139" s="246"/>
      <c r="J139" s="241"/>
      <c r="K139" s="241"/>
      <c r="L139" s="247"/>
      <c r="M139" s="248"/>
      <c r="N139" s="249"/>
      <c r="O139" s="249"/>
      <c r="P139" s="249"/>
      <c r="Q139" s="249"/>
      <c r="R139" s="249"/>
      <c r="S139" s="249"/>
      <c r="T139" s="250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51" t="s">
        <v>179</v>
      </c>
      <c r="AU139" s="251" t="s">
        <v>87</v>
      </c>
      <c r="AV139" s="13" t="s">
        <v>87</v>
      </c>
      <c r="AW139" s="13" t="s">
        <v>34</v>
      </c>
      <c r="AX139" s="13" t="s">
        <v>85</v>
      </c>
      <c r="AY139" s="251" t="s">
        <v>170</v>
      </c>
    </row>
    <row r="140" s="2" customFormat="1" ht="62.7" customHeight="1">
      <c r="A140" s="39"/>
      <c r="B140" s="40"/>
      <c r="C140" s="227" t="s">
        <v>185</v>
      </c>
      <c r="D140" s="227" t="s">
        <v>172</v>
      </c>
      <c r="E140" s="228" t="s">
        <v>265</v>
      </c>
      <c r="F140" s="229" t="s">
        <v>266</v>
      </c>
      <c r="G140" s="230" t="s">
        <v>224</v>
      </c>
      <c r="H140" s="231">
        <v>131.75999999999999</v>
      </c>
      <c r="I140" s="232"/>
      <c r="J140" s="233">
        <f>ROUND(I140*H140,2)</f>
        <v>0</v>
      </c>
      <c r="K140" s="229" t="s">
        <v>176</v>
      </c>
      <c r="L140" s="45"/>
      <c r="M140" s="234" t="s">
        <v>1</v>
      </c>
      <c r="N140" s="235" t="s">
        <v>43</v>
      </c>
      <c r="O140" s="92"/>
      <c r="P140" s="236">
        <f>O140*H140</f>
        <v>0</v>
      </c>
      <c r="Q140" s="236">
        <v>0</v>
      </c>
      <c r="R140" s="236">
        <f>Q140*H140</f>
        <v>0</v>
      </c>
      <c r="S140" s="236">
        <v>0</v>
      </c>
      <c r="T140" s="237">
        <f>S140*H140</f>
        <v>0</v>
      </c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R140" s="238" t="s">
        <v>177</v>
      </c>
      <c r="AT140" s="238" t="s">
        <v>172</v>
      </c>
      <c r="AU140" s="238" t="s">
        <v>87</v>
      </c>
      <c r="AY140" s="18" t="s">
        <v>170</v>
      </c>
      <c r="BE140" s="239">
        <f>IF(N140="základní",J140,0)</f>
        <v>0</v>
      </c>
      <c r="BF140" s="239">
        <f>IF(N140="snížená",J140,0)</f>
        <v>0</v>
      </c>
      <c r="BG140" s="239">
        <f>IF(N140="zákl. přenesená",J140,0)</f>
        <v>0</v>
      </c>
      <c r="BH140" s="239">
        <f>IF(N140="sníž. přenesená",J140,0)</f>
        <v>0</v>
      </c>
      <c r="BI140" s="239">
        <f>IF(N140="nulová",J140,0)</f>
        <v>0</v>
      </c>
      <c r="BJ140" s="18" t="s">
        <v>85</v>
      </c>
      <c r="BK140" s="239">
        <f>ROUND(I140*H140,2)</f>
        <v>0</v>
      </c>
      <c r="BL140" s="18" t="s">
        <v>177</v>
      </c>
      <c r="BM140" s="238" t="s">
        <v>1458</v>
      </c>
    </row>
    <row r="141" s="13" customFormat="1">
      <c r="A141" s="13"/>
      <c r="B141" s="240"/>
      <c r="C141" s="241"/>
      <c r="D141" s="242" t="s">
        <v>179</v>
      </c>
      <c r="E141" s="243" t="s">
        <v>1</v>
      </c>
      <c r="F141" s="244" t="s">
        <v>1459</v>
      </c>
      <c r="G141" s="241"/>
      <c r="H141" s="245">
        <v>55.380000000000003</v>
      </c>
      <c r="I141" s="246"/>
      <c r="J141" s="241"/>
      <c r="K141" s="241"/>
      <c r="L141" s="247"/>
      <c r="M141" s="248"/>
      <c r="N141" s="249"/>
      <c r="O141" s="249"/>
      <c r="P141" s="249"/>
      <c r="Q141" s="249"/>
      <c r="R141" s="249"/>
      <c r="S141" s="249"/>
      <c r="T141" s="250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51" t="s">
        <v>179</v>
      </c>
      <c r="AU141" s="251" t="s">
        <v>87</v>
      </c>
      <c r="AV141" s="13" t="s">
        <v>87</v>
      </c>
      <c r="AW141" s="13" t="s">
        <v>34</v>
      </c>
      <c r="AX141" s="13" t="s">
        <v>78</v>
      </c>
      <c r="AY141" s="251" t="s">
        <v>170</v>
      </c>
    </row>
    <row r="142" s="13" customFormat="1">
      <c r="A142" s="13"/>
      <c r="B142" s="240"/>
      <c r="C142" s="241"/>
      <c r="D142" s="242" t="s">
        <v>179</v>
      </c>
      <c r="E142" s="243" t="s">
        <v>1</v>
      </c>
      <c r="F142" s="244" t="s">
        <v>1460</v>
      </c>
      <c r="G142" s="241"/>
      <c r="H142" s="245">
        <v>76.379999999999995</v>
      </c>
      <c r="I142" s="246"/>
      <c r="J142" s="241"/>
      <c r="K142" s="241"/>
      <c r="L142" s="247"/>
      <c r="M142" s="248"/>
      <c r="N142" s="249"/>
      <c r="O142" s="249"/>
      <c r="P142" s="249"/>
      <c r="Q142" s="249"/>
      <c r="R142" s="249"/>
      <c r="S142" s="249"/>
      <c r="T142" s="250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51" t="s">
        <v>179</v>
      </c>
      <c r="AU142" s="251" t="s">
        <v>87</v>
      </c>
      <c r="AV142" s="13" t="s">
        <v>87</v>
      </c>
      <c r="AW142" s="13" t="s">
        <v>34</v>
      </c>
      <c r="AX142" s="13" t="s">
        <v>78</v>
      </c>
      <c r="AY142" s="251" t="s">
        <v>170</v>
      </c>
    </row>
    <row r="143" s="15" customFormat="1">
      <c r="A143" s="15"/>
      <c r="B143" s="262"/>
      <c r="C143" s="263"/>
      <c r="D143" s="242" t="s">
        <v>179</v>
      </c>
      <c r="E143" s="264" t="s">
        <v>1</v>
      </c>
      <c r="F143" s="265" t="s">
        <v>209</v>
      </c>
      <c r="G143" s="263"/>
      <c r="H143" s="266">
        <v>131.75999999999999</v>
      </c>
      <c r="I143" s="267"/>
      <c r="J143" s="263"/>
      <c r="K143" s="263"/>
      <c r="L143" s="268"/>
      <c r="M143" s="269"/>
      <c r="N143" s="270"/>
      <c r="O143" s="270"/>
      <c r="P143" s="270"/>
      <c r="Q143" s="270"/>
      <c r="R143" s="270"/>
      <c r="S143" s="270"/>
      <c r="T143" s="271"/>
      <c r="U143" s="15"/>
      <c r="V143" s="15"/>
      <c r="W143" s="15"/>
      <c r="X143" s="15"/>
      <c r="Y143" s="15"/>
      <c r="Z143" s="15"/>
      <c r="AA143" s="15"/>
      <c r="AB143" s="15"/>
      <c r="AC143" s="15"/>
      <c r="AD143" s="15"/>
      <c r="AE143" s="15"/>
      <c r="AT143" s="272" t="s">
        <v>179</v>
      </c>
      <c r="AU143" s="272" t="s">
        <v>87</v>
      </c>
      <c r="AV143" s="15" t="s">
        <v>177</v>
      </c>
      <c r="AW143" s="15" t="s">
        <v>34</v>
      </c>
      <c r="AX143" s="15" t="s">
        <v>85</v>
      </c>
      <c r="AY143" s="272" t="s">
        <v>170</v>
      </c>
    </row>
    <row r="144" s="2" customFormat="1" ht="66.75" customHeight="1">
      <c r="A144" s="39"/>
      <c r="B144" s="40"/>
      <c r="C144" s="227" t="s">
        <v>177</v>
      </c>
      <c r="D144" s="227" t="s">
        <v>172</v>
      </c>
      <c r="E144" s="228" t="s">
        <v>271</v>
      </c>
      <c r="F144" s="229" t="s">
        <v>272</v>
      </c>
      <c r="G144" s="230" t="s">
        <v>224</v>
      </c>
      <c r="H144" s="231">
        <v>2898.7199999999998</v>
      </c>
      <c r="I144" s="232"/>
      <c r="J144" s="233">
        <f>ROUND(I144*H144,2)</f>
        <v>0</v>
      </c>
      <c r="K144" s="229" t="s">
        <v>176</v>
      </c>
      <c r="L144" s="45"/>
      <c r="M144" s="234" t="s">
        <v>1</v>
      </c>
      <c r="N144" s="235" t="s">
        <v>43</v>
      </c>
      <c r="O144" s="92"/>
      <c r="P144" s="236">
        <f>O144*H144</f>
        <v>0</v>
      </c>
      <c r="Q144" s="236">
        <v>0</v>
      </c>
      <c r="R144" s="236">
        <f>Q144*H144</f>
        <v>0</v>
      </c>
      <c r="S144" s="236">
        <v>0</v>
      </c>
      <c r="T144" s="237">
        <f>S144*H144</f>
        <v>0</v>
      </c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R144" s="238" t="s">
        <v>177</v>
      </c>
      <c r="AT144" s="238" t="s">
        <v>172</v>
      </c>
      <c r="AU144" s="238" t="s">
        <v>87</v>
      </c>
      <c r="AY144" s="18" t="s">
        <v>170</v>
      </c>
      <c r="BE144" s="239">
        <f>IF(N144="základní",J144,0)</f>
        <v>0</v>
      </c>
      <c r="BF144" s="239">
        <f>IF(N144="snížená",J144,0)</f>
        <v>0</v>
      </c>
      <c r="BG144" s="239">
        <f>IF(N144="zákl. přenesená",J144,0)</f>
        <v>0</v>
      </c>
      <c r="BH144" s="239">
        <f>IF(N144="sníž. přenesená",J144,0)</f>
        <v>0</v>
      </c>
      <c r="BI144" s="239">
        <f>IF(N144="nulová",J144,0)</f>
        <v>0</v>
      </c>
      <c r="BJ144" s="18" t="s">
        <v>85</v>
      </c>
      <c r="BK144" s="239">
        <f>ROUND(I144*H144,2)</f>
        <v>0</v>
      </c>
      <c r="BL144" s="18" t="s">
        <v>177</v>
      </c>
      <c r="BM144" s="238" t="s">
        <v>1461</v>
      </c>
    </row>
    <row r="145" s="13" customFormat="1">
      <c r="A145" s="13"/>
      <c r="B145" s="240"/>
      <c r="C145" s="241"/>
      <c r="D145" s="242" t="s">
        <v>179</v>
      </c>
      <c r="E145" s="243" t="s">
        <v>1</v>
      </c>
      <c r="F145" s="244" t="s">
        <v>1462</v>
      </c>
      <c r="G145" s="241"/>
      <c r="H145" s="245">
        <v>2898.7199999999998</v>
      </c>
      <c r="I145" s="246"/>
      <c r="J145" s="241"/>
      <c r="K145" s="241"/>
      <c r="L145" s="247"/>
      <c r="M145" s="248"/>
      <c r="N145" s="249"/>
      <c r="O145" s="249"/>
      <c r="P145" s="249"/>
      <c r="Q145" s="249"/>
      <c r="R145" s="249"/>
      <c r="S145" s="249"/>
      <c r="T145" s="250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51" t="s">
        <v>179</v>
      </c>
      <c r="AU145" s="251" t="s">
        <v>87</v>
      </c>
      <c r="AV145" s="13" t="s">
        <v>87</v>
      </c>
      <c r="AW145" s="13" t="s">
        <v>34</v>
      </c>
      <c r="AX145" s="13" t="s">
        <v>85</v>
      </c>
      <c r="AY145" s="251" t="s">
        <v>170</v>
      </c>
    </row>
    <row r="146" s="2" customFormat="1" ht="37.8" customHeight="1">
      <c r="A146" s="39"/>
      <c r="B146" s="40"/>
      <c r="C146" s="227" t="s">
        <v>192</v>
      </c>
      <c r="D146" s="227" t="s">
        <v>172</v>
      </c>
      <c r="E146" s="228" t="s">
        <v>309</v>
      </c>
      <c r="F146" s="229" t="s">
        <v>310</v>
      </c>
      <c r="G146" s="230" t="s">
        <v>224</v>
      </c>
      <c r="H146" s="231">
        <v>107.035</v>
      </c>
      <c r="I146" s="232"/>
      <c r="J146" s="233">
        <f>ROUND(I146*H146,2)</f>
        <v>0</v>
      </c>
      <c r="K146" s="229" t="s">
        <v>176</v>
      </c>
      <c r="L146" s="45"/>
      <c r="M146" s="234" t="s">
        <v>1</v>
      </c>
      <c r="N146" s="235" t="s">
        <v>43</v>
      </c>
      <c r="O146" s="92"/>
      <c r="P146" s="236">
        <f>O146*H146</f>
        <v>0</v>
      </c>
      <c r="Q146" s="236">
        <v>0</v>
      </c>
      <c r="R146" s="236">
        <f>Q146*H146</f>
        <v>0</v>
      </c>
      <c r="S146" s="236">
        <v>0</v>
      </c>
      <c r="T146" s="237">
        <f>S146*H146</f>
        <v>0</v>
      </c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R146" s="238" t="s">
        <v>177</v>
      </c>
      <c r="AT146" s="238" t="s">
        <v>172</v>
      </c>
      <c r="AU146" s="238" t="s">
        <v>87</v>
      </c>
      <c r="AY146" s="18" t="s">
        <v>170</v>
      </c>
      <c r="BE146" s="239">
        <f>IF(N146="základní",J146,0)</f>
        <v>0</v>
      </c>
      <c r="BF146" s="239">
        <f>IF(N146="snížená",J146,0)</f>
        <v>0</v>
      </c>
      <c r="BG146" s="239">
        <f>IF(N146="zákl. přenesená",J146,0)</f>
        <v>0</v>
      </c>
      <c r="BH146" s="239">
        <f>IF(N146="sníž. přenesená",J146,0)</f>
        <v>0</v>
      </c>
      <c r="BI146" s="239">
        <f>IF(N146="nulová",J146,0)</f>
        <v>0</v>
      </c>
      <c r="BJ146" s="18" t="s">
        <v>85</v>
      </c>
      <c r="BK146" s="239">
        <f>ROUND(I146*H146,2)</f>
        <v>0</v>
      </c>
      <c r="BL146" s="18" t="s">
        <v>177</v>
      </c>
      <c r="BM146" s="238" t="s">
        <v>1463</v>
      </c>
    </row>
    <row r="147" s="13" customFormat="1">
      <c r="A147" s="13"/>
      <c r="B147" s="240"/>
      <c r="C147" s="241"/>
      <c r="D147" s="242" t="s">
        <v>179</v>
      </c>
      <c r="E147" s="243" t="s">
        <v>1</v>
      </c>
      <c r="F147" s="244" t="s">
        <v>1464</v>
      </c>
      <c r="G147" s="241"/>
      <c r="H147" s="245">
        <v>1.4350000000000001</v>
      </c>
      <c r="I147" s="246"/>
      <c r="J147" s="241"/>
      <c r="K147" s="241"/>
      <c r="L147" s="247"/>
      <c r="M147" s="248"/>
      <c r="N147" s="249"/>
      <c r="O147" s="249"/>
      <c r="P147" s="249"/>
      <c r="Q147" s="249"/>
      <c r="R147" s="249"/>
      <c r="S147" s="249"/>
      <c r="T147" s="250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51" t="s">
        <v>179</v>
      </c>
      <c r="AU147" s="251" t="s">
        <v>87</v>
      </c>
      <c r="AV147" s="13" t="s">
        <v>87</v>
      </c>
      <c r="AW147" s="13" t="s">
        <v>34</v>
      </c>
      <c r="AX147" s="13" t="s">
        <v>78</v>
      </c>
      <c r="AY147" s="251" t="s">
        <v>170</v>
      </c>
    </row>
    <row r="148" s="13" customFormat="1">
      <c r="A148" s="13"/>
      <c r="B148" s="240"/>
      <c r="C148" s="241"/>
      <c r="D148" s="242" t="s">
        <v>179</v>
      </c>
      <c r="E148" s="243" t="s">
        <v>1</v>
      </c>
      <c r="F148" s="244" t="s">
        <v>1465</v>
      </c>
      <c r="G148" s="241"/>
      <c r="H148" s="245">
        <v>105.59999999999999</v>
      </c>
      <c r="I148" s="246"/>
      <c r="J148" s="241"/>
      <c r="K148" s="241"/>
      <c r="L148" s="247"/>
      <c r="M148" s="248"/>
      <c r="N148" s="249"/>
      <c r="O148" s="249"/>
      <c r="P148" s="249"/>
      <c r="Q148" s="249"/>
      <c r="R148" s="249"/>
      <c r="S148" s="249"/>
      <c r="T148" s="250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51" t="s">
        <v>179</v>
      </c>
      <c r="AU148" s="251" t="s">
        <v>87</v>
      </c>
      <c r="AV148" s="13" t="s">
        <v>87</v>
      </c>
      <c r="AW148" s="13" t="s">
        <v>34</v>
      </c>
      <c r="AX148" s="13" t="s">
        <v>78</v>
      </c>
      <c r="AY148" s="251" t="s">
        <v>170</v>
      </c>
    </row>
    <row r="149" s="15" customFormat="1">
      <c r="A149" s="15"/>
      <c r="B149" s="262"/>
      <c r="C149" s="263"/>
      <c r="D149" s="242" t="s">
        <v>179</v>
      </c>
      <c r="E149" s="264" t="s">
        <v>1</v>
      </c>
      <c r="F149" s="265" t="s">
        <v>209</v>
      </c>
      <c r="G149" s="263"/>
      <c r="H149" s="266">
        <v>107.035</v>
      </c>
      <c r="I149" s="267"/>
      <c r="J149" s="263"/>
      <c r="K149" s="263"/>
      <c r="L149" s="268"/>
      <c r="M149" s="269"/>
      <c r="N149" s="270"/>
      <c r="O149" s="270"/>
      <c r="P149" s="270"/>
      <c r="Q149" s="270"/>
      <c r="R149" s="270"/>
      <c r="S149" s="270"/>
      <c r="T149" s="271"/>
      <c r="U149" s="15"/>
      <c r="V149" s="15"/>
      <c r="W149" s="15"/>
      <c r="X149" s="15"/>
      <c r="Y149" s="15"/>
      <c r="Z149" s="15"/>
      <c r="AA149" s="15"/>
      <c r="AB149" s="15"/>
      <c r="AC149" s="15"/>
      <c r="AD149" s="15"/>
      <c r="AE149" s="15"/>
      <c r="AT149" s="272" t="s">
        <v>179</v>
      </c>
      <c r="AU149" s="272" t="s">
        <v>87</v>
      </c>
      <c r="AV149" s="15" t="s">
        <v>177</v>
      </c>
      <c r="AW149" s="15" t="s">
        <v>34</v>
      </c>
      <c r="AX149" s="15" t="s">
        <v>85</v>
      </c>
      <c r="AY149" s="272" t="s">
        <v>170</v>
      </c>
    </row>
    <row r="150" s="2" customFormat="1" ht="16.5" customHeight="1">
      <c r="A150" s="39"/>
      <c r="B150" s="40"/>
      <c r="C150" s="273" t="s">
        <v>197</v>
      </c>
      <c r="D150" s="273" t="s">
        <v>298</v>
      </c>
      <c r="E150" s="274" t="s">
        <v>1466</v>
      </c>
      <c r="F150" s="275" t="s">
        <v>1467</v>
      </c>
      <c r="G150" s="276" t="s">
        <v>278</v>
      </c>
      <c r="H150" s="277">
        <v>211.19999999999999</v>
      </c>
      <c r="I150" s="278"/>
      <c r="J150" s="279">
        <f>ROUND(I150*H150,2)</f>
        <v>0</v>
      </c>
      <c r="K150" s="275" t="s">
        <v>176</v>
      </c>
      <c r="L150" s="280"/>
      <c r="M150" s="281" t="s">
        <v>1</v>
      </c>
      <c r="N150" s="282" t="s">
        <v>43</v>
      </c>
      <c r="O150" s="92"/>
      <c r="P150" s="236">
        <f>O150*H150</f>
        <v>0</v>
      </c>
      <c r="Q150" s="236">
        <v>1</v>
      </c>
      <c r="R150" s="236">
        <f>Q150*H150</f>
        <v>211.19999999999999</v>
      </c>
      <c r="S150" s="236">
        <v>0</v>
      </c>
      <c r="T150" s="237">
        <f>S150*H150</f>
        <v>0</v>
      </c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R150" s="238" t="s">
        <v>210</v>
      </c>
      <c r="AT150" s="238" t="s">
        <v>298</v>
      </c>
      <c r="AU150" s="238" t="s">
        <v>87</v>
      </c>
      <c r="AY150" s="18" t="s">
        <v>170</v>
      </c>
      <c r="BE150" s="239">
        <f>IF(N150="základní",J150,0)</f>
        <v>0</v>
      </c>
      <c r="BF150" s="239">
        <f>IF(N150="snížená",J150,0)</f>
        <v>0</v>
      </c>
      <c r="BG150" s="239">
        <f>IF(N150="zákl. přenesená",J150,0)</f>
        <v>0</v>
      </c>
      <c r="BH150" s="239">
        <f>IF(N150="sníž. přenesená",J150,0)</f>
        <v>0</v>
      </c>
      <c r="BI150" s="239">
        <f>IF(N150="nulová",J150,0)</f>
        <v>0</v>
      </c>
      <c r="BJ150" s="18" t="s">
        <v>85</v>
      </c>
      <c r="BK150" s="239">
        <f>ROUND(I150*H150,2)</f>
        <v>0</v>
      </c>
      <c r="BL150" s="18" t="s">
        <v>177</v>
      </c>
      <c r="BM150" s="238" t="s">
        <v>1468</v>
      </c>
    </row>
    <row r="151" s="13" customFormat="1">
      <c r="A151" s="13"/>
      <c r="B151" s="240"/>
      <c r="C151" s="241"/>
      <c r="D151" s="242" t="s">
        <v>179</v>
      </c>
      <c r="E151" s="243" t="s">
        <v>1</v>
      </c>
      <c r="F151" s="244" t="s">
        <v>1469</v>
      </c>
      <c r="G151" s="241"/>
      <c r="H151" s="245">
        <v>211.19999999999999</v>
      </c>
      <c r="I151" s="246"/>
      <c r="J151" s="241"/>
      <c r="K151" s="241"/>
      <c r="L151" s="247"/>
      <c r="M151" s="248"/>
      <c r="N151" s="249"/>
      <c r="O151" s="249"/>
      <c r="P151" s="249"/>
      <c r="Q151" s="249"/>
      <c r="R151" s="249"/>
      <c r="S151" s="249"/>
      <c r="T151" s="250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51" t="s">
        <v>179</v>
      </c>
      <c r="AU151" s="251" t="s">
        <v>87</v>
      </c>
      <c r="AV151" s="13" t="s">
        <v>87</v>
      </c>
      <c r="AW151" s="13" t="s">
        <v>34</v>
      </c>
      <c r="AX151" s="13" t="s">
        <v>85</v>
      </c>
      <c r="AY151" s="251" t="s">
        <v>170</v>
      </c>
    </row>
    <row r="152" s="2" customFormat="1" ht="16.5" customHeight="1">
      <c r="A152" s="39"/>
      <c r="B152" s="40"/>
      <c r="C152" s="273" t="s">
        <v>202</v>
      </c>
      <c r="D152" s="273" t="s">
        <v>298</v>
      </c>
      <c r="E152" s="274" t="s">
        <v>1470</v>
      </c>
      <c r="F152" s="275" t="s">
        <v>1471</v>
      </c>
      <c r="G152" s="276" t="s">
        <v>278</v>
      </c>
      <c r="H152" s="277">
        <v>2.8799999999999999</v>
      </c>
      <c r="I152" s="278"/>
      <c r="J152" s="279">
        <f>ROUND(I152*H152,2)</f>
        <v>0</v>
      </c>
      <c r="K152" s="275" t="s">
        <v>176</v>
      </c>
      <c r="L152" s="280"/>
      <c r="M152" s="281" t="s">
        <v>1</v>
      </c>
      <c r="N152" s="282" t="s">
        <v>43</v>
      </c>
      <c r="O152" s="92"/>
      <c r="P152" s="236">
        <f>O152*H152</f>
        <v>0</v>
      </c>
      <c r="Q152" s="236">
        <v>1</v>
      </c>
      <c r="R152" s="236">
        <f>Q152*H152</f>
        <v>2.8799999999999999</v>
      </c>
      <c r="S152" s="236">
        <v>0</v>
      </c>
      <c r="T152" s="237">
        <f>S152*H152</f>
        <v>0</v>
      </c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R152" s="238" t="s">
        <v>210</v>
      </c>
      <c r="AT152" s="238" t="s">
        <v>298</v>
      </c>
      <c r="AU152" s="238" t="s">
        <v>87</v>
      </c>
      <c r="AY152" s="18" t="s">
        <v>170</v>
      </c>
      <c r="BE152" s="239">
        <f>IF(N152="základní",J152,0)</f>
        <v>0</v>
      </c>
      <c r="BF152" s="239">
        <f>IF(N152="snížená",J152,0)</f>
        <v>0</v>
      </c>
      <c r="BG152" s="239">
        <f>IF(N152="zákl. přenesená",J152,0)</f>
        <v>0</v>
      </c>
      <c r="BH152" s="239">
        <f>IF(N152="sníž. přenesená",J152,0)</f>
        <v>0</v>
      </c>
      <c r="BI152" s="239">
        <f>IF(N152="nulová",J152,0)</f>
        <v>0</v>
      </c>
      <c r="BJ152" s="18" t="s">
        <v>85</v>
      </c>
      <c r="BK152" s="239">
        <f>ROUND(I152*H152,2)</f>
        <v>0</v>
      </c>
      <c r="BL152" s="18" t="s">
        <v>177</v>
      </c>
      <c r="BM152" s="238" t="s">
        <v>1472</v>
      </c>
    </row>
    <row r="153" s="13" customFormat="1">
      <c r="A153" s="13"/>
      <c r="B153" s="240"/>
      <c r="C153" s="241"/>
      <c r="D153" s="242" t="s">
        <v>179</v>
      </c>
      <c r="E153" s="243" t="s">
        <v>1</v>
      </c>
      <c r="F153" s="244" t="s">
        <v>1473</v>
      </c>
      <c r="G153" s="241"/>
      <c r="H153" s="245">
        <v>2.8799999999999999</v>
      </c>
      <c r="I153" s="246"/>
      <c r="J153" s="241"/>
      <c r="K153" s="241"/>
      <c r="L153" s="247"/>
      <c r="M153" s="248"/>
      <c r="N153" s="249"/>
      <c r="O153" s="249"/>
      <c r="P153" s="249"/>
      <c r="Q153" s="249"/>
      <c r="R153" s="249"/>
      <c r="S153" s="249"/>
      <c r="T153" s="250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51" t="s">
        <v>179</v>
      </c>
      <c r="AU153" s="251" t="s">
        <v>87</v>
      </c>
      <c r="AV153" s="13" t="s">
        <v>87</v>
      </c>
      <c r="AW153" s="13" t="s">
        <v>34</v>
      </c>
      <c r="AX153" s="13" t="s">
        <v>85</v>
      </c>
      <c r="AY153" s="251" t="s">
        <v>170</v>
      </c>
    </row>
    <row r="154" s="2" customFormat="1" ht="33" customHeight="1">
      <c r="A154" s="39"/>
      <c r="B154" s="40"/>
      <c r="C154" s="227" t="s">
        <v>210</v>
      </c>
      <c r="D154" s="227" t="s">
        <v>172</v>
      </c>
      <c r="E154" s="228" t="s">
        <v>356</v>
      </c>
      <c r="F154" s="229" t="s">
        <v>357</v>
      </c>
      <c r="G154" s="230" t="s">
        <v>175</v>
      </c>
      <c r="H154" s="231">
        <v>283.5</v>
      </c>
      <c r="I154" s="232"/>
      <c r="J154" s="233">
        <f>ROUND(I154*H154,2)</f>
        <v>0</v>
      </c>
      <c r="K154" s="229" t="s">
        <v>176</v>
      </c>
      <c r="L154" s="45"/>
      <c r="M154" s="234" t="s">
        <v>1</v>
      </c>
      <c r="N154" s="235" t="s">
        <v>43</v>
      </c>
      <c r="O154" s="92"/>
      <c r="P154" s="236">
        <f>O154*H154</f>
        <v>0</v>
      </c>
      <c r="Q154" s="236">
        <v>0</v>
      </c>
      <c r="R154" s="236">
        <f>Q154*H154</f>
        <v>0</v>
      </c>
      <c r="S154" s="236">
        <v>0</v>
      </c>
      <c r="T154" s="237">
        <f>S154*H154</f>
        <v>0</v>
      </c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R154" s="238" t="s">
        <v>177</v>
      </c>
      <c r="AT154" s="238" t="s">
        <v>172</v>
      </c>
      <c r="AU154" s="238" t="s">
        <v>87</v>
      </c>
      <c r="AY154" s="18" t="s">
        <v>170</v>
      </c>
      <c r="BE154" s="239">
        <f>IF(N154="základní",J154,0)</f>
        <v>0</v>
      </c>
      <c r="BF154" s="239">
        <f>IF(N154="snížená",J154,0)</f>
        <v>0</v>
      </c>
      <c r="BG154" s="239">
        <f>IF(N154="zákl. přenesená",J154,0)</f>
        <v>0</v>
      </c>
      <c r="BH154" s="239">
        <f>IF(N154="sníž. přenesená",J154,0)</f>
        <v>0</v>
      </c>
      <c r="BI154" s="239">
        <f>IF(N154="nulová",J154,0)</f>
        <v>0</v>
      </c>
      <c r="BJ154" s="18" t="s">
        <v>85</v>
      </c>
      <c r="BK154" s="239">
        <f>ROUND(I154*H154,2)</f>
        <v>0</v>
      </c>
      <c r="BL154" s="18" t="s">
        <v>177</v>
      </c>
      <c r="BM154" s="238" t="s">
        <v>1474</v>
      </c>
    </row>
    <row r="155" s="13" customFormat="1">
      <c r="A155" s="13"/>
      <c r="B155" s="240"/>
      <c r="C155" s="241"/>
      <c r="D155" s="242" t="s">
        <v>179</v>
      </c>
      <c r="E155" s="243" t="s">
        <v>1</v>
      </c>
      <c r="F155" s="244" t="s">
        <v>1475</v>
      </c>
      <c r="G155" s="241"/>
      <c r="H155" s="245">
        <v>5.7400000000000002</v>
      </c>
      <c r="I155" s="246"/>
      <c r="J155" s="241"/>
      <c r="K155" s="241"/>
      <c r="L155" s="247"/>
      <c r="M155" s="248"/>
      <c r="N155" s="249"/>
      <c r="O155" s="249"/>
      <c r="P155" s="249"/>
      <c r="Q155" s="249"/>
      <c r="R155" s="249"/>
      <c r="S155" s="249"/>
      <c r="T155" s="250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51" t="s">
        <v>179</v>
      </c>
      <c r="AU155" s="251" t="s">
        <v>87</v>
      </c>
      <c r="AV155" s="13" t="s">
        <v>87</v>
      </c>
      <c r="AW155" s="13" t="s">
        <v>34</v>
      </c>
      <c r="AX155" s="13" t="s">
        <v>78</v>
      </c>
      <c r="AY155" s="251" t="s">
        <v>170</v>
      </c>
    </row>
    <row r="156" s="13" customFormat="1">
      <c r="A156" s="13"/>
      <c r="B156" s="240"/>
      <c r="C156" s="241"/>
      <c r="D156" s="242" t="s">
        <v>179</v>
      </c>
      <c r="E156" s="243" t="s">
        <v>1</v>
      </c>
      <c r="F156" s="244" t="s">
        <v>1476</v>
      </c>
      <c r="G156" s="241"/>
      <c r="H156" s="245">
        <v>277.75999999999999</v>
      </c>
      <c r="I156" s="246"/>
      <c r="J156" s="241"/>
      <c r="K156" s="241"/>
      <c r="L156" s="247"/>
      <c r="M156" s="248"/>
      <c r="N156" s="249"/>
      <c r="O156" s="249"/>
      <c r="P156" s="249"/>
      <c r="Q156" s="249"/>
      <c r="R156" s="249"/>
      <c r="S156" s="249"/>
      <c r="T156" s="250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51" t="s">
        <v>179</v>
      </c>
      <c r="AU156" s="251" t="s">
        <v>87</v>
      </c>
      <c r="AV156" s="13" t="s">
        <v>87</v>
      </c>
      <c r="AW156" s="13" t="s">
        <v>34</v>
      </c>
      <c r="AX156" s="13" t="s">
        <v>78</v>
      </c>
      <c r="AY156" s="251" t="s">
        <v>170</v>
      </c>
    </row>
    <row r="157" s="15" customFormat="1">
      <c r="A157" s="15"/>
      <c r="B157" s="262"/>
      <c r="C157" s="263"/>
      <c r="D157" s="242" t="s">
        <v>179</v>
      </c>
      <c r="E157" s="264" t="s">
        <v>1</v>
      </c>
      <c r="F157" s="265" t="s">
        <v>209</v>
      </c>
      <c r="G157" s="263"/>
      <c r="H157" s="266">
        <v>283.5</v>
      </c>
      <c r="I157" s="267"/>
      <c r="J157" s="263"/>
      <c r="K157" s="263"/>
      <c r="L157" s="268"/>
      <c r="M157" s="269"/>
      <c r="N157" s="270"/>
      <c r="O157" s="270"/>
      <c r="P157" s="270"/>
      <c r="Q157" s="270"/>
      <c r="R157" s="270"/>
      <c r="S157" s="270"/>
      <c r="T157" s="271"/>
      <c r="U157" s="15"/>
      <c r="V157" s="15"/>
      <c r="W157" s="15"/>
      <c r="X157" s="15"/>
      <c r="Y157" s="15"/>
      <c r="Z157" s="15"/>
      <c r="AA157" s="15"/>
      <c r="AB157" s="15"/>
      <c r="AC157" s="15"/>
      <c r="AD157" s="15"/>
      <c r="AE157" s="15"/>
      <c r="AT157" s="272" t="s">
        <v>179</v>
      </c>
      <c r="AU157" s="272" t="s">
        <v>87</v>
      </c>
      <c r="AV157" s="15" t="s">
        <v>177</v>
      </c>
      <c r="AW157" s="15" t="s">
        <v>34</v>
      </c>
      <c r="AX157" s="15" t="s">
        <v>85</v>
      </c>
      <c r="AY157" s="272" t="s">
        <v>170</v>
      </c>
    </row>
    <row r="158" s="2" customFormat="1" ht="44.25" customHeight="1">
      <c r="A158" s="39"/>
      <c r="B158" s="40"/>
      <c r="C158" s="227" t="s">
        <v>215</v>
      </c>
      <c r="D158" s="227" t="s">
        <v>172</v>
      </c>
      <c r="E158" s="228" t="s">
        <v>276</v>
      </c>
      <c r="F158" s="229" t="s">
        <v>277</v>
      </c>
      <c r="G158" s="230" t="s">
        <v>278</v>
      </c>
      <c r="H158" s="231">
        <v>237.16800000000001</v>
      </c>
      <c r="I158" s="232"/>
      <c r="J158" s="233">
        <f>ROUND(I158*H158,2)</f>
        <v>0</v>
      </c>
      <c r="K158" s="229" t="s">
        <v>176</v>
      </c>
      <c r="L158" s="45"/>
      <c r="M158" s="234" t="s">
        <v>1</v>
      </c>
      <c r="N158" s="235" t="s">
        <v>43</v>
      </c>
      <c r="O158" s="92"/>
      <c r="P158" s="236">
        <f>O158*H158</f>
        <v>0</v>
      </c>
      <c r="Q158" s="236">
        <v>0</v>
      </c>
      <c r="R158" s="236">
        <f>Q158*H158</f>
        <v>0</v>
      </c>
      <c r="S158" s="236">
        <v>0</v>
      </c>
      <c r="T158" s="237">
        <f>S158*H158</f>
        <v>0</v>
      </c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R158" s="238" t="s">
        <v>177</v>
      </c>
      <c r="AT158" s="238" t="s">
        <v>172</v>
      </c>
      <c r="AU158" s="238" t="s">
        <v>87</v>
      </c>
      <c r="AY158" s="18" t="s">
        <v>170</v>
      </c>
      <c r="BE158" s="239">
        <f>IF(N158="základní",J158,0)</f>
        <v>0</v>
      </c>
      <c r="BF158" s="239">
        <f>IF(N158="snížená",J158,0)</f>
        <v>0</v>
      </c>
      <c r="BG158" s="239">
        <f>IF(N158="zákl. přenesená",J158,0)</f>
        <v>0</v>
      </c>
      <c r="BH158" s="239">
        <f>IF(N158="sníž. přenesená",J158,0)</f>
        <v>0</v>
      </c>
      <c r="BI158" s="239">
        <f>IF(N158="nulová",J158,0)</f>
        <v>0</v>
      </c>
      <c r="BJ158" s="18" t="s">
        <v>85</v>
      </c>
      <c r="BK158" s="239">
        <f>ROUND(I158*H158,2)</f>
        <v>0</v>
      </c>
      <c r="BL158" s="18" t="s">
        <v>177</v>
      </c>
      <c r="BM158" s="238" t="s">
        <v>1477</v>
      </c>
    </row>
    <row r="159" s="13" customFormat="1">
      <c r="A159" s="13"/>
      <c r="B159" s="240"/>
      <c r="C159" s="241"/>
      <c r="D159" s="242" t="s">
        <v>179</v>
      </c>
      <c r="E159" s="243" t="s">
        <v>1</v>
      </c>
      <c r="F159" s="244" t="s">
        <v>1478</v>
      </c>
      <c r="G159" s="241"/>
      <c r="H159" s="245">
        <v>237.16800000000001</v>
      </c>
      <c r="I159" s="246"/>
      <c r="J159" s="241"/>
      <c r="K159" s="241"/>
      <c r="L159" s="247"/>
      <c r="M159" s="248"/>
      <c r="N159" s="249"/>
      <c r="O159" s="249"/>
      <c r="P159" s="249"/>
      <c r="Q159" s="249"/>
      <c r="R159" s="249"/>
      <c r="S159" s="249"/>
      <c r="T159" s="250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51" t="s">
        <v>179</v>
      </c>
      <c r="AU159" s="251" t="s">
        <v>87</v>
      </c>
      <c r="AV159" s="13" t="s">
        <v>87</v>
      </c>
      <c r="AW159" s="13" t="s">
        <v>34</v>
      </c>
      <c r="AX159" s="13" t="s">
        <v>85</v>
      </c>
      <c r="AY159" s="251" t="s">
        <v>170</v>
      </c>
    </row>
    <row r="160" s="2" customFormat="1" ht="44.25" customHeight="1">
      <c r="A160" s="39"/>
      <c r="B160" s="40"/>
      <c r="C160" s="227" t="s">
        <v>221</v>
      </c>
      <c r="D160" s="227" t="s">
        <v>172</v>
      </c>
      <c r="E160" s="228" t="s">
        <v>1479</v>
      </c>
      <c r="F160" s="229" t="s">
        <v>1480</v>
      </c>
      <c r="G160" s="230" t="s">
        <v>183</v>
      </c>
      <c r="H160" s="231">
        <v>10</v>
      </c>
      <c r="I160" s="232"/>
      <c r="J160" s="233">
        <f>ROUND(I160*H160,2)</f>
        <v>0</v>
      </c>
      <c r="K160" s="229" t="s">
        <v>176</v>
      </c>
      <c r="L160" s="45"/>
      <c r="M160" s="234" t="s">
        <v>1</v>
      </c>
      <c r="N160" s="235" t="s">
        <v>43</v>
      </c>
      <c r="O160" s="92"/>
      <c r="P160" s="236">
        <f>O160*H160</f>
        <v>0</v>
      </c>
      <c r="Q160" s="236">
        <v>0.01281</v>
      </c>
      <c r="R160" s="236">
        <f>Q160*H160</f>
        <v>0.12809999999999999</v>
      </c>
      <c r="S160" s="236">
        <v>0</v>
      </c>
      <c r="T160" s="237">
        <f>S160*H160</f>
        <v>0</v>
      </c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R160" s="238" t="s">
        <v>177</v>
      </c>
      <c r="AT160" s="238" t="s">
        <v>172</v>
      </c>
      <c r="AU160" s="238" t="s">
        <v>87</v>
      </c>
      <c r="AY160" s="18" t="s">
        <v>170</v>
      </c>
      <c r="BE160" s="239">
        <f>IF(N160="základní",J160,0)</f>
        <v>0</v>
      </c>
      <c r="BF160" s="239">
        <f>IF(N160="snížená",J160,0)</f>
        <v>0</v>
      </c>
      <c r="BG160" s="239">
        <f>IF(N160="zákl. přenesená",J160,0)</f>
        <v>0</v>
      </c>
      <c r="BH160" s="239">
        <f>IF(N160="sníž. přenesená",J160,0)</f>
        <v>0</v>
      </c>
      <c r="BI160" s="239">
        <f>IF(N160="nulová",J160,0)</f>
        <v>0</v>
      </c>
      <c r="BJ160" s="18" t="s">
        <v>85</v>
      </c>
      <c r="BK160" s="239">
        <f>ROUND(I160*H160,2)</f>
        <v>0</v>
      </c>
      <c r="BL160" s="18" t="s">
        <v>177</v>
      </c>
      <c r="BM160" s="238" t="s">
        <v>1481</v>
      </c>
    </row>
    <row r="161" s="12" customFormat="1" ht="22.8" customHeight="1">
      <c r="A161" s="12"/>
      <c r="B161" s="211"/>
      <c r="C161" s="212"/>
      <c r="D161" s="213" t="s">
        <v>77</v>
      </c>
      <c r="E161" s="225" t="s">
        <v>87</v>
      </c>
      <c r="F161" s="225" t="s">
        <v>375</v>
      </c>
      <c r="G161" s="212"/>
      <c r="H161" s="212"/>
      <c r="I161" s="215"/>
      <c r="J161" s="226">
        <f>BK161</f>
        <v>0</v>
      </c>
      <c r="K161" s="212"/>
      <c r="L161" s="217"/>
      <c r="M161" s="218"/>
      <c r="N161" s="219"/>
      <c r="O161" s="219"/>
      <c r="P161" s="220">
        <f>SUM(P162:P170)</f>
        <v>0</v>
      </c>
      <c r="Q161" s="219"/>
      <c r="R161" s="220">
        <f>SUM(R162:R170)</f>
        <v>10.955500500000001</v>
      </c>
      <c r="S161" s="219"/>
      <c r="T161" s="221">
        <f>SUM(T162:T170)</f>
        <v>0</v>
      </c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  <c r="AR161" s="222" t="s">
        <v>85</v>
      </c>
      <c r="AT161" s="223" t="s">
        <v>77</v>
      </c>
      <c r="AU161" s="223" t="s">
        <v>85</v>
      </c>
      <c r="AY161" s="222" t="s">
        <v>170</v>
      </c>
      <c r="BK161" s="224">
        <f>SUM(BK162:BK170)</f>
        <v>0</v>
      </c>
    </row>
    <row r="162" s="2" customFormat="1" ht="66.75" customHeight="1">
      <c r="A162" s="39"/>
      <c r="B162" s="40"/>
      <c r="C162" s="227" t="s">
        <v>227</v>
      </c>
      <c r="D162" s="227" t="s">
        <v>172</v>
      </c>
      <c r="E162" s="228" t="s">
        <v>1482</v>
      </c>
      <c r="F162" s="229" t="s">
        <v>1483</v>
      </c>
      <c r="G162" s="230" t="s">
        <v>389</v>
      </c>
      <c r="H162" s="231">
        <v>59.700000000000003</v>
      </c>
      <c r="I162" s="232"/>
      <c r="J162" s="233">
        <f>ROUND(I162*H162,2)</f>
        <v>0</v>
      </c>
      <c r="K162" s="229" t="s">
        <v>176</v>
      </c>
      <c r="L162" s="45"/>
      <c r="M162" s="234" t="s">
        <v>1</v>
      </c>
      <c r="N162" s="235" t="s">
        <v>43</v>
      </c>
      <c r="O162" s="92"/>
      <c r="P162" s="236">
        <f>O162*H162</f>
        <v>0</v>
      </c>
      <c r="Q162" s="236">
        <v>0.17993000000000001</v>
      </c>
      <c r="R162" s="236">
        <f>Q162*H162</f>
        <v>10.741821000000002</v>
      </c>
      <c r="S162" s="236">
        <v>0</v>
      </c>
      <c r="T162" s="237">
        <f>S162*H162</f>
        <v>0</v>
      </c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R162" s="238" t="s">
        <v>177</v>
      </c>
      <c r="AT162" s="238" t="s">
        <v>172</v>
      </c>
      <c r="AU162" s="238" t="s">
        <v>87</v>
      </c>
      <c r="AY162" s="18" t="s">
        <v>170</v>
      </c>
      <c r="BE162" s="239">
        <f>IF(N162="základní",J162,0)</f>
        <v>0</v>
      </c>
      <c r="BF162" s="239">
        <f>IF(N162="snížená",J162,0)</f>
        <v>0</v>
      </c>
      <c r="BG162" s="239">
        <f>IF(N162="zákl. přenesená",J162,0)</f>
        <v>0</v>
      </c>
      <c r="BH162" s="239">
        <f>IF(N162="sníž. přenesená",J162,0)</f>
        <v>0</v>
      </c>
      <c r="BI162" s="239">
        <f>IF(N162="nulová",J162,0)</f>
        <v>0</v>
      </c>
      <c r="BJ162" s="18" t="s">
        <v>85</v>
      </c>
      <c r="BK162" s="239">
        <f>ROUND(I162*H162,2)</f>
        <v>0</v>
      </c>
      <c r="BL162" s="18" t="s">
        <v>177</v>
      </c>
      <c r="BM162" s="238" t="s">
        <v>1484</v>
      </c>
    </row>
    <row r="163" s="13" customFormat="1">
      <c r="A163" s="13"/>
      <c r="B163" s="240"/>
      <c r="C163" s="241"/>
      <c r="D163" s="242" t="s">
        <v>179</v>
      </c>
      <c r="E163" s="243" t="s">
        <v>1</v>
      </c>
      <c r="F163" s="244" t="s">
        <v>1485</v>
      </c>
      <c r="G163" s="241"/>
      <c r="H163" s="245">
        <v>59.700000000000003</v>
      </c>
      <c r="I163" s="246"/>
      <c r="J163" s="241"/>
      <c r="K163" s="241"/>
      <c r="L163" s="247"/>
      <c r="M163" s="248"/>
      <c r="N163" s="249"/>
      <c r="O163" s="249"/>
      <c r="P163" s="249"/>
      <c r="Q163" s="249"/>
      <c r="R163" s="249"/>
      <c r="S163" s="249"/>
      <c r="T163" s="250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51" t="s">
        <v>179</v>
      </c>
      <c r="AU163" s="251" t="s">
        <v>87</v>
      </c>
      <c r="AV163" s="13" t="s">
        <v>87</v>
      </c>
      <c r="AW163" s="13" t="s">
        <v>34</v>
      </c>
      <c r="AX163" s="13" t="s">
        <v>85</v>
      </c>
      <c r="AY163" s="251" t="s">
        <v>170</v>
      </c>
    </row>
    <row r="164" s="2" customFormat="1" ht="37.8" customHeight="1">
      <c r="A164" s="39"/>
      <c r="B164" s="40"/>
      <c r="C164" s="227" t="s">
        <v>235</v>
      </c>
      <c r="D164" s="227" t="s">
        <v>172</v>
      </c>
      <c r="E164" s="228" t="s">
        <v>377</v>
      </c>
      <c r="F164" s="229" t="s">
        <v>378</v>
      </c>
      <c r="G164" s="230" t="s">
        <v>175</v>
      </c>
      <c r="H164" s="231">
        <v>331.25999999999999</v>
      </c>
      <c r="I164" s="232"/>
      <c r="J164" s="233">
        <f>ROUND(I164*H164,2)</f>
        <v>0</v>
      </c>
      <c r="K164" s="229" t="s">
        <v>176</v>
      </c>
      <c r="L164" s="45"/>
      <c r="M164" s="234" t="s">
        <v>1</v>
      </c>
      <c r="N164" s="235" t="s">
        <v>43</v>
      </c>
      <c r="O164" s="92"/>
      <c r="P164" s="236">
        <f>O164*H164</f>
        <v>0</v>
      </c>
      <c r="Q164" s="236">
        <v>0.00010000000000000001</v>
      </c>
      <c r="R164" s="236">
        <f>Q164*H164</f>
        <v>0.033126000000000003</v>
      </c>
      <c r="S164" s="236">
        <v>0</v>
      </c>
      <c r="T164" s="237">
        <f>S164*H164</f>
        <v>0</v>
      </c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R164" s="238" t="s">
        <v>177</v>
      </c>
      <c r="AT164" s="238" t="s">
        <v>172</v>
      </c>
      <c r="AU164" s="238" t="s">
        <v>87</v>
      </c>
      <c r="AY164" s="18" t="s">
        <v>170</v>
      </c>
      <c r="BE164" s="239">
        <f>IF(N164="základní",J164,0)</f>
        <v>0</v>
      </c>
      <c r="BF164" s="239">
        <f>IF(N164="snížená",J164,0)</f>
        <v>0</v>
      </c>
      <c r="BG164" s="239">
        <f>IF(N164="zákl. přenesená",J164,0)</f>
        <v>0</v>
      </c>
      <c r="BH164" s="239">
        <f>IF(N164="sníž. přenesená",J164,0)</f>
        <v>0</v>
      </c>
      <c r="BI164" s="239">
        <f>IF(N164="nulová",J164,0)</f>
        <v>0</v>
      </c>
      <c r="BJ164" s="18" t="s">
        <v>85</v>
      </c>
      <c r="BK164" s="239">
        <f>ROUND(I164*H164,2)</f>
        <v>0</v>
      </c>
      <c r="BL164" s="18" t="s">
        <v>177</v>
      </c>
      <c r="BM164" s="238" t="s">
        <v>1486</v>
      </c>
    </row>
    <row r="165" s="13" customFormat="1">
      <c r="A165" s="13"/>
      <c r="B165" s="240"/>
      <c r="C165" s="241"/>
      <c r="D165" s="242" t="s">
        <v>179</v>
      </c>
      <c r="E165" s="243" t="s">
        <v>1</v>
      </c>
      <c r="F165" s="244" t="s">
        <v>1487</v>
      </c>
      <c r="G165" s="241"/>
      <c r="H165" s="245">
        <v>5.7400000000000002</v>
      </c>
      <c r="I165" s="246"/>
      <c r="J165" s="241"/>
      <c r="K165" s="241"/>
      <c r="L165" s="247"/>
      <c r="M165" s="248"/>
      <c r="N165" s="249"/>
      <c r="O165" s="249"/>
      <c r="P165" s="249"/>
      <c r="Q165" s="249"/>
      <c r="R165" s="249"/>
      <c r="S165" s="249"/>
      <c r="T165" s="250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51" t="s">
        <v>179</v>
      </c>
      <c r="AU165" s="251" t="s">
        <v>87</v>
      </c>
      <c r="AV165" s="13" t="s">
        <v>87</v>
      </c>
      <c r="AW165" s="13" t="s">
        <v>34</v>
      </c>
      <c r="AX165" s="13" t="s">
        <v>78</v>
      </c>
      <c r="AY165" s="251" t="s">
        <v>170</v>
      </c>
    </row>
    <row r="166" s="13" customFormat="1">
      <c r="A166" s="13"/>
      <c r="B166" s="240"/>
      <c r="C166" s="241"/>
      <c r="D166" s="242" t="s">
        <v>179</v>
      </c>
      <c r="E166" s="243" t="s">
        <v>1</v>
      </c>
      <c r="F166" s="244" t="s">
        <v>1488</v>
      </c>
      <c r="G166" s="241"/>
      <c r="H166" s="245">
        <v>47.759999999999998</v>
      </c>
      <c r="I166" s="246"/>
      <c r="J166" s="241"/>
      <c r="K166" s="241"/>
      <c r="L166" s="247"/>
      <c r="M166" s="248"/>
      <c r="N166" s="249"/>
      <c r="O166" s="249"/>
      <c r="P166" s="249"/>
      <c r="Q166" s="249"/>
      <c r="R166" s="249"/>
      <c r="S166" s="249"/>
      <c r="T166" s="250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51" t="s">
        <v>179</v>
      </c>
      <c r="AU166" s="251" t="s">
        <v>87</v>
      </c>
      <c r="AV166" s="13" t="s">
        <v>87</v>
      </c>
      <c r="AW166" s="13" t="s">
        <v>34</v>
      </c>
      <c r="AX166" s="13" t="s">
        <v>78</v>
      </c>
      <c r="AY166" s="251" t="s">
        <v>170</v>
      </c>
    </row>
    <row r="167" s="13" customFormat="1">
      <c r="A167" s="13"/>
      <c r="B167" s="240"/>
      <c r="C167" s="241"/>
      <c r="D167" s="242" t="s">
        <v>179</v>
      </c>
      <c r="E167" s="243" t="s">
        <v>1</v>
      </c>
      <c r="F167" s="244" t="s">
        <v>1489</v>
      </c>
      <c r="G167" s="241"/>
      <c r="H167" s="245">
        <v>277.75999999999999</v>
      </c>
      <c r="I167" s="246"/>
      <c r="J167" s="241"/>
      <c r="K167" s="241"/>
      <c r="L167" s="247"/>
      <c r="M167" s="248"/>
      <c r="N167" s="249"/>
      <c r="O167" s="249"/>
      <c r="P167" s="249"/>
      <c r="Q167" s="249"/>
      <c r="R167" s="249"/>
      <c r="S167" s="249"/>
      <c r="T167" s="250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51" t="s">
        <v>179</v>
      </c>
      <c r="AU167" s="251" t="s">
        <v>87</v>
      </c>
      <c r="AV167" s="13" t="s">
        <v>87</v>
      </c>
      <c r="AW167" s="13" t="s">
        <v>34</v>
      </c>
      <c r="AX167" s="13" t="s">
        <v>78</v>
      </c>
      <c r="AY167" s="251" t="s">
        <v>170</v>
      </c>
    </row>
    <row r="168" s="15" customFormat="1">
      <c r="A168" s="15"/>
      <c r="B168" s="262"/>
      <c r="C168" s="263"/>
      <c r="D168" s="242" t="s">
        <v>179</v>
      </c>
      <c r="E168" s="264" t="s">
        <v>1</v>
      </c>
      <c r="F168" s="265" t="s">
        <v>209</v>
      </c>
      <c r="G168" s="263"/>
      <c r="H168" s="266">
        <v>331.25999999999999</v>
      </c>
      <c r="I168" s="267"/>
      <c r="J168" s="263"/>
      <c r="K168" s="263"/>
      <c r="L168" s="268"/>
      <c r="M168" s="269"/>
      <c r="N168" s="270"/>
      <c r="O168" s="270"/>
      <c r="P168" s="270"/>
      <c r="Q168" s="270"/>
      <c r="R168" s="270"/>
      <c r="S168" s="270"/>
      <c r="T168" s="271"/>
      <c r="U168" s="15"/>
      <c r="V168" s="15"/>
      <c r="W168" s="15"/>
      <c r="X168" s="15"/>
      <c r="Y168" s="15"/>
      <c r="Z168" s="15"/>
      <c r="AA168" s="15"/>
      <c r="AB168" s="15"/>
      <c r="AC168" s="15"/>
      <c r="AD168" s="15"/>
      <c r="AE168" s="15"/>
      <c r="AT168" s="272" t="s">
        <v>179</v>
      </c>
      <c r="AU168" s="272" t="s">
        <v>87</v>
      </c>
      <c r="AV168" s="15" t="s">
        <v>177</v>
      </c>
      <c r="AW168" s="15" t="s">
        <v>34</v>
      </c>
      <c r="AX168" s="15" t="s">
        <v>85</v>
      </c>
      <c r="AY168" s="272" t="s">
        <v>170</v>
      </c>
    </row>
    <row r="169" s="2" customFormat="1" ht="24.15" customHeight="1">
      <c r="A169" s="39"/>
      <c r="B169" s="40"/>
      <c r="C169" s="273" t="s">
        <v>239</v>
      </c>
      <c r="D169" s="273" t="s">
        <v>298</v>
      </c>
      <c r="E169" s="274" t="s">
        <v>382</v>
      </c>
      <c r="F169" s="275" t="s">
        <v>383</v>
      </c>
      <c r="G169" s="276" t="s">
        <v>175</v>
      </c>
      <c r="H169" s="277">
        <v>361.10700000000003</v>
      </c>
      <c r="I169" s="278"/>
      <c r="J169" s="279">
        <f>ROUND(I169*H169,2)</f>
        <v>0</v>
      </c>
      <c r="K169" s="275" t="s">
        <v>176</v>
      </c>
      <c r="L169" s="280"/>
      <c r="M169" s="281" t="s">
        <v>1</v>
      </c>
      <c r="N169" s="282" t="s">
        <v>43</v>
      </c>
      <c r="O169" s="92"/>
      <c r="P169" s="236">
        <f>O169*H169</f>
        <v>0</v>
      </c>
      <c r="Q169" s="236">
        <v>0.00050000000000000001</v>
      </c>
      <c r="R169" s="236">
        <f>Q169*H169</f>
        <v>0.18055350000000001</v>
      </c>
      <c r="S169" s="236">
        <v>0</v>
      </c>
      <c r="T169" s="237">
        <f>S169*H169</f>
        <v>0</v>
      </c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R169" s="238" t="s">
        <v>210</v>
      </c>
      <c r="AT169" s="238" t="s">
        <v>298</v>
      </c>
      <c r="AU169" s="238" t="s">
        <v>87</v>
      </c>
      <c r="AY169" s="18" t="s">
        <v>170</v>
      </c>
      <c r="BE169" s="239">
        <f>IF(N169="základní",J169,0)</f>
        <v>0</v>
      </c>
      <c r="BF169" s="239">
        <f>IF(N169="snížená",J169,0)</f>
        <v>0</v>
      </c>
      <c r="BG169" s="239">
        <f>IF(N169="zákl. přenesená",J169,0)</f>
        <v>0</v>
      </c>
      <c r="BH169" s="239">
        <f>IF(N169="sníž. přenesená",J169,0)</f>
        <v>0</v>
      </c>
      <c r="BI169" s="239">
        <f>IF(N169="nulová",J169,0)</f>
        <v>0</v>
      </c>
      <c r="BJ169" s="18" t="s">
        <v>85</v>
      </c>
      <c r="BK169" s="239">
        <f>ROUND(I169*H169,2)</f>
        <v>0</v>
      </c>
      <c r="BL169" s="18" t="s">
        <v>177</v>
      </c>
      <c r="BM169" s="238" t="s">
        <v>1490</v>
      </c>
    </row>
    <row r="170" s="13" customFormat="1">
      <c r="A170" s="13"/>
      <c r="B170" s="240"/>
      <c r="C170" s="241"/>
      <c r="D170" s="242" t="s">
        <v>179</v>
      </c>
      <c r="E170" s="241"/>
      <c r="F170" s="244" t="s">
        <v>1491</v>
      </c>
      <c r="G170" s="241"/>
      <c r="H170" s="245">
        <v>361.10700000000003</v>
      </c>
      <c r="I170" s="246"/>
      <c r="J170" s="241"/>
      <c r="K170" s="241"/>
      <c r="L170" s="247"/>
      <c r="M170" s="248"/>
      <c r="N170" s="249"/>
      <c r="O170" s="249"/>
      <c r="P170" s="249"/>
      <c r="Q170" s="249"/>
      <c r="R170" s="249"/>
      <c r="S170" s="249"/>
      <c r="T170" s="250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51" t="s">
        <v>179</v>
      </c>
      <c r="AU170" s="251" t="s">
        <v>87</v>
      </c>
      <c r="AV170" s="13" t="s">
        <v>87</v>
      </c>
      <c r="AW170" s="13" t="s">
        <v>4</v>
      </c>
      <c r="AX170" s="13" t="s">
        <v>85</v>
      </c>
      <c r="AY170" s="251" t="s">
        <v>170</v>
      </c>
    </row>
    <row r="171" s="12" customFormat="1" ht="22.8" customHeight="1">
      <c r="A171" s="12"/>
      <c r="B171" s="211"/>
      <c r="C171" s="212"/>
      <c r="D171" s="213" t="s">
        <v>77</v>
      </c>
      <c r="E171" s="225" t="s">
        <v>185</v>
      </c>
      <c r="F171" s="225" t="s">
        <v>882</v>
      </c>
      <c r="G171" s="212"/>
      <c r="H171" s="212"/>
      <c r="I171" s="215"/>
      <c r="J171" s="226">
        <f>BK171</f>
        <v>0</v>
      </c>
      <c r="K171" s="212"/>
      <c r="L171" s="217"/>
      <c r="M171" s="218"/>
      <c r="N171" s="219"/>
      <c r="O171" s="219"/>
      <c r="P171" s="220">
        <f>SUM(P172:P181)</f>
        <v>0</v>
      </c>
      <c r="Q171" s="219"/>
      <c r="R171" s="220">
        <f>SUM(R172:R181)</f>
        <v>0.014076</v>
      </c>
      <c r="S171" s="219"/>
      <c r="T171" s="221">
        <f>SUM(T172:T181)</f>
        <v>0</v>
      </c>
      <c r="U171" s="12"/>
      <c r="V171" s="12"/>
      <c r="W171" s="12"/>
      <c r="X171" s="12"/>
      <c r="Y171" s="12"/>
      <c r="Z171" s="12"/>
      <c r="AA171" s="12"/>
      <c r="AB171" s="12"/>
      <c r="AC171" s="12"/>
      <c r="AD171" s="12"/>
      <c r="AE171" s="12"/>
      <c r="AR171" s="222" t="s">
        <v>85</v>
      </c>
      <c r="AT171" s="223" t="s">
        <v>77</v>
      </c>
      <c r="AU171" s="223" t="s">
        <v>85</v>
      </c>
      <c r="AY171" s="222" t="s">
        <v>170</v>
      </c>
      <c r="BK171" s="224">
        <f>SUM(BK172:BK181)</f>
        <v>0</v>
      </c>
    </row>
    <row r="172" s="2" customFormat="1" ht="66.75" customHeight="1">
      <c r="A172" s="39"/>
      <c r="B172" s="40"/>
      <c r="C172" s="227" t="s">
        <v>244</v>
      </c>
      <c r="D172" s="227" t="s">
        <v>172</v>
      </c>
      <c r="E172" s="228" t="s">
        <v>1492</v>
      </c>
      <c r="F172" s="229" t="s">
        <v>1493</v>
      </c>
      <c r="G172" s="230" t="s">
        <v>224</v>
      </c>
      <c r="H172" s="231">
        <v>0.22400000000000001</v>
      </c>
      <c r="I172" s="232"/>
      <c r="J172" s="233">
        <f>ROUND(I172*H172,2)</f>
        <v>0</v>
      </c>
      <c r="K172" s="229" t="s">
        <v>176</v>
      </c>
      <c r="L172" s="45"/>
      <c r="M172" s="234" t="s">
        <v>1</v>
      </c>
      <c r="N172" s="235" t="s">
        <v>43</v>
      </c>
      <c r="O172" s="92"/>
      <c r="P172" s="236">
        <f>O172*H172</f>
        <v>0</v>
      </c>
      <c r="Q172" s="236">
        <v>0</v>
      </c>
      <c r="R172" s="236">
        <f>Q172*H172</f>
        <v>0</v>
      </c>
      <c r="S172" s="236">
        <v>0</v>
      </c>
      <c r="T172" s="237">
        <f>S172*H172</f>
        <v>0</v>
      </c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R172" s="238" t="s">
        <v>177</v>
      </c>
      <c r="AT172" s="238" t="s">
        <v>172</v>
      </c>
      <c r="AU172" s="238" t="s">
        <v>87</v>
      </c>
      <c r="AY172" s="18" t="s">
        <v>170</v>
      </c>
      <c r="BE172" s="239">
        <f>IF(N172="základní",J172,0)</f>
        <v>0</v>
      </c>
      <c r="BF172" s="239">
        <f>IF(N172="snížená",J172,0)</f>
        <v>0</v>
      </c>
      <c r="BG172" s="239">
        <f>IF(N172="zákl. přenesená",J172,0)</f>
        <v>0</v>
      </c>
      <c r="BH172" s="239">
        <f>IF(N172="sníž. přenesená",J172,0)</f>
        <v>0</v>
      </c>
      <c r="BI172" s="239">
        <f>IF(N172="nulová",J172,0)</f>
        <v>0</v>
      </c>
      <c r="BJ172" s="18" t="s">
        <v>85</v>
      </c>
      <c r="BK172" s="239">
        <f>ROUND(I172*H172,2)</f>
        <v>0</v>
      </c>
      <c r="BL172" s="18" t="s">
        <v>177</v>
      </c>
      <c r="BM172" s="238" t="s">
        <v>1494</v>
      </c>
    </row>
    <row r="173" s="13" customFormat="1">
      <c r="A173" s="13"/>
      <c r="B173" s="240"/>
      <c r="C173" s="241"/>
      <c r="D173" s="242" t="s">
        <v>179</v>
      </c>
      <c r="E173" s="243" t="s">
        <v>1</v>
      </c>
      <c r="F173" s="244" t="s">
        <v>1495</v>
      </c>
      <c r="G173" s="241"/>
      <c r="H173" s="245">
        <v>0.22400000000000001</v>
      </c>
      <c r="I173" s="246"/>
      <c r="J173" s="241"/>
      <c r="K173" s="241"/>
      <c r="L173" s="247"/>
      <c r="M173" s="248"/>
      <c r="N173" s="249"/>
      <c r="O173" s="249"/>
      <c r="P173" s="249"/>
      <c r="Q173" s="249"/>
      <c r="R173" s="249"/>
      <c r="S173" s="249"/>
      <c r="T173" s="250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51" t="s">
        <v>179</v>
      </c>
      <c r="AU173" s="251" t="s">
        <v>87</v>
      </c>
      <c r="AV173" s="13" t="s">
        <v>87</v>
      </c>
      <c r="AW173" s="13" t="s">
        <v>34</v>
      </c>
      <c r="AX173" s="13" t="s">
        <v>85</v>
      </c>
      <c r="AY173" s="251" t="s">
        <v>170</v>
      </c>
    </row>
    <row r="174" s="2" customFormat="1" ht="76.35" customHeight="1">
      <c r="A174" s="39"/>
      <c r="B174" s="40"/>
      <c r="C174" s="227" t="s">
        <v>8</v>
      </c>
      <c r="D174" s="227" t="s">
        <v>172</v>
      </c>
      <c r="E174" s="228" t="s">
        <v>893</v>
      </c>
      <c r="F174" s="229" t="s">
        <v>1114</v>
      </c>
      <c r="G174" s="230" t="s">
        <v>175</v>
      </c>
      <c r="H174" s="231">
        <v>0.23999999999999999</v>
      </c>
      <c r="I174" s="232"/>
      <c r="J174" s="233">
        <f>ROUND(I174*H174,2)</f>
        <v>0</v>
      </c>
      <c r="K174" s="229" t="s">
        <v>176</v>
      </c>
      <c r="L174" s="45"/>
      <c r="M174" s="234" t="s">
        <v>1</v>
      </c>
      <c r="N174" s="235" t="s">
        <v>43</v>
      </c>
      <c r="O174" s="92"/>
      <c r="P174" s="236">
        <f>O174*H174</f>
        <v>0</v>
      </c>
      <c r="Q174" s="236">
        <v>0.0086499999999999997</v>
      </c>
      <c r="R174" s="236">
        <f>Q174*H174</f>
        <v>0.0020759999999999997</v>
      </c>
      <c r="S174" s="236">
        <v>0</v>
      </c>
      <c r="T174" s="237">
        <f>S174*H174</f>
        <v>0</v>
      </c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R174" s="238" t="s">
        <v>177</v>
      </c>
      <c r="AT174" s="238" t="s">
        <v>172</v>
      </c>
      <c r="AU174" s="238" t="s">
        <v>87</v>
      </c>
      <c r="AY174" s="18" t="s">
        <v>170</v>
      </c>
      <c r="BE174" s="239">
        <f>IF(N174="základní",J174,0)</f>
        <v>0</v>
      </c>
      <c r="BF174" s="239">
        <f>IF(N174="snížená",J174,0)</f>
        <v>0</v>
      </c>
      <c r="BG174" s="239">
        <f>IF(N174="zákl. přenesená",J174,0)</f>
        <v>0</v>
      </c>
      <c r="BH174" s="239">
        <f>IF(N174="sníž. přenesená",J174,0)</f>
        <v>0</v>
      </c>
      <c r="BI174" s="239">
        <f>IF(N174="nulová",J174,0)</f>
        <v>0</v>
      </c>
      <c r="BJ174" s="18" t="s">
        <v>85</v>
      </c>
      <c r="BK174" s="239">
        <f>ROUND(I174*H174,2)</f>
        <v>0</v>
      </c>
      <c r="BL174" s="18" t="s">
        <v>177</v>
      </c>
      <c r="BM174" s="238" t="s">
        <v>1496</v>
      </c>
    </row>
    <row r="175" s="13" customFormat="1">
      <c r="A175" s="13"/>
      <c r="B175" s="240"/>
      <c r="C175" s="241"/>
      <c r="D175" s="242" t="s">
        <v>179</v>
      </c>
      <c r="E175" s="243" t="s">
        <v>1</v>
      </c>
      <c r="F175" s="244" t="s">
        <v>1497</v>
      </c>
      <c r="G175" s="241"/>
      <c r="H175" s="245">
        <v>0.23999999999999999</v>
      </c>
      <c r="I175" s="246"/>
      <c r="J175" s="241"/>
      <c r="K175" s="241"/>
      <c r="L175" s="247"/>
      <c r="M175" s="248"/>
      <c r="N175" s="249"/>
      <c r="O175" s="249"/>
      <c r="P175" s="249"/>
      <c r="Q175" s="249"/>
      <c r="R175" s="249"/>
      <c r="S175" s="249"/>
      <c r="T175" s="250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51" t="s">
        <v>179</v>
      </c>
      <c r="AU175" s="251" t="s">
        <v>87</v>
      </c>
      <c r="AV175" s="13" t="s">
        <v>87</v>
      </c>
      <c r="AW175" s="13" t="s">
        <v>34</v>
      </c>
      <c r="AX175" s="13" t="s">
        <v>85</v>
      </c>
      <c r="AY175" s="251" t="s">
        <v>170</v>
      </c>
    </row>
    <row r="176" s="2" customFormat="1" ht="76.35" customHeight="1">
      <c r="A176" s="39"/>
      <c r="B176" s="40"/>
      <c r="C176" s="227" t="s">
        <v>252</v>
      </c>
      <c r="D176" s="227" t="s">
        <v>172</v>
      </c>
      <c r="E176" s="228" t="s">
        <v>903</v>
      </c>
      <c r="F176" s="229" t="s">
        <v>1118</v>
      </c>
      <c r="G176" s="230" t="s">
        <v>175</v>
      </c>
      <c r="H176" s="231">
        <v>0.23999999999999999</v>
      </c>
      <c r="I176" s="232"/>
      <c r="J176" s="233">
        <f>ROUND(I176*H176,2)</f>
        <v>0</v>
      </c>
      <c r="K176" s="229" t="s">
        <v>176</v>
      </c>
      <c r="L176" s="45"/>
      <c r="M176" s="234" t="s">
        <v>1</v>
      </c>
      <c r="N176" s="235" t="s">
        <v>43</v>
      </c>
      <c r="O176" s="92"/>
      <c r="P176" s="236">
        <f>O176*H176</f>
        <v>0</v>
      </c>
      <c r="Q176" s="236">
        <v>0</v>
      </c>
      <c r="R176" s="236">
        <f>Q176*H176</f>
        <v>0</v>
      </c>
      <c r="S176" s="236">
        <v>0</v>
      </c>
      <c r="T176" s="237">
        <f>S176*H176</f>
        <v>0</v>
      </c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R176" s="238" t="s">
        <v>177</v>
      </c>
      <c r="AT176" s="238" t="s">
        <v>172</v>
      </c>
      <c r="AU176" s="238" t="s">
        <v>87</v>
      </c>
      <c r="AY176" s="18" t="s">
        <v>170</v>
      </c>
      <c r="BE176" s="239">
        <f>IF(N176="základní",J176,0)</f>
        <v>0</v>
      </c>
      <c r="BF176" s="239">
        <f>IF(N176="snížená",J176,0)</f>
        <v>0</v>
      </c>
      <c r="BG176" s="239">
        <f>IF(N176="zákl. přenesená",J176,0)</f>
        <v>0</v>
      </c>
      <c r="BH176" s="239">
        <f>IF(N176="sníž. přenesená",J176,0)</f>
        <v>0</v>
      </c>
      <c r="BI176" s="239">
        <f>IF(N176="nulová",J176,0)</f>
        <v>0</v>
      </c>
      <c r="BJ176" s="18" t="s">
        <v>85</v>
      </c>
      <c r="BK176" s="239">
        <f>ROUND(I176*H176,2)</f>
        <v>0</v>
      </c>
      <c r="BL176" s="18" t="s">
        <v>177</v>
      </c>
      <c r="BM176" s="238" t="s">
        <v>1498</v>
      </c>
    </row>
    <row r="177" s="13" customFormat="1">
      <c r="A177" s="13"/>
      <c r="B177" s="240"/>
      <c r="C177" s="241"/>
      <c r="D177" s="242" t="s">
        <v>179</v>
      </c>
      <c r="E177" s="243" t="s">
        <v>1</v>
      </c>
      <c r="F177" s="244" t="s">
        <v>1497</v>
      </c>
      <c r="G177" s="241"/>
      <c r="H177" s="245">
        <v>0.23999999999999999</v>
      </c>
      <c r="I177" s="246"/>
      <c r="J177" s="241"/>
      <c r="K177" s="241"/>
      <c r="L177" s="247"/>
      <c r="M177" s="248"/>
      <c r="N177" s="249"/>
      <c r="O177" s="249"/>
      <c r="P177" s="249"/>
      <c r="Q177" s="249"/>
      <c r="R177" s="249"/>
      <c r="S177" s="249"/>
      <c r="T177" s="250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251" t="s">
        <v>179</v>
      </c>
      <c r="AU177" s="251" t="s">
        <v>87</v>
      </c>
      <c r="AV177" s="13" t="s">
        <v>87</v>
      </c>
      <c r="AW177" s="13" t="s">
        <v>34</v>
      </c>
      <c r="AX177" s="13" t="s">
        <v>85</v>
      </c>
      <c r="AY177" s="251" t="s">
        <v>170</v>
      </c>
    </row>
    <row r="178" s="2" customFormat="1" ht="37.8" customHeight="1">
      <c r="A178" s="39"/>
      <c r="B178" s="40"/>
      <c r="C178" s="273" t="s">
        <v>257</v>
      </c>
      <c r="D178" s="273" t="s">
        <v>298</v>
      </c>
      <c r="E178" s="274" t="s">
        <v>1499</v>
      </c>
      <c r="F178" s="275" t="s">
        <v>1500</v>
      </c>
      <c r="G178" s="276" t="s">
        <v>183</v>
      </c>
      <c r="H178" s="277">
        <v>2</v>
      </c>
      <c r="I178" s="278"/>
      <c r="J178" s="279">
        <f>ROUND(I178*H178,2)</f>
        <v>0</v>
      </c>
      <c r="K178" s="275" t="s">
        <v>1</v>
      </c>
      <c r="L178" s="280"/>
      <c r="M178" s="281" t="s">
        <v>1</v>
      </c>
      <c r="N178" s="282" t="s">
        <v>43</v>
      </c>
      <c r="O178" s="92"/>
      <c r="P178" s="236">
        <f>O178*H178</f>
        <v>0</v>
      </c>
      <c r="Q178" s="236">
        <v>0.0040000000000000001</v>
      </c>
      <c r="R178" s="236">
        <f>Q178*H178</f>
        <v>0.0080000000000000002</v>
      </c>
      <c r="S178" s="236">
        <v>0</v>
      </c>
      <c r="T178" s="237">
        <f>S178*H178</f>
        <v>0</v>
      </c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R178" s="238" t="s">
        <v>210</v>
      </c>
      <c r="AT178" s="238" t="s">
        <v>298</v>
      </c>
      <c r="AU178" s="238" t="s">
        <v>87</v>
      </c>
      <c r="AY178" s="18" t="s">
        <v>170</v>
      </c>
      <c r="BE178" s="239">
        <f>IF(N178="základní",J178,0)</f>
        <v>0</v>
      </c>
      <c r="BF178" s="239">
        <f>IF(N178="snížená",J178,0)</f>
        <v>0</v>
      </c>
      <c r="BG178" s="239">
        <f>IF(N178="zákl. přenesená",J178,0)</f>
        <v>0</v>
      </c>
      <c r="BH178" s="239">
        <f>IF(N178="sníž. přenesená",J178,0)</f>
        <v>0</v>
      </c>
      <c r="BI178" s="239">
        <f>IF(N178="nulová",J178,0)</f>
        <v>0</v>
      </c>
      <c r="BJ178" s="18" t="s">
        <v>85</v>
      </c>
      <c r="BK178" s="239">
        <f>ROUND(I178*H178,2)</f>
        <v>0</v>
      </c>
      <c r="BL178" s="18" t="s">
        <v>177</v>
      </c>
      <c r="BM178" s="238" t="s">
        <v>1501</v>
      </c>
    </row>
    <row r="179" s="13" customFormat="1">
      <c r="A179" s="13"/>
      <c r="B179" s="240"/>
      <c r="C179" s="241"/>
      <c r="D179" s="242" t="s">
        <v>179</v>
      </c>
      <c r="E179" s="243" t="s">
        <v>1</v>
      </c>
      <c r="F179" s="244" t="s">
        <v>87</v>
      </c>
      <c r="G179" s="241"/>
      <c r="H179" s="245">
        <v>2</v>
      </c>
      <c r="I179" s="246"/>
      <c r="J179" s="241"/>
      <c r="K179" s="241"/>
      <c r="L179" s="247"/>
      <c r="M179" s="248"/>
      <c r="N179" s="249"/>
      <c r="O179" s="249"/>
      <c r="P179" s="249"/>
      <c r="Q179" s="249"/>
      <c r="R179" s="249"/>
      <c r="S179" s="249"/>
      <c r="T179" s="250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51" t="s">
        <v>179</v>
      </c>
      <c r="AU179" s="251" t="s">
        <v>87</v>
      </c>
      <c r="AV179" s="13" t="s">
        <v>87</v>
      </c>
      <c r="AW179" s="13" t="s">
        <v>34</v>
      </c>
      <c r="AX179" s="13" t="s">
        <v>85</v>
      </c>
      <c r="AY179" s="251" t="s">
        <v>170</v>
      </c>
    </row>
    <row r="180" s="2" customFormat="1" ht="24.15" customHeight="1">
      <c r="A180" s="39"/>
      <c r="B180" s="40"/>
      <c r="C180" s="273" t="s">
        <v>264</v>
      </c>
      <c r="D180" s="273" t="s">
        <v>298</v>
      </c>
      <c r="E180" s="274" t="s">
        <v>1502</v>
      </c>
      <c r="F180" s="275" t="s">
        <v>1503</v>
      </c>
      <c r="G180" s="276" t="s">
        <v>1504</v>
      </c>
      <c r="H180" s="277">
        <v>1</v>
      </c>
      <c r="I180" s="278"/>
      <c r="J180" s="279">
        <f>ROUND(I180*H180,2)</f>
        <v>0</v>
      </c>
      <c r="K180" s="275" t="s">
        <v>1</v>
      </c>
      <c r="L180" s="280"/>
      <c r="M180" s="281" t="s">
        <v>1</v>
      </c>
      <c r="N180" s="282" t="s">
        <v>43</v>
      </c>
      <c r="O180" s="92"/>
      <c r="P180" s="236">
        <f>O180*H180</f>
        <v>0</v>
      </c>
      <c r="Q180" s="236">
        <v>0.0040000000000000001</v>
      </c>
      <c r="R180" s="236">
        <f>Q180*H180</f>
        <v>0.0040000000000000001</v>
      </c>
      <c r="S180" s="236">
        <v>0</v>
      </c>
      <c r="T180" s="237">
        <f>S180*H180</f>
        <v>0</v>
      </c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R180" s="238" t="s">
        <v>210</v>
      </c>
      <c r="AT180" s="238" t="s">
        <v>298</v>
      </c>
      <c r="AU180" s="238" t="s">
        <v>87</v>
      </c>
      <c r="AY180" s="18" t="s">
        <v>170</v>
      </c>
      <c r="BE180" s="239">
        <f>IF(N180="základní",J180,0)</f>
        <v>0</v>
      </c>
      <c r="BF180" s="239">
        <f>IF(N180="snížená",J180,0)</f>
        <v>0</v>
      </c>
      <c r="BG180" s="239">
        <f>IF(N180="zákl. přenesená",J180,0)</f>
        <v>0</v>
      </c>
      <c r="BH180" s="239">
        <f>IF(N180="sníž. přenesená",J180,0)</f>
        <v>0</v>
      </c>
      <c r="BI180" s="239">
        <f>IF(N180="nulová",J180,0)</f>
        <v>0</v>
      </c>
      <c r="BJ180" s="18" t="s">
        <v>85</v>
      </c>
      <c r="BK180" s="239">
        <f>ROUND(I180*H180,2)</f>
        <v>0</v>
      </c>
      <c r="BL180" s="18" t="s">
        <v>177</v>
      </c>
      <c r="BM180" s="238" t="s">
        <v>1505</v>
      </c>
    </row>
    <row r="181" s="13" customFormat="1">
      <c r="A181" s="13"/>
      <c r="B181" s="240"/>
      <c r="C181" s="241"/>
      <c r="D181" s="242" t="s">
        <v>179</v>
      </c>
      <c r="E181" s="243" t="s">
        <v>1</v>
      </c>
      <c r="F181" s="244" t="s">
        <v>85</v>
      </c>
      <c r="G181" s="241"/>
      <c r="H181" s="245">
        <v>1</v>
      </c>
      <c r="I181" s="246"/>
      <c r="J181" s="241"/>
      <c r="K181" s="241"/>
      <c r="L181" s="247"/>
      <c r="M181" s="248"/>
      <c r="N181" s="249"/>
      <c r="O181" s="249"/>
      <c r="P181" s="249"/>
      <c r="Q181" s="249"/>
      <c r="R181" s="249"/>
      <c r="S181" s="249"/>
      <c r="T181" s="250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251" t="s">
        <v>179</v>
      </c>
      <c r="AU181" s="251" t="s">
        <v>87</v>
      </c>
      <c r="AV181" s="13" t="s">
        <v>87</v>
      </c>
      <c r="AW181" s="13" t="s">
        <v>34</v>
      </c>
      <c r="AX181" s="13" t="s">
        <v>85</v>
      </c>
      <c r="AY181" s="251" t="s">
        <v>170</v>
      </c>
    </row>
    <row r="182" s="12" customFormat="1" ht="22.8" customHeight="1">
      <c r="A182" s="12"/>
      <c r="B182" s="211"/>
      <c r="C182" s="212"/>
      <c r="D182" s="213" t="s">
        <v>77</v>
      </c>
      <c r="E182" s="225" t="s">
        <v>192</v>
      </c>
      <c r="F182" s="225" t="s">
        <v>584</v>
      </c>
      <c r="G182" s="212"/>
      <c r="H182" s="212"/>
      <c r="I182" s="215"/>
      <c r="J182" s="226">
        <f>BK182</f>
        <v>0</v>
      </c>
      <c r="K182" s="212"/>
      <c r="L182" s="217"/>
      <c r="M182" s="218"/>
      <c r="N182" s="219"/>
      <c r="O182" s="219"/>
      <c r="P182" s="220">
        <f>SUM(P183:P184)</f>
        <v>0</v>
      </c>
      <c r="Q182" s="219"/>
      <c r="R182" s="220">
        <f>SUM(R183:R184)</f>
        <v>0</v>
      </c>
      <c r="S182" s="219"/>
      <c r="T182" s="221">
        <f>SUM(T183:T184)</f>
        <v>0</v>
      </c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R182" s="222" t="s">
        <v>85</v>
      </c>
      <c r="AT182" s="223" t="s">
        <v>77</v>
      </c>
      <c r="AU182" s="223" t="s">
        <v>85</v>
      </c>
      <c r="AY182" s="222" t="s">
        <v>170</v>
      </c>
      <c r="BK182" s="224">
        <f>SUM(BK183:BK184)</f>
        <v>0</v>
      </c>
    </row>
    <row r="183" s="2" customFormat="1" ht="44.25" customHeight="1">
      <c r="A183" s="39"/>
      <c r="B183" s="40"/>
      <c r="C183" s="227" t="s">
        <v>270</v>
      </c>
      <c r="D183" s="227" t="s">
        <v>172</v>
      </c>
      <c r="E183" s="228" t="s">
        <v>1506</v>
      </c>
      <c r="F183" s="229" t="s">
        <v>1507</v>
      </c>
      <c r="G183" s="230" t="s">
        <v>175</v>
      </c>
      <c r="H183" s="231">
        <v>277.75999999999999</v>
      </c>
      <c r="I183" s="232"/>
      <c r="J183" s="233">
        <f>ROUND(I183*H183,2)</f>
        <v>0</v>
      </c>
      <c r="K183" s="229" t="s">
        <v>176</v>
      </c>
      <c r="L183" s="45"/>
      <c r="M183" s="234" t="s">
        <v>1</v>
      </c>
      <c r="N183" s="235" t="s">
        <v>43</v>
      </c>
      <c r="O183" s="92"/>
      <c r="P183" s="236">
        <f>O183*H183</f>
        <v>0</v>
      </c>
      <c r="Q183" s="236">
        <v>0</v>
      </c>
      <c r="R183" s="236">
        <f>Q183*H183</f>
        <v>0</v>
      </c>
      <c r="S183" s="236">
        <v>0</v>
      </c>
      <c r="T183" s="237">
        <f>S183*H183</f>
        <v>0</v>
      </c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R183" s="238" t="s">
        <v>177</v>
      </c>
      <c r="AT183" s="238" t="s">
        <v>172</v>
      </c>
      <c r="AU183" s="238" t="s">
        <v>87</v>
      </c>
      <c r="AY183" s="18" t="s">
        <v>170</v>
      </c>
      <c r="BE183" s="239">
        <f>IF(N183="základní",J183,0)</f>
        <v>0</v>
      </c>
      <c r="BF183" s="239">
        <f>IF(N183="snížená",J183,0)</f>
        <v>0</v>
      </c>
      <c r="BG183" s="239">
        <f>IF(N183="zákl. přenesená",J183,0)</f>
        <v>0</v>
      </c>
      <c r="BH183" s="239">
        <f>IF(N183="sníž. přenesená",J183,0)</f>
        <v>0</v>
      </c>
      <c r="BI183" s="239">
        <f>IF(N183="nulová",J183,0)</f>
        <v>0</v>
      </c>
      <c r="BJ183" s="18" t="s">
        <v>85</v>
      </c>
      <c r="BK183" s="239">
        <f>ROUND(I183*H183,2)</f>
        <v>0</v>
      </c>
      <c r="BL183" s="18" t="s">
        <v>177</v>
      </c>
      <c r="BM183" s="238" t="s">
        <v>1508</v>
      </c>
    </row>
    <row r="184" s="13" customFormat="1">
      <c r="A184" s="13"/>
      <c r="B184" s="240"/>
      <c r="C184" s="241"/>
      <c r="D184" s="242" t="s">
        <v>179</v>
      </c>
      <c r="E184" s="243" t="s">
        <v>1</v>
      </c>
      <c r="F184" s="244" t="s">
        <v>1509</v>
      </c>
      <c r="G184" s="241"/>
      <c r="H184" s="245">
        <v>277.75999999999999</v>
      </c>
      <c r="I184" s="246"/>
      <c r="J184" s="241"/>
      <c r="K184" s="241"/>
      <c r="L184" s="247"/>
      <c r="M184" s="248"/>
      <c r="N184" s="249"/>
      <c r="O184" s="249"/>
      <c r="P184" s="249"/>
      <c r="Q184" s="249"/>
      <c r="R184" s="249"/>
      <c r="S184" s="249"/>
      <c r="T184" s="250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251" t="s">
        <v>179</v>
      </c>
      <c r="AU184" s="251" t="s">
        <v>87</v>
      </c>
      <c r="AV184" s="13" t="s">
        <v>87</v>
      </c>
      <c r="AW184" s="13" t="s">
        <v>34</v>
      </c>
      <c r="AX184" s="13" t="s">
        <v>85</v>
      </c>
      <c r="AY184" s="251" t="s">
        <v>170</v>
      </c>
    </row>
    <row r="185" s="12" customFormat="1" ht="22.8" customHeight="1">
      <c r="A185" s="12"/>
      <c r="B185" s="211"/>
      <c r="C185" s="212"/>
      <c r="D185" s="213" t="s">
        <v>77</v>
      </c>
      <c r="E185" s="225" t="s">
        <v>498</v>
      </c>
      <c r="F185" s="225" t="s">
        <v>499</v>
      </c>
      <c r="G185" s="212"/>
      <c r="H185" s="212"/>
      <c r="I185" s="215"/>
      <c r="J185" s="226">
        <f>BK185</f>
        <v>0</v>
      </c>
      <c r="K185" s="212"/>
      <c r="L185" s="217"/>
      <c r="M185" s="218"/>
      <c r="N185" s="219"/>
      <c r="O185" s="219"/>
      <c r="P185" s="220">
        <f>P186</f>
        <v>0</v>
      </c>
      <c r="Q185" s="219"/>
      <c r="R185" s="220">
        <f>R186</f>
        <v>0</v>
      </c>
      <c r="S185" s="219"/>
      <c r="T185" s="221">
        <f>T186</f>
        <v>0</v>
      </c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R185" s="222" t="s">
        <v>85</v>
      </c>
      <c r="AT185" s="223" t="s">
        <v>77</v>
      </c>
      <c r="AU185" s="223" t="s">
        <v>85</v>
      </c>
      <c r="AY185" s="222" t="s">
        <v>170</v>
      </c>
      <c r="BK185" s="224">
        <f>BK186</f>
        <v>0</v>
      </c>
    </row>
    <row r="186" s="2" customFormat="1" ht="33" customHeight="1">
      <c r="A186" s="39"/>
      <c r="B186" s="40"/>
      <c r="C186" s="227" t="s">
        <v>275</v>
      </c>
      <c r="D186" s="227" t="s">
        <v>172</v>
      </c>
      <c r="E186" s="228" t="s">
        <v>501</v>
      </c>
      <c r="F186" s="229" t="s">
        <v>502</v>
      </c>
      <c r="G186" s="230" t="s">
        <v>278</v>
      </c>
      <c r="H186" s="231">
        <v>225.178</v>
      </c>
      <c r="I186" s="232"/>
      <c r="J186" s="233">
        <f>ROUND(I186*H186,2)</f>
        <v>0</v>
      </c>
      <c r="K186" s="229" t="s">
        <v>176</v>
      </c>
      <c r="L186" s="45"/>
      <c r="M186" s="234" t="s">
        <v>1</v>
      </c>
      <c r="N186" s="235" t="s">
        <v>43</v>
      </c>
      <c r="O186" s="92"/>
      <c r="P186" s="236">
        <f>O186*H186</f>
        <v>0</v>
      </c>
      <c r="Q186" s="236">
        <v>0</v>
      </c>
      <c r="R186" s="236">
        <f>Q186*H186</f>
        <v>0</v>
      </c>
      <c r="S186" s="236">
        <v>0</v>
      </c>
      <c r="T186" s="237">
        <f>S186*H186</f>
        <v>0</v>
      </c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R186" s="238" t="s">
        <v>177</v>
      </c>
      <c r="AT186" s="238" t="s">
        <v>172</v>
      </c>
      <c r="AU186" s="238" t="s">
        <v>87</v>
      </c>
      <c r="AY186" s="18" t="s">
        <v>170</v>
      </c>
      <c r="BE186" s="239">
        <f>IF(N186="základní",J186,0)</f>
        <v>0</v>
      </c>
      <c r="BF186" s="239">
        <f>IF(N186="snížená",J186,0)</f>
        <v>0</v>
      </c>
      <c r="BG186" s="239">
        <f>IF(N186="zákl. přenesená",J186,0)</f>
        <v>0</v>
      </c>
      <c r="BH186" s="239">
        <f>IF(N186="sníž. přenesená",J186,0)</f>
        <v>0</v>
      </c>
      <c r="BI186" s="239">
        <f>IF(N186="nulová",J186,0)</f>
        <v>0</v>
      </c>
      <c r="BJ186" s="18" t="s">
        <v>85</v>
      </c>
      <c r="BK186" s="239">
        <f>ROUND(I186*H186,2)</f>
        <v>0</v>
      </c>
      <c r="BL186" s="18" t="s">
        <v>177</v>
      </c>
      <c r="BM186" s="238" t="s">
        <v>1510</v>
      </c>
    </row>
    <row r="187" s="12" customFormat="1" ht="25.92" customHeight="1">
      <c r="A187" s="12"/>
      <c r="B187" s="211"/>
      <c r="C187" s="212"/>
      <c r="D187" s="213" t="s">
        <v>77</v>
      </c>
      <c r="E187" s="214" t="s">
        <v>773</v>
      </c>
      <c r="F187" s="214" t="s">
        <v>774</v>
      </c>
      <c r="G187" s="212"/>
      <c r="H187" s="212"/>
      <c r="I187" s="215"/>
      <c r="J187" s="216">
        <f>BK187</f>
        <v>0</v>
      </c>
      <c r="K187" s="212"/>
      <c r="L187" s="217"/>
      <c r="M187" s="218"/>
      <c r="N187" s="219"/>
      <c r="O187" s="219"/>
      <c r="P187" s="220">
        <f>P188+P196</f>
        <v>0</v>
      </c>
      <c r="Q187" s="219"/>
      <c r="R187" s="220">
        <f>R188+R196</f>
        <v>1.8241632000000001</v>
      </c>
      <c r="S187" s="219"/>
      <c r="T187" s="221">
        <f>T188+T196</f>
        <v>0</v>
      </c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R187" s="222" t="s">
        <v>87</v>
      </c>
      <c r="AT187" s="223" t="s">
        <v>77</v>
      </c>
      <c r="AU187" s="223" t="s">
        <v>78</v>
      </c>
      <c r="AY187" s="222" t="s">
        <v>170</v>
      </c>
      <c r="BK187" s="224">
        <f>BK188+BK196</f>
        <v>0</v>
      </c>
    </row>
    <row r="188" s="12" customFormat="1" ht="22.8" customHeight="1">
      <c r="A188" s="12"/>
      <c r="B188" s="211"/>
      <c r="C188" s="212"/>
      <c r="D188" s="213" t="s">
        <v>77</v>
      </c>
      <c r="E188" s="225" t="s">
        <v>1511</v>
      </c>
      <c r="F188" s="225" t="s">
        <v>1512</v>
      </c>
      <c r="G188" s="212"/>
      <c r="H188" s="212"/>
      <c r="I188" s="215"/>
      <c r="J188" s="226">
        <f>BK188</f>
        <v>0</v>
      </c>
      <c r="K188" s="212"/>
      <c r="L188" s="217"/>
      <c r="M188" s="218"/>
      <c r="N188" s="219"/>
      <c r="O188" s="219"/>
      <c r="P188" s="220">
        <f>SUM(P189:P195)</f>
        <v>0</v>
      </c>
      <c r="Q188" s="219"/>
      <c r="R188" s="220">
        <f>SUM(R189:R195)</f>
        <v>1.7777232000000001</v>
      </c>
      <c r="S188" s="219"/>
      <c r="T188" s="221">
        <f>SUM(T189:T195)</f>
        <v>0</v>
      </c>
      <c r="U188" s="12"/>
      <c r="V188" s="12"/>
      <c r="W188" s="12"/>
      <c r="X188" s="12"/>
      <c r="Y188" s="12"/>
      <c r="Z188" s="12"/>
      <c r="AA188" s="12"/>
      <c r="AB188" s="12"/>
      <c r="AC188" s="12"/>
      <c r="AD188" s="12"/>
      <c r="AE188" s="12"/>
      <c r="AR188" s="222" t="s">
        <v>87</v>
      </c>
      <c r="AT188" s="223" t="s">
        <v>77</v>
      </c>
      <c r="AU188" s="223" t="s">
        <v>85</v>
      </c>
      <c r="AY188" s="222" t="s">
        <v>170</v>
      </c>
      <c r="BK188" s="224">
        <f>SUM(BK189:BK195)</f>
        <v>0</v>
      </c>
    </row>
    <row r="189" s="2" customFormat="1" ht="44.25" customHeight="1">
      <c r="A189" s="39"/>
      <c r="B189" s="40"/>
      <c r="C189" s="227" t="s">
        <v>7</v>
      </c>
      <c r="D189" s="227" t="s">
        <v>172</v>
      </c>
      <c r="E189" s="228" t="s">
        <v>1513</v>
      </c>
      <c r="F189" s="229" t="s">
        <v>1514</v>
      </c>
      <c r="G189" s="230" t="s">
        <v>389</v>
      </c>
      <c r="H189" s="231">
        <v>68.799999999999997</v>
      </c>
      <c r="I189" s="232"/>
      <c r="J189" s="233">
        <f>ROUND(I189*H189,2)</f>
        <v>0</v>
      </c>
      <c r="K189" s="229" t="s">
        <v>176</v>
      </c>
      <c r="L189" s="45"/>
      <c r="M189" s="234" t="s">
        <v>1</v>
      </c>
      <c r="N189" s="235" t="s">
        <v>43</v>
      </c>
      <c r="O189" s="92"/>
      <c r="P189" s="236">
        <f>O189*H189</f>
        <v>0</v>
      </c>
      <c r="Q189" s="236">
        <v>0</v>
      </c>
      <c r="R189" s="236">
        <f>Q189*H189</f>
        <v>0</v>
      </c>
      <c r="S189" s="236">
        <v>0</v>
      </c>
      <c r="T189" s="237">
        <f>S189*H189</f>
        <v>0</v>
      </c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R189" s="238" t="s">
        <v>252</v>
      </c>
      <c r="AT189" s="238" t="s">
        <v>172</v>
      </c>
      <c r="AU189" s="238" t="s">
        <v>87</v>
      </c>
      <c r="AY189" s="18" t="s">
        <v>170</v>
      </c>
      <c r="BE189" s="239">
        <f>IF(N189="základní",J189,0)</f>
        <v>0</v>
      </c>
      <c r="BF189" s="239">
        <f>IF(N189="snížená",J189,0)</f>
        <v>0</v>
      </c>
      <c r="BG189" s="239">
        <f>IF(N189="zákl. přenesená",J189,0)</f>
        <v>0</v>
      </c>
      <c r="BH189" s="239">
        <f>IF(N189="sníž. přenesená",J189,0)</f>
        <v>0</v>
      </c>
      <c r="BI189" s="239">
        <f>IF(N189="nulová",J189,0)</f>
        <v>0</v>
      </c>
      <c r="BJ189" s="18" t="s">
        <v>85</v>
      </c>
      <c r="BK189" s="239">
        <f>ROUND(I189*H189,2)</f>
        <v>0</v>
      </c>
      <c r="BL189" s="18" t="s">
        <v>252</v>
      </c>
      <c r="BM189" s="238" t="s">
        <v>1515</v>
      </c>
    </row>
    <row r="190" s="13" customFormat="1">
      <c r="A190" s="13"/>
      <c r="B190" s="240"/>
      <c r="C190" s="241"/>
      <c r="D190" s="242" t="s">
        <v>179</v>
      </c>
      <c r="E190" s="243" t="s">
        <v>1</v>
      </c>
      <c r="F190" s="244" t="s">
        <v>1516</v>
      </c>
      <c r="G190" s="241"/>
      <c r="H190" s="245">
        <v>68.799999999999997</v>
      </c>
      <c r="I190" s="246"/>
      <c r="J190" s="241"/>
      <c r="K190" s="241"/>
      <c r="L190" s="247"/>
      <c r="M190" s="248"/>
      <c r="N190" s="249"/>
      <c r="O190" s="249"/>
      <c r="P190" s="249"/>
      <c r="Q190" s="249"/>
      <c r="R190" s="249"/>
      <c r="S190" s="249"/>
      <c r="T190" s="250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251" t="s">
        <v>179</v>
      </c>
      <c r="AU190" s="251" t="s">
        <v>87</v>
      </c>
      <c r="AV190" s="13" t="s">
        <v>87</v>
      </c>
      <c r="AW190" s="13" t="s">
        <v>34</v>
      </c>
      <c r="AX190" s="13" t="s">
        <v>85</v>
      </c>
      <c r="AY190" s="251" t="s">
        <v>170</v>
      </c>
    </row>
    <row r="191" s="2" customFormat="1" ht="21.75" customHeight="1">
      <c r="A191" s="39"/>
      <c r="B191" s="40"/>
      <c r="C191" s="273" t="s">
        <v>286</v>
      </c>
      <c r="D191" s="273" t="s">
        <v>298</v>
      </c>
      <c r="E191" s="274" t="s">
        <v>1517</v>
      </c>
      <c r="F191" s="275" t="s">
        <v>1518</v>
      </c>
      <c r="G191" s="276" t="s">
        <v>224</v>
      </c>
      <c r="H191" s="277">
        <v>3.0960000000000001</v>
      </c>
      <c r="I191" s="278"/>
      <c r="J191" s="279">
        <f>ROUND(I191*H191,2)</f>
        <v>0</v>
      </c>
      <c r="K191" s="275" t="s">
        <v>176</v>
      </c>
      <c r="L191" s="280"/>
      <c r="M191" s="281" t="s">
        <v>1</v>
      </c>
      <c r="N191" s="282" t="s">
        <v>43</v>
      </c>
      <c r="O191" s="92"/>
      <c r="P191" s="236">
        <f>O191*H191</f>
        <v>0</v>
      </c>
      <c r="Q191" s="236">
        <v>0.55000000000000004</v>
      </c>
      <c r="R191" s="236">
        <f>Q191*H191</f>
        <v>1.7028000000000001</v>
      </c>
      <c r="S191" s="236">
        <v>0</v>
      </c>
      <c r="T191" s="237">
        <f>S191*H191</f>
        <v>0</v>
      </c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R191" s="238" t="s">
        <v>338</v>
      </c>
      <c r="AT191" s="238" t="s">
        <v>298</v>
      </c>
      <c r="AU191" s="238" t="s">
        <v>87</v>
      </c>
      <c r="AY191" s="18" t="s">
        <v>170</v>
      </c>
      <c r="BE191" s="239">
        <f>IF(N191="základní",J191,0)</f>
        <v>0</v>
      </c>
      <c r="BF191" s="239">
        <f>IF(N191="snížená",J191,0)</f>
        <v>0</v>
      </c>
      <c r="BG191" s="239">
        <f>IF(N191="zákl. přenesená",J191,0)</f>
        <v>0</v>
      </c>
      <c r="BH191" s="239">
        <f>IF(N191="sníž. přenesená",J191,0)</f>
        <v>0</v>
      </c>
      <c r="BI191" s="239">
        <f>IF(N191="nulová",J191,0)</f>
        <v>0</v>
      </c>
      <c r="BJ191" s="18" t="s">
        <v>85</v>
      </c>
      <c r="BK191" s="239">
        <f>ROUND(I191*H191,2)</f>
        <v>0</v>
      </c>
      <c r="BL191" s="18" t="s">
        <v>252</v>
      </c>
      <c r="BM191" s="238" t="s">
        <v>1519</v>
      </c>
    </row>
    <row r="192" s="13" customFormat="1">
      <c r="A192" s="13"/>
      <c r="B192" s="240"/>
      <c r="C192" s="241"/>
      <c r="D192" s="242" t="s">
        <v>179</v>
      </c>
      <c r="E192" s="241"/>
      <c r="F192" s="244" t="s">
        <v>1520</v>
      </c>
      <c r="G192" s="241"/>
      <c r="H192" s="245">
        <v>3.0960000000000001</v>
      </c>
      <c r="I192" s="246"/>
      <c r="J192" s="241"/>
      <c r="K192" s="241"/>
      <c r="L192" s="247"/>
      <c r="M192" s="248"/>
      <c r="N192" s="249"/>
      <c r="O192" s="249"/>
      <c r="P192" s="249"/>
      <c r="Q192" s="249"/>
      <c r="R192" s="249"/>
      <c r="S192" s="249"/>
      <c r="T192" s="250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251" t="s">
        <v>179</v>
      </c>
      <c r="AU192" s="251" t="s">
        <v>87</v>
      </c>
      <c r="AV192" s="13" t="s">
        <v>87</v>
      </c>
      <c r="AW192" s="13" t="s">
        <v>4</v>
      </c>
      <c r="AX192" s="13" t="s">
        <v>85</v>
      </c>
      <c r="AY192" s="251" t="s">
        <v>170</v>
      </c>
    </row>
    <row r="193" s="2" customFormat="1" ht="24.15" customHeight="1">
      <c r="A193" s="39"/>
      <c r="B193" s="40"/>
      <c r="C193" s="227" t="s">
        <v>291</v>
      </c>
      <c r="D193" s="227" t="s">
        <v>172</v>
      </c>
      <c r="E193" s="228" t="s">
        <v>1521</v>
      </c>
      <c r="F193" s="229" t="s">
        <v>1522</v>
      </c>
      <c r="G193" s="230" t="s">
        <v>224</v>
      </c>
      <c r="H193" s="231">
        <v>3.0960000000000001</v>
      </c>
      <c r="I193" s="232"/>
      <c r="J193" s="233">
        <f>ROUND(I193*H193,2)</f>
        <v>0</v>
      </c>
      <c r="K193" s="229" t="s">
        <v>176</v>
      </c>
      <c r="L193" s="45"/>
      <c r="M193" s="234" t="s">
        <v>1</v>
      </c>
      <c r="N193" s="235" t="s">
        <v>43</v>
      </c>
      <c r="O193" s="92"/>
      <c r="P193" s="236">
        <f>O193*H193</f>
        <v>0</v>
      </c>
      <c r="Q193" s="236">
        <v>0.024199999999999999</v>
      </c>
      <c r="R193" s="236">
        <f>Q193*H193</f>
        <v>0.074923199999999995</v>
      </c>
      <c r="S193" s="236">
        <v>0</v>
      </c>
      <c r="T193" s="237">
        <f>S193*H193</f>
        <v>0</v>
      </c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R193" s="238" t="s">
        <v>252</v>
      </c>
      <c r="AT193" s="238" t="s">
        <v>172</v>
      </c>
      <c r="AU193" s="238" t="s">
        <v>87</v>
      </c>
      <c r="AY193" s="18" t="s">
        <v>170</v>
      </c>
      <c r="BE193" s="239">
        <f>IF(N193="základní",J193,0)</f>
        <v>0</v>
      </c>
      <c r="BF193" s="239">
        <f>IF(N193="snížená",J193,0)</f>
        <v>0</v>
      </c>
      <c r="BG193" s="239">
        <f>IF(N193="zákl. přenesená",J193,0)</f>
        <v>0</v>
      </c>
      <c r="BH193" s="239">
        <f>IF(N193="sníž. přenesená",J193,0)</f>
        <v>0</v>
      </c>
      <c r="BI193" s="239">
        <f>IF(N193="nulová",J193,0)</f>
        <v>0</v>
      </c>
      <c r="BJ193" s="18" t="s">
        <v>85</v>
      </c>
      <c r="BK193" s="239">
        <f>ROUND(I193*H193,2)</f>
        <v>0</v>
      </c>
      <c r="BL193" s="18" t="s">
        <v>252</v>
      </c>
      <c r="BM193" s="238" t="s">
        <v>1523</v>
      </c>
    </row>
    <row r="194" s="13" customFormat="1">
      <c r="A194" s="13"/>
      <c r="B194" s="240"/>
      <c r="C194" s="241"/>
      <c r="D194" s="242" t="s">
        <v>179</v>
      </c>
      <c r="E194" s="243" t="s">
        <v>1</v>
      </c>
      <c r="F194" s="244" t="s">
        <v>1524</v>
      </c>
      <c r="G194" s="241"/>
      <c r="H194" s="245">
        <v>3.0960000000000001</v>
      </c>
      <c r="I194" s="246"/>
      <c r="J194" s="241"/>
      <c r="K194" s="241"/>
      <c r="L194" s="247"/>
      <c r="M194" s="248"/>
      <c r="N194" s="249"/>
      <c r="O194" s="249"/>
      <c r="P194" s="249"/>
      <c r="Q194" s="249"/>
      <c r="R194" s="249"/>
      <c r="S194" s="249"/>
      <c r="T194" s="250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251" t="s">
        <v>179</v>
      </c>
      <c r="AU194" s="251" t="s">
        <v>87</v>
      </c>
      <c r="AV194" s="13" t="s">
        <v>87</v>
      </c>
      <c r="AW194" s="13" t="s">
        <v>34</v>
      </c>
      <c r="AX194" s="13" t="s">
        <v>85</v>
      </c>
      <c r="AY194" s="251" t="s">
        <v>170</v>
      </c>
    </row>
    <row r="195" s="2" customFormat="1" ht="49.05" customHeight="1">
      <c r="A195" s="39"/>
      <c r="B195" s="40"/>
      <c r="C195" s="227" t="s">
        <v>297</v>
      </c>
      <c r="D195" s="227" t="s">
        <v>172</v>
      </c>
      <c r="E195" s="228" t="s">
        <v>1525</v>
      </c>
      <c r="F195" s="229" t="s">
        <v>1526</v>
      </c>
      <c r="G195" s="230" t="s">
        <v>278</v>
      </c>
      <c r="H195" s="231">
        <v>1.778</v>
      </c>
      <c r="I195" s="232"/>
      <c r="J195" s="233">
        <f>ROUND(I195*H195,2)</f>
        <v>0</v>
      </c>
      <c r="K195" s="229" t="s">
        <v>176</v>
      </c>
      <c r="L195" s="45"/>
      <c r="M195" s="234" t="s">
        <v>1</v>
      </c>
      <c r="N195" s="235" t="s">
        <v>43</v>
      </c>
      <c r="O195" s="92"/>
      <c r="P195" s="236">
        <f>O195*H195</f>
        <v>0</v>
      </c>
      <c r="Q195" s="236">
        <v>0</v>
      </c>
      <c r="R195" s="236">
        <f>Q195*H195</f>
        <v>0</v>
      </c>
      <c r="S195" s="236">
        <v>0</v>
      </c>
      <c r="T195" s="237">
        <f>S195*H195</f>
        <v>0</v>
      </c>
      <c r="U195" s="39"/>
      <c r="V195" s="39"/>
      <c r="W195" s="39"/>
      <c r="X195" s="39"/>
      <c r="Y195" s="39"/>
      <c r="Z195" s="39"/>
      <c r="AA195" s="39"/>
      <c r="AB195" s="39"/>
      <c r="AC195" s="39"/>
      <c r="AD195" s="39"/>
      <c r="AE195" s="39"/>
      <c r="AR195" s="238" t="s">
        <v>252</v>
      </c>
      <c r="AT195" s="238" t="s">
        <v>172</v>
      </c>
      <c r="AU195" s="238" t="s">
        <v>87</v>
      </c>
      <c r="AY195" s="18" t="s">
        <v>170</v>
      </c>
      <c r="BE195" s="239">
        <f>IF(N195="základní",J195,0)</f>
        <v>0</v>
      </c>
      <c r="BF195" s="239">
        <f>IF(N195="snížená",J195,0)</f>
        <v>0</v>
      </c>
      <c r="BG195" s="239">
        <f>IF(N195="zákl. přenesená",J195,0)</f>
        <v>0</v>
      </c>
      <c r="BH195" s="239">
        <f>IF(N195="sníž. přenesená",J195,0)</f>
        <v>0</v>
      </c>
      <c r="BI195" s="239">
        <f>IF(N195="nulová",J195,0)</f>
        <v>0</v>
      </c>
      <c r="BJ195" s="18" t="s">
        <v>85</v>
      </c>
      <c r="BK195" s="239">
        <f>ROUND(I195*H195,2)</f>
        <v>0</v>
      </c>
      <c r="BL195" s="18" t="s">
        <v>252</v>
      </c>
      <c r="BM195" s="238" t="s">
        <v>1527</v>
      </c>
    </row>
    <row r="196" s="12" customFormat="1" ht="22.8" customHeight="1">
      <c r="A196" s="12"/>
      <c r="B196" s="211"/>
      <c r="C196" s="212"/>
      <c r="D196" s="213" t="s">
        <v>77</v>
      </c>
      <c r="E196" s="225" t="s">
        <v>1528</v>
      </c>
      <c r="F196" s="225" t="s">
        <v>1529</v>
      </c>
      <c r="G196" s="212"/>
      <c r="H196" s="212"/>
      <c r="I196" s="215"/>
      <c r="J196" s="226">
        <f>BK196</f>
        <v>0</v>
      </c>
      <c r="K196" s="212"/>
      <c r="L196" s="217"/>
      <c r="M196" s="218"/>
      <c r="N196" s="219"/>
      <c r="O196" s="219"/>
      <c r="P196" s="220">
        <f>SUM(P197:P198)</f>
        <v>0</v>
      </c>
      <c r="Q196" s="219"/>
      <c r="R196" s="220">
        <f>SUM(R197:R198)</f>
        <v>0.046440000000000002</v>
      </c>
      <c r="S196" s="219"/>
      <c r="T196" s="221">
        <f>SUM(T197:T198)</f>
        <v>0</v>
      </c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R196" s="222" t="s">
        <v>87</v>
      </c>
      <c r="AT196" s="223" t="s">
        <v>77</v>
      </c>
      <c r="AU196" s="223" t="s">
        <v>85</v>
      </c>
      <c r="AY196" s="222" t="s">
        <v>170</v>
      </c>
      <c r="BK196" s="224">
        <f>SUM(BK197:BK198)</f>
        <v>0</v>
      </c>
    </row>
    <row r="197" s="2" customFormat="1" ht="37.8" customHeight="1">
      <c r="A197" s="39"/>
      <c r="B197" s="40"/>
      <c r="C197" s="227" t="s">
        <v>303</v>
      </c>
      <c r="D197" s="227" t="s">
        <v>172</v>
      </c>
      <c r="E197" s="228" t="s">
        <v>1530</v>
      </c>
      <c r="F197" s="229" t="s">
        <v>1531</v>
      </c>
      <c r="G197" s="230" t="s">
        <v>175</v>
      </c>
      <c r="H197" s="231">
        <v>103.2</v>
      </c>
      <c r="I197" s="232"/>
      <c r="J197" s="233">
        <f>ROUND(I197*H197,2)</f>
        <v>0</v>
      </c>
      <c r="K197" s="229" t="s">
        <v>176</v>
      </c>
      <c r="L197" s="45"/>
      <c r="M197" s="234" t="s">
        <v>1</v>
      </c>
      <c r="N197" s="235" t="s">
        <v>43</v>
      </c>
      <c r="O197" s="92"/>
      <c r="P197" s="236">
        <f>O197*H197</f>
        <v>0</v>
      </c>
      <c r="Q197" s="236">
        <v>0.00044999999999999999</v>
      </c>
      <c r="R197" s="236">
        <f>Q197*H197</f>
        <v>0.046440000000000002</v>
      </c>
      <c r="S197" s="236">
        <v>0</v>
      </c>
      <c r="T197" s="237">
        <f>S197*H197</f>
        <v>0</v>
      </c>
      <c r="U197" s="39"/>
      <c r="V197" s="39"/>
      <c r="W197" s="39"/>
      <c r="X197" s="39"/>
      <c r="Y197" s="39"/>
      <c r="Z197" s="39"/>
      <c r="AA197" s="39"/>
      <c r="AB197" s="39"/>
      <c r="AC197" s="39"/>
      <c r="AD197" s="39"/>
      <c r="AE197" s="39"/>
      <c r="AR197" s="238" t="s">
        <v>252</v>
      </c>
      <c r="AT197" s="238" t="s">
        <v>172</v>
      </c>
      <c r="AU197" s="238" t="s">
        <v>87</v>
      </c>
      <c r="AY197" s="18" t="s">
        <v>170</v>
      </c>
      <c r="BE197" s="239">
        <f>IF(N197="základní",J197,0)</f>
        <v>0</v>
      </c>
      <c r="BF197" s="239">
        <f>IF(N197="snížená",J197,0)</f>
        <v>0</v>
      </c>
      <c r="BG197" s="239">
        <f>IF(N197="zákl. přenesená",J197,0)</f>
        <v>0</v>
      </c>
      <c r="BH197" s="239">
        <f>IF(N197="sníž. přenesená",J197,0)</f>
        <v>0</v>
      </c>
      <c r="BI197" s="239">
        <f>IF(N197="nulová",J197,0)</f>
        <v>0</v>
      </c>
      <c r="BJ197" s="18" t="s">
        <v>85</v>
      </c>
      <c r="BK197" s="239">
        <f>ROUND(I197*H197,2)</f>
        <v>0</v>
      </c>
      <c r="BL197" s="18" t="s">
        <v>252</v>
      </c>
      <c r="BM197" s="238" t="s">
        <v>1532</v>
      </c>
    </row>
    <row r="198" s="13" customFormat="1">
      <c r="A198" s="13"/>
      <c r="B198" s="240"/>
      <c r="C198" s="241"/>
      <c r="D198" s="242" t="s">
        <v>179</v>
      </c>
      <c r="E198" s="243" t="s">
        <v>1</v>
      </c>
      <c r="F198" s="244" t="s">
        <v>1533</v>
      </c>
      <c r="G198" s="241"/>
      <c r="H198" s="245">
        <v>103.2</v>
      </c>
      <c r="I198" s="246"/>
      <c r="J198" s="241"/>
      <c r="K198" s="241"/>
      <c r="L198" s="247"/>
      <c r="M198" s="303"/>
      <c r="N198" s="304"/>
      <c r="O198" s="304"/>
      <c r="P198" s="304"/>
      <c r="Q198" s="304"/>
      <c r="R198" s="304"/>
      <c r="S198" s="304"/>
      <c r="T198" s="305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T198" s="251" t="s">
        <v>179</v>
      </c>
      <c r="AU198" s="251" t="s">
        <v>87</v>
      </c>
      <c r="AV198" s="13" t="s">
        <v>87</v>
      </c>
      <c r="AW198" s="13" t="s">
        <v>34</v>
      </c>
      <c r="AX198" s="13" t="s">
        <v>85</v>
      </c>
      <c r="AY198" s="251" t="s">
        <v>170</v>
      </c>
    </row>
    <row r="199" s="2" customFormat="1" ht="6.96" customHeight="1">
      <c r="A199" s="39"/>
      <c r="B199" s="67"/>
      <c r="C199" s="68"/>
      <c r="D199" s="68"/>
      <c r="E199" s="68"/>
      <c r="F199" s="68"/>
      <c r="G199" s="68"/>
      <c r="H199" s="68"/>
      <c r="I199" s="68"/>
      <c r="J199" s="68"/>
      <c r="K199" s="68"/>
      <c r="L199" s="45"/>
      <c r="M199" s="39"/>
      <c r="O199" s="39"/>
      <c r="P199" s="39"/>
      <c r="Q199" s="39"/>
      <c r="R199" s="39"/>
      <c r="S199" s="39"/>
      <c r="T199" s="39"/>
      <c r="U199" s="39"/>
      <c r="V199" s="39"/>
      <c r="W199" s="39"/>
      <c r="X199" s="39"/>
      <c r="Y199" s="39"/>
      <c r="Z199" s="39"/>
      <c r="AA199" s="39"/>
      <c r="AB199" s="39"/>
      <c r="AC199" s="39"/>
      <c r="AD199" s="39"/>
      <c r="AE199" s="39"/>
    </row>
  </sheetData>
  <sheetProtection sheet="1" autoFilter="0" formatColumns="0" formatRows="0" objects="1" scenarios="1" spinCount="100000" saltValue="ShGLGVqAxQjJ/IJew1ZX2D+1FLk6JzjyoJevgKzPwcOVmiZcULEVWwapwgWdx0uEykS9oPYCbDiGfsf4rmyFmg==" hashValue="d1t+I+phli+Psdwpzh0UG9sHcmyshcd1gDKFc1IcLgUw1bR8qWJNZGBBxkrxkD/7Wd5MKt8a81s/PeAY0nVv0Q==" algorithmName="SHA-512" password="CC35"/>
  <autoFilter ref="C128:K198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7:H117"/>
    <mergeCell ref="E119:H119"/>
    <mergeCell ref="E121:H121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1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127</v>
      </c>
    </row>
    <row r="3" s="1" customFormat="1" ht="6.96" customHeight="1">
      <c r="B3" s="147"/>
      <c r="C3" s="148"/>
      <c r="D3" s="148"/>
      <c r="E3" s="148"/>
      <c r="F3" s="148"/>
      <c r="G3" s="148"/>
      <c r="H3" s="148"/>
      <c r="I3" s="148"/>
      <c r="J3" s="148"/>
      <c r="K3" s="148"/>
      <c r="L3" s="21"/>
      <c r="AT3" s="18" t="s">
        <v>87</v>
      </c>
    </row>
    <row r="4" s="1" customFormat="1" ht="24.96" customHeight="1">
      <c r="B4" s="21"/>
      <c r="D4" s="149" t="s">
        <v>137</v>
      </c>
      <c r="L4" s="21"/>
      <c r="M4" s="150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51" t="s">
        <v>16</v>
      </c>
      <c r="L6" s="21"/>
    </row>
    <row r="7" s="1" customFormat="1" ht="16.5" customHeight="1">
      <c r="B7" s="21"/>
      <c r="E7" s="152" t="str">
        <f>'Rekapitulace stavby'!K6</f>
        <v>Povodňový park Kamýk nad Vltavou, 2024,aktualizace 12_6</v>
      </c>
      <c r="F7" s="151"/>
      <c r="G7" s="151"/>
      <c r="H7" s="151"/>
      <c r="L7" s="21"/>
    </row>
    <row r="8" s="1" customFormat="1" ht="12" customHeight="1">
      <c r="B8" s="21"/>
      <c r="D8" s="151" t="s">
        <v>138</v>
      </c>
      <c r="L8" s="21"/>
    </row>
    <row r="9" s="2" customFormat="1" ht="16.5" customHeight="1">
      <c r="A9" s="39"/>
      <c r="B9" s="45"/>
      <c r="C9" s="39"/>
      <c r="D9" s="39"/>
      <c r="E9" s="152" t="s">
        <v>1444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 ht="12" customHeight="1">
      <c r="A10" s="39"/>
      <c r="B10" s="45"/>
      <c r="C10" s="39"/>
      <c r="D10" s="151" t="s">
        <v>140</v>
      </c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6.5" customHeight="1">
      <c r="A11" s="39"/>
      <c r="B11" s="45"/>
      <c r="C11" s="39"/>
      <c r="D11" s="39"/>
      <c r="E11" s="153" t="s">
        <v>1534</v>
      </c>
      <c r="F11" s="39"/>
      <c r="G11" s="39"/>
      <c r="H11" s="39"/>
      <c r="I11" s="39"/>
      <c r="J11" s="39"/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>
      <c r="A12" s="39"/>
      <c r="B12" s="45"/>
      <c r="C12" s="39"/>
      <c r="D12" s="39"/>
      <c r="E12" s="39"/>
      <c r="F12" s="39"/>
      <c r="G12" s="39"/>
      <c r="H12" s="39"/>
      <c r="I12" s="39"/>
      <c r="J12" s="39"/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2" customHeight="1">
      <c r="A13" s="39"/>
      <c r="B13" s="45"/>
      <c r="C13" s="39"/>
      <c r="D13" s="151" t="s">
        <v>18</v>
      </c>
      <c r="E13" s="39"/>
      <c r="F13" s="142" t="s">
        <v>1</v>
      </c>
      <c r="G13" s="39"/>
      <c r="H13" s="39"/>
      <c r="I13" s="151" t="s">
        <v>19</v>
      </c>
      <c r="J13" s="142" t="s">
        <v>1</v>
      </c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51" t="s">
        <v>20</v>
      </c>
      <c r="E14" s="39"/>
      <c r="F14" s="142" t="s">
        <v>21</v>
      </c>
      <c r="G14" s="39"/>
      <c r="H14" s="39"/>
      <c r="I14" s="151" t="s">
        <v>22</v>
      </c>
      <c r="J14" s="154" t="str">
        <f>'Rekapitulace stavby'!AN8</f>
        <v>8. 1. 2024</v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0.8" customHeight="1">
      <c r="A15" s="39"/>
      <c r="B15" s="45"/>
      <c r="C15" s="39"/>
      <c r="D15" s="39"/>
      <c r="E15" s="39"/>
      <c r="F15" s="39"/>
      <c r="G15" s="39"/>
      <c r="H15" s="39"/>
      <c r="I15" s="39"/>
      <c r="J15" s="39"/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12" customHeight="1">
      <c r="A16" s="39"/>
      <c r="B16" s="45"/>
      <c r="C16" s="39"/>
      <c r="D16" s="151" t="s">
        <v>24</v>
      </c>
      <c r="E16" s="39"/>
      <c r="F16" s="39"/>
      <c r="G16" s="39"/>
      <c r="H16" s="39"/>
      <c r="I16" s="151" t="s">
        <v>25</v>
      </c>
      <c r="J16" s="142" t="s">
        <v>1</v>
      </c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8" customHeight="1">
      <c r="A17" s="39"/>
      <c r="B17" s="45"/>
      <c r="C17" s="39"/>
      <c r="D17" s="39"/>
      <c r="E17" s="142" t="s">
        <v>26</v>
      </c>
      <c r="F17" s="39"/>
      <c r="G17" s="39"/>
      <c r="H17" s="39"/>
      <c r="I17" s="151" t="s">
        <v>27</v>
      </c>
      <c r="J17" s="142" t="s">
        <v>1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6.96" customHeight="1">
      <c r="A18" s="39"/>
      <c r="B18" s="45"/>
      <c r="C18" s="39"/>
      <c r="D18" s="39"/>
      <c r="E18" s="39"/>
      <c r="F18" s="39"/>
      <c r="G18" s="39"/>
      <c r="H18" s="39"/>
      <c r="I18" s="39"/>
      <c r="J18" s="39"/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12" customHeight="1">
      <c r="A19" s="39"/>
      <c r="B19" s="45"/>
      <c r="C19" s="39"/>
      <c r="D19" s="151" t="s">
        <v>28</v>
      </c>
      <c r="E19" s="39"/>
      <c r="F19" s="39"/>
      <c r="G19" s="39"/>
      <c r="H19" s="39"/>
      <c r="I19" s="151" t="s">
        <v>25</v>
      </c>
      <c r="J19" s="34" t="str">
        <f>'Rekapitulace stavby'!AN13</f>
        <v>Vyplň údaj</v>
      </c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8" customHeight="1">
      <c r="A20" s="39"/>
      <c r="B20" s="45"/>
      <c r="C20" s="39"/>
      <c r="D20" s="39"/>
      <c r="E20" s="34" t="str">
        <f>'Rekapitulace stavby'!E14</f>
        <v>Vyplň údaj</v>
      </c>
      <c r="F20" s="142"/>
      <c r="G20" s="142"/>
      <c r="H20" s="142"/>
      <c r="I20" s="151" t="s">
        <v>27</v>
      </c>
      <c r="J20" s="34" t="str">
        <f>'Rekapitulace stavby'!AN14</f>
        <v>Vyplň údaj</v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6.96" customHeight="1">
      <c r="A21" s="39"/>
      <c r="B21" s="45"/>
      <c r="C21" s="39"/>
      <c r="D21" s="39"/>
      <c r="E21" s="39"/>
      <c r="F21" s="39"/>
      <c r="G21" s="39"/>
      <c r="H21" s="39"/>
      <c r="I21" s="39"/>
      <c r="J21" s="39"/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12" customHeight="1">
      <c r="A22" s="39"/>
      <c r="B22" s="45"/>
      <c r="C22" s="39"/>
      <c r="D22" s="151" t="s">
        <v>30</v>
      </c>
      <c r="E22" s="39"/>
      <c r="F22" s="39"/>
      <c r="G22" s="39"/>
      <c r="H22" s="39"/>
      <c r="I22" s="151" t="s">
        <v>25</v>
      </c>
      <c r="J22" s="142" t="s">
        <v>31</v>
      </c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8" customHeight="1">
      <c r="A23" s="39"/>
      <c r="B23" s="45"/>
      <c r="C23" s="39"/>
      <c r="D23" s="39"/>
      <c r="E23" s="142" t="s">
        <v>32</v>
      </c>
      <c r="F23" s="39"/>
      <c r="G23" s="39"/>
      <c r="H23" s="39"/>
      <c r="I23" s="151" t="s">
        <v>27</v>
      </c>
      <c r="J23" s="142" t="s">
        <v>33</v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6.96" customHeight="1">
      <c r="A24" s="39"/>
      <c r="B24" s="45"/>
      <c r="C24" s="39"/>
      <c r="D24" s="39"/>
      <c r="E24" s="39"/>
      <c r="F24" s="39"/>
      <c r="G24" s="39"/>
      <c r="H24" s="39"/>
      <c r="I24" s="39"/>
      <c r="J24" s="39"/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12" customHeight="1">
      <c r="A25" s="39"/>
      <c r="B25" s="45"/>
      <c r="C25" s="39"/>
      <c r="D25" s="151" t="s">
        <v>35</v>
      </c>
      <c r="E25" s="39"/>
      <c r="F25" s="39"/>
      <c r="G25" s="39"/>
      <c r="H25" s="39"/>
      <c r="I25" s="151" t="s">
        <v>25</v>
      </c>
      <c r="J25" s="142" t="s">
        <v>1</v>
      </c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8" customHeight="1">
      <c r="A26" s="39"/>
      <c r="B26" s="45"/>
      <c r="C26" s="39"/>
      <c r="D26" s="39"/>
      <c r="E26" s="142" t="s">
        <v>32</v>
      </c>
      <c r="F26" s="39"/>
      <c r="G26" s="39"/>
      <c r="H26" s="39"/>
      <c r="I26" s="151" t="s">
        <v>27</v>
      </c>
      <c r="J26" s="142" t="s">
        <v>1</v>
      </c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2" customFormat="1" ht="6.96" customHeight="1">
      <c r="A27" s="39"/>
      <c r="B27" s="45"/>
      <c r="C27" s="39"/>
      <c r="D27" s="39"/>
      <c r="E27" s="39"/>
      <c r="F27" s="39"/>
      <c r="G27" s="39"/>
      <c r="H27" s="39"/>
      <c r="I27" s="39"/>
      <c r="J27" s="39"/>
      <c r="K27" s="39"/>
      <c r="L27" s="64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</row>
    <row r="28" s="2" customFormat="1" ht="12" customHeight="1">
      <c r="A28" s="39"/>
      <c r="B28" s="45"/>
      <c r="C28" s="39"/>
      <c r="D28" s="151" t="s">
        <v>36</v>
      </c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8" customFormat="1" ht="71.25" customHeight="1">
      <c r="A29" s="155"/>
      <c r="B29" s="156"/>
      <c r="C29" s="155"/>
      <c r="D29" s="155"/>
      <c r="E29" s="157" t="s">
        <v>37</v>
      </c>
      <c r="F29" s="157"/>
      <c r="G29" s="157"/>
      <c r="H29" s="157"/>
      <c r="I29" s="155"/>
      <c r="J29" s="155"/>
      <c r="K29" s="155"/>
      <c r="L29" s="158"/>
      <c r="S29" s="155"/>
      <c r="T29" s="155"/>
      <c r="U29" s="155"/>
      <c r="V29" s="155"/>
      <c r="W29" s="155"/>
      <c r="X29" s="155"/>
      <c r="Y29" s="155"/>
      <c r="Z29" s="155"/>
      <c r="AA29" s="155"/>
      <c r="AB29" s="155"/>
      <c r="AC29" s="155"/>
      <c r="AD29" s="155"/>
      <c r="AE29" s="155"/>
    </row>
    <row r="30" s="2" customFormat="1" ht="6.96" customHeight="1">
      <c r="A30" s="39"/>
      <c r="B30" s="45"/>
      <c r="C30" s="39"/>
      <c r="D30" s="39"/>
      <c r="E30" s="39"/>
      <c r="F30" s="39"/>
      <c r="G30" s="39"/>
      <c r="H30" s="39"/>
      <c r="I30" s="39"/>
      <c r="J30" s="39"/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9"/>
      <c r="E31" s="159"/>
      <c r="F31" s="159"/>
      <c r="G31" s="159"/>
      <c r="H31" s="159"/>
      <c r="I31" s="159"/>
      <c r="J31" s="159"/>
      <c r="K31" s="159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25.44" customHeight="1">
      <c r="A32" s="39"/>
      <c r="B32" s="45"/>
      <c r="C32" s="39"/>
      <c r="D32" s="160" t="s">
        <v>38</v>
      </c>
      <c r="E32" s="39"/>
      <c r="F32" s="39"/>
      <c r="G32" s="39"/>
      <c r="H32" s="39"/>
      <c r="I32" s="39"/>
      <c r="J32" s="161">
        <f>ROUND(J129, 2)</f>
        <v>0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6.96" customHeight="1">
      <c r="A33" s="39"/>
      <c r="B33" s="45"/>
      <c r="C33" s="39"/>
      <c r="D33" s="159"/>
      <c r="E33" s="159"/>
      <c r="F33" s="159"/>
      <c r="G33" s="159"/>
      <c r="H33" s="159"/>
      <c r="I33" s="159"/>
      <c r="J33" s="159"/>
      <c r="K33" s="159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39"/>
      <c r="F34" s="162" t="s">
        <v>40</v>
      </c>
      <c r="G34" s="39"/>
      <c r="H34" s="39"/>
      <c r="I34" s="162" t="s">
        <v>39</v>
      </c>
      <c r="J34" s="162" t="s">
        <v>41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s="2" customFormat="1" ht="14.4" customHeight="1">
      <c r="A35" s="39"/>
      <c r="B35" s="45"/>
      <c r="C35" s="39"/>
      <c r="D35" s="163" t="s">
        <v>42</v>
      </c>
      <c r="E35" s="151" t="s">
        <v>43</v>
      </c>
      <c r="F35" s="164">
        <f>ROUND((SUM(BE129:BE208)),  2)</f>
        <v>0</v>
      </c>
      <c r="G35" s="39"/>
      <c r="H35" s="39"/>
      <c r="I35" s="165">
        <v>0.20999999999999999</v>
      </c>
      <c r="J35" s="164">
        <f>ROUND(((SUM(BE129:BE208))*I35),  2)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s="2" customFormat="1" ht="14.4" customHeight="1">
      <c r="A36" s="39"/>
      <c r="B36" s="45"/>
      <c r="C36" s="39"/>
      <c r="D36" s="39"/>
      <c r="E36" s="151" t="s">
        <v>44</v>
      </c>
      <c r="F36" s="164">
        <f>ROUND((SUM(BF129:BF208)),  2)</f>
        <v>0</v>
      </c>
      <c r="G36" s="39"/>
      <c r="H36" s="39"/>
      <c r="I36" s="165">
        <v>0.14999999999999999</v>
      </c>
      <c r="J36" s="164">
        <f>ROUND(((SUM(BF129:BF208))*I36),  2)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51" t="s">
        <v>45</v>
      </c>
      <c r="F37" s="164">
        <f>ROUND((SUM(BG129:BG208)),  2)</f>
        <v>0</v>
      </c>
      <c r="G37" s="39"/>
      <c r="H37" s="39"/>
      <c r="I37" s="165">
        <v>0.20999999999999999</v>
      </c>
      <c r="J37" s="164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hidden="1" s="2" customFormat="1" ht="14.4" customHeight="1">
      <c r="A38" s="39"/>
      <c r="B38" s="45"/>
      <c r="C38" s="39"/>
      <c r="D38" s="39"/>
      <c r="E38" s="151" t="s">
        <v>46</v>
      </c>
      <c r="F38" s="164">
        <f>ROUND((SUM(BH129:BH208)),  2)</f>
        <v>0</v>
      </c>
      <c r="G38" s="39"/>
      <c r="H38" s="39"/>
      <c r="I38" s="165">
        <v>0.14999999999999999</v>
      </c>
      <c r="J38" s="164">
        <f>0</f>
        <v>0</v>
      </c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hidden="1" s="2" customFormat="1" ht="14.4" customHeight="1">
      <c r="A39" s="39"/>
      <c r="B39" s="45"/>
      <c r="C39" s="39"/>
      <c r="D39" s="39"/>
      <c r="E39" s="151" t="s">
        <v>47</v>
      </c>
      <c r="F39" s="164">
        <f>ROUND((SUM(BI129:BI208)),  2)</f>
        <v>0</v>
      </c>
      <c r="G39" s="39"/>
      <c r="H39" s="39"/>
      <c r="I39" s="165">
        <v>0</v>
      </c>
      <c r="J39" s="164">
        <f>0</f>
        <v>0</v>
      </c>
      <c r="K39" s="39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6.96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2" customFormat="1" ht="25.44" customHeight="1">
      <c r="A41" s="39"/>
      <c r="B41" s="45"/>
      <c r="C41" s="166"/>
      <c r="D41" s="167" t="s">
        <v>48</v>
      </c>
      <c r="E41" s="168"/>
      <c r="F41" s="168"/>
      <c r="G41" s="169" t="s">
        <v>49</v>
      </c>
      <c r="H41" s="170" t="s">
        <v>50</v>
      </c>
      <c r="I41" s="168"/>
      <c r="J41" s="171">
        <f>SUM(J32:J39)</f>
        <v>0</v>
      </c>
      <c r="K41" s="172"/>
      <c r="L41" s="64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</row>
    <row r="42" s="2" customFormat="1" ht="14.4" customHeight="1">
      <c r="A42" s="39"/>
      <c r="B42" s="45"/>
      <c r="C42" s="39"/>
      <c r="D42" s="39"/>
      <c r="E42" s="39"/>
      <c r="F42" s="39"/>
      <c r="G42" s="39"/>
      <c r="H42" s="39"/>
      <c r="I42" s="39"/>
      <c r="J42" s="39"/>
      <c r="K42" s="39"/>
      <c r="L42" s="64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73" t="s">
        <v>51</v>
      </c>
      <c r="E50" s="174"/>
      <c r="F50" s="174"/>
      <c r="G50" s="173" t="s">
        <v>52</v>
      </c>
      <c r="H50" s="174"/>
      <c r="I50" s="174"/>
      <c r="J50" s="174"/>
      <c r="K50" s="174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75" t="s">
        <v>53</v>
      </c>
      <c r="E61" s="176"/>
      <c r="F61" s="177" t="s">
        <v>54</v>
      </c>
      <c r="G61" s="175" t="s">
        <v>53</v>
      </c>
      <c r="H61" s="176"/>
      <c r="I61" s="176"/>
      <c r="J61" s="178" t="s">
        <v>54</v>
      </c>
      <c r="K61" s="176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73" t="s">
        <v>55</v>
      </c>
      <c r="E65" s="179"/>
      <c r="F65" s="179"/>
      <c r="G65" s="173" t="s">
        <v>56</v>
      </c>
      <c r="H65" s="179"/>
      <c r="I65" s="179"/>
      <c r="J65" s="179"/>
      <c r="K65" s="179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75" t="s">
        <v>53</v>
      </c>
      <c r="E76" s="176"/>
      <c r="F76" s="177" t="s">
        <v>54</v>
      </c>
      <c r="G76" s="175" t="s">
        <v>53</v>
      </c>
      <c r="H76" s="176"/>
      <c r="I76" s="176"/>
      <c r="J76" s="178" t="s">
        <v>54</v>
      </c>
      <c r="K76" s="176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80"/>
      <c r="C77" s="181"/>
      <c r="D77" s="181"/>
      <c r="E77" s="181"/>
      <c r="F77" s="181"/>
      <c r="G77" s="181"/>
      <c r="H77" s="181"/>
      <c r="I77" s="181"/>
      <c r="J77" s="181"/>
      <c r="K77" s="181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82"/>
      <c r="C81" s="183"/>
      <c r="D81" s="183"/>
      <c r="E81" s="183"/>
      <c r="F81" s="183"/>
      <c r="G81" s="183"/>
      <c r="H81" s="183"/>
      <c r="I81" s="183"/>
      <c r="J81" s="183"/>
      <c r="K81" s="183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142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84" t="str">
        <f>E7</f>
        <v>Povodňový park Kamýk nad Vltavou, 2024,aktualizace 12_6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1" customFormat="1" ht="12" customHeight="1">
      <c r="B86" s="22"/>
      <c r="C86" s="33" t="s">
        <v>138</v>
      </c>
      <c r="D86" s="23"/>
      <c r="E86" s="23"/>
      <c r="F86" s="23"/>
      <c r="G86" s="23"/>
      <c r="H86" s="23"/>
      <c r="I86" s="23"/>
      <c r="J86" s="23"/>
      <c r="K86" s="23"/>
      <c r="L86" s="21"/>
    </row>
    <row r="87" s="2" customFormat="1" ht="16.5" customHeight="1">
      <c r="A87" s="39"/>
      <c r="B87" s="40"/>
      <c r="C87" s="41"/>
      <c r="D87" s="41"/>
      <c r="E87" s="184" t="s">
        <v>1444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12" customHeight="1">
      <c r="A88" s="39"/>
      <c r="B88" s="40"/>
      <c r="C88" s="33" t="s">
        <v>140</v>
      </c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6.5" customHeight="1">
      <c r="A89" s="39"/>
      <c r="B89" s="40"/>
      <c r="C89" s="41"/>
      <c r="D89" s="41"/>
      <c r="E89" s="77" t="str">
        <f>E11</f>
        <v>SO 01.2 - Vodovodní přípojka, sprcha a pítko</v>
      </c>
      <c r="F89" s="41"/>
      <c r="G89" s="41"/>
      <c r="H89" s="41"/>
      <c r="I89" s="41"/>
      <c r="J89" s="41"/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2" customHeight="1">
      <c r="A91" s="39"/>
      <c r="B91" s="40"/>
      <c r="C91" s="33" t="s">
        <v>20</v>
      </c>
      <c r="D91" s="41"/>
      <c r="E91" s="41"/>
      <c r="F91" s="28" t="str">
        <f>F14</f>
        <v>Kamýk nad Vltavou</v>
      </c>
      <c r="G91" s="41"/>
      <c r="H91" s="41"/>
      <c r="I91" s="33" t="s">
        <v>22</v>
      </c>
      <c r="J91" s="80" t="str">
        <f>IF(J14="","",J14)</f>
        <v>8. 1. 2024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6.96" customHeight="1">
      <c r="A92" s="39"/>
      <c r="B92" s="40"/>
      <c r="C92" s="41"/>
      <c r="D92" s="41"/>
      <c r="E92" s="41"/>
      <c r="F92" s="41"/>
      <c r="G92" s="41"/>
      <c r="H92" s="41"/>
      <c r="I92" s="41"/>
      <c r="J92" s="41"/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5.15" customHeight="1">
      <c r="A93" s="39"/>
      <c r="B93" s="40"/>
      <c r="C93" s="33" t="s">
        <v>24</v>
      </c>
      <c r="D93" s="41"/>
      <c r="E93" s="41"/>
      <c r="F93" s="28" t="str">
        <f>E17</f>
        <v>Obec Kamýk nad Vltavou, Kamýk nad Vltavou 69</v>
      </c>
      <c r="G93" s="41"/>
      <c r="H93" s="41"/>
      <c r="I93" s="33" t="s">
        <v>30</v>
      </c>
      <c r="J93" s="37" t="str">
        <f>E23</f>
        <v>ŠINDLAR s.r.o.</v>
      </c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15.15" customHeight="1">
      <c r="A94" s="39"/>
      <c r="B94" s="40"/>
      <c r="C94" s="33" t="s">
        <v>28</v>
      </c>
      <c r="D94" s="41"/>
      <c r="E94" s="41"/>
      <c r="F94" s="28" t="str">
        <f>IF(E20="","",E20)</f>
        <v>Vyplň údaj</v>
      </c>
      <c r="G94" s="41"/>
      <c r="H94" s="41"/>
      <c r="I94" s="33" t="s">
        <v>35</v>
      </c>
      <c r="J94" s="37" t="str">
        <f>E26</f>
        <v>ŠINDLAR s.r.o.</v>
      </c>
      <c r="K94" s="41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9.28" customHeight="1">
      <c r="A96" s="39"/>
      <c r="B96" s="40"/>
      <c r="C96" s="185" t="s">
        <v>143</v>
      </c>
      <c r="D96" s="186"/>
      <c r="E96" s="186"/>
      <c r="F96" s="186"/>
      <c r="G96" s="186"/>
      <c r="H96" s="186"/>
      <c r="I96" s="186"/>
      <c r="J96" s="187" t="s">
        <v>144</v>
      </c>
      <c r="K96" s="186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</row>
    <row r="97" s="2" customFormat="1" ht="10.32" customHeight="1">
      <c r="A97" s="39"/>
      <c r="B97" s="40"/>
      <c r="C97" s="41"/>
      <c r="D97" s="41"/>
      <c r="E97" s="41"/>
      <c r="F97" s="41"/>
      <c r="G97" s="41"/>
      <c r="H97" s="41"/>
      <c r="I97" s="41"/>
      <c r="J97" s="41"/>
      <c r="K97" s="41"/>
      <c r="L97" s="64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</row>
    <row r="98" s="2" customFormat="1" ht="22.8" customHeight="1">
      <c r="A98" s="39"/>
      <c r="B98" s="40"/>
      <c r="C98" s="188" t="s">
        <v>145</v>
      </c>
      <c r="D98" s="41"/>
      <c r="E98" s="41"/>
      <c r="F98" s="41"/>
      <c r="G98" s="41"/>
      <c r="H98" s="41"/>
      <c r="I98" s="41"/>
      <c r="J98" s="111">
        <f>J129</f>
        <v>0</v>
      </c>
      <c r="K98" s="41"/>
      <c r="L98" s="64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U98" s="18" t="s">
        <v>146</v>
      </c>
    </row>
    <row r="99" s="9" customFormat="1" ht="24.96" customHeight="1">
      <c r="A99" s="9"/>
      <c r="B99" s="189"/>
      <c r="C99" s="190"/>
      <c r="D99" s="191" t="s">
        <v>147</v>
      </c>
      <c r="E99" s="192"/>
      <c r="F99" s="192"/>
      <c r="G99" s="192"/>
      <c r="H99" s="192"/>
      <c r="I99" s="192"/>
      <c r="J99" s="193">
        <f>J130</f>
        <v>0</v>
      </c>
      <c r="K99" s="190"/>
      <c r="L99" s="194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95"/>
      <c r="C100" s="134"/>
      <c r="D100" s="196" t="s">
        <v>148</v>
      </c>
      <c r="E100" s="197"/>
      <c r="F100" s="197"/>
      <c r="G100" s="197"/>
      <c r="H100" s="197"/>
      <c r="I100" s="197"/>
      <c r="J100" s="198">
        <f>J131</f>
        <v>0</v>
      </c>
      <c r="K100" s="134"/>
      <c r="L100" s="199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95"/>
      <c r="C101" s="134"/>
      <c r="D101" s="196" t="s">
        <v>149</v>
      </c>
      <c r="E101" s="197"/>
      <c r="F101" s="197"/>
      <c r="G101" s="197"/>
      <c r="H101" s="197"/>
      <c r="I101" s="197"/>
      <c r="J101" s="198">
        <f>J160</f>
        <v>0</v>
      </c>
      <c r="K101" s="134"/>
      <c r="L101" s="199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95"/>
      <c r="C102" s="134"/>
      <c r="D102" s="196" t="s">
        <v>150</v>
      </c>
      <c r="E102" s="197"/>
      <c r="F102" s="197"/>
      <c r="G102" s="197"/>
      <c r="H102" s="197"/>
      <c r="I102" s="197"/>
      <c r="J102" s="198">
        <f>J168</f>
        <v>0</v>
      </c>
      <c r="K102" s="134"/>
      <c r="L102" s="199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95"/>
      <c r="C103" s="134"/>
      <c r="D103" s="196" t="s">
        <v>151</v>
      </c>
      <c r="E103" s="197"/>
      <c r="F103" s="197"/>
      <c r="G103" s="197"/>
      <c r="H103" s="197"/>
      <c r="I103" s="197"/>
      <c r="J103" s="198">
        <f>J171</f>
        <v>0</v>
      </c>
      <c r="K103" s="134"/>
      <c r="L103" s="199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95"/>
      <c r="C104" s="134"/>
      <c r="D104" s="196" t="s">
        <v>154</v>
      </c>
      <c r="E104" s="197"/>
      <c r="F104" s="197"/>
      <c r="G104" s="197"/>
      <c r="H104" s="197"/>
      <c r="I104" s="197"/>
      <c r="J104" s="198">
        <f>J197</f>
        <v>0</v>
      </c>
      <c r="K104" s="134"/>
      <c r="L104" s="199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9" customFormat="1" ht="24.96" customHeight="1">
      <c r="A105" s="9"/>
      <c r="B105" s="189"/>
      <c r="C105" s="190"/>
      <c r="D105" s="191" t="s">
        <v>591</v>
      </c>
      <c r="E105" s="192"/>
      <c r="F105" s="192"/>
      <c r="G105" s="192"/>
      <c r="H105" s="192"/>
      <c r="I105" s="192"/>
      <c r="J105" s="193">
        <f>J199</f>
        <v>0</v>
      </c>
      <c r="K105" s="190"/>
      <c r="L105" s="194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</row>
    <row r="106" s="10" customFormat="1" ht="19.92" customHeight="1">
      <c r="A106" s="10"/>
      <c r="B106" s="195"/>
      <c r="C106" s="134"/>
      <c r="D106" s="196" t="s">
        <v>1535</v>
      </c>
      <c r="E106" s="197"/>
      <c r="F106" s="197"/>
      <c r="G106" s="197"/>
      <c r="H106" s="197"/>
      <c r="I106" s="197"/>
      <c r="J106" s="198">
        <f>J200</f>
        <v>0</v>
      </c>
      <c r="K106" s="134"/>
      <c r="L106" s="199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195"/>
      <c r="C107" s="134"/>
      <c r="D107" s="196" t="s">
        <v>1536</v>
      </c>
      <c r="E107" s="197"/>
      <c r="F107" s="197"/>
      <c r="G107" s="197"/>
      <c r="H107" s="197"/>
      <c r="I107" s="197"/>
      <c r="J107" s="198">
        <f>J203</f>
        <v>0</v>
      </c>
      <c r="K107" s="134"/>
      <c r="L107" s="199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2" customFormat="1" ht="21.84" customHeight="1">
      <c r="A108" s="39"/>
      <c r="B108" s="40"/>
      <c r="C108" s="41"/>
      <c r="D108" s="41"/>
      <c r="E108" s="41"/>
      <c r="F108" s="41"/>
      <c r="G108" s="41"/>
      <c r="H108" s="41"/>
      <c r="I108" s="41"/>
      <c r="J108" s="41"/>
      <c r="K108" s="41"/>
      <c r="L108" s="64"/>
      <c r="S108" s="39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</row>
    <row r="109" s="2" customFormat="1" ht="6.96" customHeight="1">
      <c r="A109" s="39"/>
      <c r="B109" s="67"/>
      <c r="C109" s="68"/>
      <c r="D109" s="68"/>
      <c r="E109" s="68"/>
      <c r="F109" s="68"/>
      <c r="G109" s="68"/>
      <c r="H109" s="68"/>
      <c r="I109" s="68"/>
      <c r="J109" s="68"/>
      <c r="K109" s="68"/>
      <c r="L109" s="64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</row>
    <row r="113" s="2" customFormat="1" ht="6.96" customHeight="1">
      <c r="A113" s="39"/>
      <c r="B113" s="69"/>
      <c r="C113" s="70"/>
      <c r="D113" s="70"/>
      <c r="E113" s="70"/>
      <c r="F113" s="70"/>
      <c r="G113" s="70"/>
      <c r="H113" s="70"/>
      <c r="I113" s="70"/>
      <c r="J113" s="70"/>
      <c r="K113" s="70"/>
      <c r="L113" s="64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</row>
    <row r="114" s="2" customFormat="1" ht="24.96" customHeight="1">
      <c r="A114" s="39"/>
      <c r="B114" s="40"/>
      <c r="C114" s="24" t="s">
        <v>155</v>
      </c>
      <c r="D114" s="41"/>
      <c r="E114" s="41"/>
      <c r="F114" s="41"/>
      <c r="G114" s="41"/>
      <c r="H114" s="41"/>
      <c r="I114" s="41"/>
      <c r="J114" s="41"/>
      <c r="K114" s="41"/>
      <c r="L114" s="64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2" customFormat="1" ht="6.96" customHeight="1">
      <c r="A115" s="39"/>
      <c r="B115" s="40"/>
      <c r="C115" s="41"/>
      <c r="D115" s="41"/>
      <c r="E115" s="41"/>
      <c r="F115" s="41"/>
      <c r="G115" s="41"/>
      <c r="H115" s="41"/>
      <c r="I115" s="41"/>
      <c r="J115" s="41"/>
      <c r="K115" s="41"/>
      <c r="L115" s="64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2" customFormat="1" ht="12" customHeight="1">
      <c r="A116" s="39"/>
      <c r="B116" s="40"/>
      <c r="C116" s="33" t="s">
        <v>16</v>
      </c>
      <c r="D116" s="41"/>
      <c r="E116" s="41"/>
      <c r="F116" s="41"/>
      <c r="G116" s="41"/>
      <c r="H116" s="41"/>
      <c r="I116" s="41"/>
      <c r="J116" s="41"/>
      <c r="K116" s="41"/>
      <c r="L116" s="64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16.5" customHeight="1">
      <c r="A117" s="39"/>
      <c r="B117" s="40"/>
      <c r="C117" s="41"/>
      <c r="D117" s="41"/>
      <c r="E117" s="184" t="str">
        <f>E7</f>
        <v>Povodňový park Kamýk nad Vltavou, 2024,aktualizace 12_6</v>
      </c>
      <c r="F117" s="33"/>
      <c r="G117" s="33"/>
      <c r="H117" s="33"/>
      <c r="I117" s="41"/>
      <c r="J117" s="41"/>
      <c r="K117" s="41"/>
      <c r="L117" s="64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1" customFormat="1" ht="12" customHeight="1">
      <c r="B118" s="22"/>
      <c r="C118" s="33" t="s">
        <v>138</v>
      </c>
      <c r="D118" s="23"/>
      <c r="E118" s="23"/>
      <c r="F118" s="23"/>
      <c r="G118" s="23"/>
      <c r="H118" s="23"/>
      <c r="I118" s="23"/>
      <c r="J118" s="23"/>
      <c r="K118" s="23"/>
      <c r="L118" s="21"/>
    </row>
    <row r="119" s="2" customFormat="1" ht="16.5" customHeight="1">
      <c r="A119" s="39"/>
      <c r="B119" s="40"/>
      <c r="C119" s="41"/>
      <c r="D119" s="41"/>
      <c r="E119" s="184" t="s">
        <v>1444</v>
      </c>
      <c r="F119" s="41"/>
      <c r="G119" s="41"/>
      <c r="H119" s="41"/>
      <c r="I119" s="41"/>
      <c r="J119" s="41"/>
      <c r="K119" s="41"/>
      <c r="L119" s="64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2" customFormat="1" ht="12" customHeight="1">
      <c r="A120" s="39"/>
      <c r="B120" s="40"/>
      <c r="C120" s="33" t="s">
        <v>140</v>
      </c>
      <c r="D120" s="41"/>
      <c r="E120" s="41"/>
      <c r="F120" s="41"/>
      <c r="G120" s="41"/>
      <c r="H120" s="41"/>
      <c r="I120" s="41"/>
      <c r="J120" s="41"/>
      <c r="K120" s="41"/>
      <c r="L120" s="64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s="2" customFormat="1" ht="16.5" customHeight="1">
      <c r="A121" s="39"/>
      <c r="B121" s="40"/>
      <c r="C121" s="41"/>
      <c r="D121" s="41"/>
      <c r="E121" s="77" t="str">
        <f>E11</f>
        <v>SO 01.2 - Vodovodní přípojka, sprcha a pítko</v>
      </c>
      <c r="F121" s="41"/>
      <c r="G121" s="41"/>
      <c r="H121" s="41"/>
      <c r="I121" s="41"/>
      <c r="J121" s="41"/>
      <c r="K121" s="41"/>
      <c r="L121" s="64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</row>
    <row r="122" s="2" customFormat="1" ht="6.96" customHeight="1">
      <c r="A122" s="39"/>
      <c r="B122" s="40"/>
      <c r="C122" s="41"/>
      <c r="D122" s="41"/>
      <c r="E122" s="41"/>
      <c r="F122" s="41"/>
      <c r="G122" s="41"/>
      <c r="H122" s="41"/>
      <c r="I122" s="41"/>
      <c r="J122" s="41"/>
      <c r="K122" s="41"/>
      <c r="L122" s="64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</row>
    <row r="123" s="2" customFormat="1" ht="12" customHeight="1">
      <c r="A123" s="39"/>
      <c r="B123" s="40"/>
      <c r="C123" s="33" t="s">
        <v>20</v>
      </c>
      <c r="D123" s="41"/>
      <c r="E123" s="41"/>
      <c r="F123" s="28" t="str">
        <f>F14</f>
        <v>Kamýk nad Vltavou</v>
      </c>
      <c r="G123" s="41"/>
      <c r="H123" s="41"/>
      <c r="I123" s="33" t="s">
        <v>22</v>
      </c>
      <c r="J123" s="80" t="str">
        <f>IF(J14="","",J14)</f>
        <v>8. 1. 2024</v>
      </c>
      <c r="K123" s="41"/>
      <c r="L123" s="64"/>
      <c r="S123" s="39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</row>
    <row r="124" s="2" customFormat="1" ht="6.96" customHeight="1">
      <c r="A124" s="39"/>
      <c r="B124" s="40"/>
      <c r="C124" s="41"/>
      <c r="D124" s="41"/>
      <c r="E124" s="41"/>
      <c r="F124" s="41"/>
      <c r="G124" s="41"/>
      <c r="H124" s="41"/>
      <c r="I124" s="41"/>
      <c r="J124" s="41"/>
      <c r="K124" s="41"/>
      <c r="L124" s="64"/>
      <c r="S124" s="39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</row>
    <row r="125" s="2" customFormat="1" ht="15.15" customHeight="1">
      <c r="A125" s="39"/>
      <c r="B125" s="40"/>
      <c r="C125" s="33" t="s">
        <v>24</v>
      </c>
      <c r="D125" s="41"/>
      <c r="E125" s="41"/>
      <c r="F125" s="28" t="str">
        <f>E17</f>
        <v>Obec Kamýk nad Vltavou, Kamýk nad Vltavou 69</v>
      </c>
      <c r="G125" s="41"/>
      <c r="H125" s="41"/>
      <c r="I125" s="33" t="s">
        <v>30</v>
      </c>
      <c r="J125" s="37" t="str">
        <f>E23</f>
        <v>ŠINDLAR s.r.o.</v>
      </c>
      <c r="K125" s="41"/>
      <c r="L125" s="64"/>
      <c r="S125" s="39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</row>
    <row r="126" s="2" customFormat="1" ht="15.15" customHeight="1">
      <c r="A126" s="39"/>
      <c r="B126" s="40"/>
      <c r="C126" s="33" t="s">
        <v>28</v>
      </c>
      <c r="D126" s="41"/>
      <c r="E126" s="41"/>
      <c r="F126" s="28" t="str">
        <f>IF(E20="","",E20)</f>
        <v>Vyplň údaj</v>
      </c>
      <c r="G126" s="41"/>
      <c r="H126" s="41"/>
      <c r="I126" s="33" t="s">
        <v>35</v>
      </c>
      <c r="J126" s="37" t="str">
        <f>E26</f>
        <v>ŠINDLAR s.r.o.</v>
      </c>
      <c r="K126" s="41"/>
      <c r="L126" s="64"/>
      <c r="S126" s="39"/>
      <c r="T126" s="39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</row>
    <row r="127" s="2" customFormat="1" ht="10.32" customHeight="1">
      <c r="A127" s="39"/>
      <c r="B127" s="40"/>
      <c r="C127" s="41"/>
      <c r="D127" s="41"/>
      <c r="E127" s="41"/>
      <c r="F127" s="41"/>
      <c r="G127" s="41"/>
      <c r="H127" s="41"/>
      <c r="I127" s="41"/>
      <c r="J127" s="41"/>
      <c r="K127" s="41"/>
      <c r="L127" s="64"/>
      <c r="S127" s="39"/>
      <c r="T127" s="39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</row>
    <row r="128" s="11" customFormat="1" ht="29.28" customHeight="1">
      <c r="A128" s="200"/>
      <c r="B128" s="201"/>
      <c r="C128" s="202" t="s">
        <v>156</v>
      </c>
      <c r="D128" s="203" t="s">
        <v>63</v>
      </c>
      <c r="E128" s="203" t="s">
        <v>59</v>
      </c>
      <c r="F128" s="203" t="s">
        <v>60</v>
      </c>
      <c r="G128" s="203" t="s">
        <v>157</v>
      </c>
      <c r="H128" s="203" t="s">
        <v>158</v>
      </c>
      <c r="I128" s="203" t="s">
        <v>159</v>
      </c>
      <c r="J128" s="203" t="s">
        <v>144</v>
      </c>
      <c r="K128" s="204" t="s">
        <v>160</v>
      </c>
      <c r="L128" s="205"/>
      <c r="M128" s="101" t="s">
        <v>1</v>
      </c>
      <c r="N128" s="102" t="s">
        <v>42</v>
      </c>
      <c r="O128" s="102" t="s">
        <v>161</v>
      </c>
      <c r="P128" s="102" t="s">
        <v>162</v>
      </c>
      <c r="Q128" s="102" t="s">
        <v>163</v>
      </c>
      <c r="R128" s="102" t="s">
        <v>164</v>
      </c>
      <c r="S128" s="102" t="s">
        <v>165</v>
      </c>
      <c r="T128" s="103" t="s">
        <v>166</v>
      </c>
      <c r="U128" s="200"/>
      <c r="V128" s="200"/>
      <c r="W128" s="200"/>
      <c r="X128" s="200"/>
      <c r="Y128" s="200"/>
      <c r="Z128" s="200"/>
      <c r="AA128" s="200"/>
      <c r="AB128" s="200"/>
      <c r="AC128" s="200"/>
      <c r="AD128" s="200"/>
      <c r="AE128" s="200"/>
    </row>
    <row r="129" s="2" customFormat="1" ht="22.8" customHeight="1">
      <c r="A129" s="39"/>
      <c r="B129" s="40"/>
      <c r="C129" s="108" t="s">
        <v>167</v>
      </c>
      <c r="D129" s="41"/>
      <c r="E129" s="41"/>
      <c r="F129" s="41"/>
      <c r="G129" s="41"/>
      <c r="H129" s="41"/>
      <c r="I129" s="41"/>
      <c r="J129" s="206">
        <f>BK129</f>
        <v>0</v>
      </c>
      <c r="K129" s="41"/>
      <c r="L129" s="45"/>
      <c r="M129" s="104"/>
      <c r="N129" s="207"/>
      <c r="O129" s="105"/>
      <c r="P129" s="208">
        <f>P130+P199</f>
        <v>0</v>
      </c>
      <c r="Q129" s="105"/>
      <c r="R129" s="208">
        <f>R130+R199</f>
        <v>38.457223219999996</v>
      </c>
      <c r="S129" s="105"/>
      <c r="T129" s="209">
        <f>T130+T199</f>
        <v>0</v>
      </c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T129" s="18" t="s">
        <v>77</v>
      </c>
      <c r="AU129" s="18" t="s">
        <v>146</v>
      </c>
      <c r="BK129" s="210">
        <f>BK130+BK199</f>
        <v>0</v>
      </c>
    </row>
    <row r="130" s="12" customFormat="1" ht="25.92" customHeight="1">
      <c r="A130" s="12"/>
      <c r="B130" s="211"/>
      <c r="C130" s="212"/>
      <c r="D130" s="213" t="s">
        <v>77</v>
      </c>
      <c r="E130" s="214" t="s">
        <v>168</v>
      </c>
      <c r="F130" s="214" t="s">
        <v>169</v>
      </c>
      <c r="G130" s="212"/>
      <c r="H130" s="212"/>
      <c r="I130" s="215"/>
      <c r="J130" s="216">
        <f>BK130</f>
        <v>0</v>
      </c>
      <c r="K130" s="212"/>
      <c r="L130" s="217"/>
      <c r="M130" s="218"/>
      <c r="N130" s="219"/>
      <c r="O130" s="219"/>
      <c r="P130" s="220">
        <f>P131+P160+P168+P171+P197</f>
        <v>0</v>
      </c>
      <c r="Q130" s="219"/>
      <c r="R130" s="220">
        <f>R131+R160+R168+R171+R197</f>
        <v>38.372883219999999</v>
      </c>
      <c r="S130" s="219"/>
      <c r="T130" s="221">
        <f>T131+T160+T168+T171+T197</f>
        <v>0</v>
      </c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R130" s="222" t="s">
        <v>85</v>
      </c>
      <c r="AT130" s="223" t="s">
        <v>77</v>
      </c>
      <c r="AU130" s="223" t="s">
        <v>78</v>
      </c>
      <c r="AY130" s="222" t="s">
        <v>170</v>
      </c>
      <c r="BK130" s="224">
        <f>BK131+BK160+BK168+BK171+BK197</f>
        <v>0</v>
      </c>
    </row>
    <row r="131" s="12" customFormat="1" ht="22.8" customHeight="1">
      <c r="A131" s="12"/>
      <c r="B131" s="211"/>
      <c r="C131" s="212"/>
      <c r="D131" s="213" t="s">
        <v>77</v>
      </c>
      <c r="E131" s="225" t="s">
        <v>85</v>
      </c>
      <c r="F131" s="225" t="s">
        <v>171</v>
      </c>
      <c r="G131" s="212"/>
      <c r="H131" s="212"/>
      <c r="I131" s="215"/>
      <c r="J131" s="226">
        <f>BK131</f>
        <v>0</v>
      </c>
      <c r="K131" s="212"/>
      <c r="L131" s="217"/>
      <c r="M131" s="218"/>
      <c r="N131" s="219"/>
      <c r="O131" s="219"/>
      <c r="P131" s="220">
        <f>SUM(P132:P159)</f>
        <v>0</v>
      </c>
      <c r="Q131" s="219"/>
      <c r="R131" s="220">
        <f>SUM(R132:R159)</f>
        <v>36.634999999999998</v>
      </c>
      <c r="S131" s="219"/>
      <c r="T131" s="221">
        <f>SUM(T132:T159)</f>
        <v>0</v>
      </c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R131" s="222" t="s">
        <v>85</v>
      </c>
      <c r="AT131" s="223" t="s">
        <v>77</v>
      </c>
      <c r="AU131" s="223" t="s">
        <v>85</v>
      </c>
      <c r="AY131" s="222" t="s">
        <v>170</v>
      </c>
      <c r="BK131" s="224">
        <f>SUM(BK132:BK159)</f>
        <v>0</v>
      </c>
    </row>
    <row r="132" s="2" customFormat="1" ht="33" customHeight="1">
      <c r="A132" s="39"/>
      <c r="B132" s="40"/>
      <c r="C132" s="227" t="s">
        <v>85</v>
      </c>
      <c r="D132" s="227" t="s">
        <v>172</v>
      </c>
      <c r="E132" s="228" t="s">
        <v>1448</v>
      </c>
      <c r="F132" s="229" t="s">
        <v>1449</v>
      </c>
      <c r="G132" s="230" t="s">
        <v>224</v>
      </c>
      <c r="H132" s="231">
        <v>22.707999999999998</v>
      </c>
      <c r="I132" s="232"/>
      <c r="J132" s="233">
        <f>ROUND(I132*H132,2)</f>
        <v>0</v>
      </c>
      <c r="K132" s="229" t="s">
        <v>176</v>
      </c>
      <c r="L132" s="45"/>
      <c r="M132" s="234" t="s">
        <v>1</v>
      </c>
      <c r="N132" s="235" t="s">
        <v>43</v>
      </c>
      <c r="O132" s="92"/>
      <c r="P132" s="236">
        <f>O132*H132</f>
        <v>0</v>
      </c>
      <c r="Q132" s="236">
        <v>0</v>
      </c>
      <c r="R132" s="236">
        <f>Q132*H132</f>
        <v>0</v>
      </c>
      <c r="S132" s="236">
        <v>0</v>
      </c>
      <c r="T132" s="237">
        <f>S132*H132</f>
        <v>0</v>
      </c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R132" s="238" t="s">
        <v>177</v>
      </c>
      <c r="AT132" s="238" t="s">
        <v>172</v>
      </c>
      <c r="AU132" s="238" t="s">
        <v>87</v>
      </c>
      <c r="AY132" s="18" t="s">
        <v>170</v>
      </c>
      <c r="BE132" s="239">
        <f>IF(N132="základní",J132,0)</f>
        <v>0</v>
      </c>
      <c r="BF132" s="239">
        <f>IF(N132="snížená",J132,0)</f>
        <v>0</v>
      </c>
      <c r="BG132" s="239">
        <f>IF(N132="zákl. přenesená",J132,0)</f>
        <v>0</v>
      </c>
      <c r="BH132" s="239">
        <f>IF(N132="sníž. přenesená",J132,0)</f>
        <v>0</v>
      </c>
      <c r="BI132" s="239">
        <f>IF(N132="nulová",J132,0)</f>
        <v>0</v>
      </c>
      <c r="BJ132" s="18" t="s">
        <v>85</v>
      </c>
      <c r="BK132" s="239">
        <f>ROUND(I132*H132,2)</f>
        <v>0</v>
      </c>
      <c r="BL132" s="18" t="s">
        <v>177</v>
      </c>
      <c r="BM132" s="238" t="s">
        <v>1537</v>
      </c>
    </row>
    <row r="133" s="13" customFormat="1">
      <c r="A133" s="13"/>
      <c r="B133" s="240"/>
      <c r="C133" s="241"/>
      <c r="D133" s="242" t="s">
        <v>179</v>
      </c>
      <c r="E133" s="243" t="s">
        <v>1</v>
      </c>
      <c r="F133" s="244" t="s">
        <v>1538</v>
      </c>
      <c r="G133" s="241"/>
      <c r="H133" s="245">
        <v>1.3</v>
      </c>
      <c r="I133" s="246"/>
      <c r="J133" s="241"/>
      <c r="K133" s="241"/>
      <c r="L133" s="247"/>
      <c r="M133" s="248"/>
      <c r="N133" s="249"/>
      <c r="O133" s="249"/>
      <c r="P133" s="249"/>
      <c r="Q133" s="249"/>
      <c r="R133" s="249"/>
      <c r="S133" s="249"/>
      <c r="T133" s="250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51" t="s">
        <v>179</v>
      </c>
      <c r="AU133" s="251" t="s">
        <v>87</v>
      </c>
      <c r="AV133" s="13" t="s">
        <v>87</v>
      </c>
      <c r="AW133" s="13" t="s">
        <v>34</v>
      </c>
      <c r="AX133" s="13" t="s">
        <v>78</v>
      </c>
      <c r="AY133" s="251" t="s">
        <v>170</v>
      </c>
    </row>
    <row r="134" s="13" customFormat="1">
      <c r="A134" s="13"/>
      <c r="B134" s="240"/>
      <c r="C134" s="241"/>
      <c r="D134" s="242" t="s">
        <v>179</v>
      </c>
      <c r="E134" s="243" t="s">
        <v>1</v>
      </c>
      <c r="F134" s="244" t="s">
        <v>1539</v>
      </c>
      <c r="G134" s="241"/>
      <c r="H134" s="245">
        <v>20.399999999999999</v>
      </c>
      <c r="I134" s="246"/>
      <c r="J134" s="241"/>
      <c r="K134" s="241"/>
      <c r="L134" s="247"/>
      <c r="M134" s="248"/>
      <c r="N134" s="249"/>
      <c r="O134" s="249"/>
      <c r="P134" s="249"/>
      <c r="Q134" s="249"/>
      <c r="R134" s="249"/>
      <c r="S134" s="249"/>
      <c r="T134" s="250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51" t="s">
        <v>179</v>
      </c>
      <c r="AU134" s="251" t="s">
        <v>87</v>
      </c>
      <c r="AV134" s="13" t="s">
        <v>87</v>
      </c>
      <c r="AW134" s="13" t="s">
        <v>34</v>
      </c>
      <c r="AX134" s="13" t="s">
        <v>78</v>
      </c>
      <c r="AY134" s="251" t="s">
        <v>170</v>
      </c>
    </row>
    <row r="135" s="13" customFormat="1">
      <c r="A135" s="13"/>
      <c r="B135" s="240"/>
      <c r="C135" s="241"/>
      <c r="D135" s="242" t="s">
        <v>179</v>
      </c>
      <c r="E135" s="243" t="s">
        <v>1</v>
      </c>
      <c r="F135" s="244" t="s">
        <v>1540</v>
      </c>
      <c r="G135" s="241"/>
      <c r="H135" s="245">
        <v>1.008</v>
      </c>
      <c r="I135" s="246"/>
      <c r="J135" s="241"/>
      <c r="K135" s="241"/>
      <c r="L135" s="247"/>
      <c r="M135" s="248"/>
      <c r="N135" s="249"/>
      <c r="O135" s="249"/>
      <c r="P135" s="249"/>
      <c r="Q135" s="249"/>
      <c r="R135" s="249"/>
      <c r="S135" s="249"/>
      <c r="T135" s="250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51" t="s">
        <v>179</v>
      </c>
      <c r="AU135" s="251" t="s">
        <v>87</v>
      </c>
      <c r="AV135" s="13" t="s">
        <v>87</v>
      </c>
      <c r="AW135" s="13" t="s">
        <v>34</v>
      </c>
      <c r="AX135" s="13" t="s">
        <v>78</v>
      </c>
      <c r="AY135" s="251" t="s">
        <v>170</v>
      </c>
    </row>
    <row r="136" s="15" customFormat="1">
      <c r="A136" s="15"/>
      <c r="B136" s="262"/>
      <c r="C136" s="263"/>
      <c r="D136" s="242" t="s">
        <v>179</v>
      </c>
      <c r="E136" s="264" t="s">
        <v>1</v>
      </c>
      <c r="F136" s="265" t="s">
        <v>209</v>
      </c>
      <c r="G136" s="263"/>
      <c r="H136" s="266">
        <v>22.707999999999998</v>
      </c>
      <c r="I136" s="267"/>
      <c r="J136" s="263"/>
      <c r="K136" s="263"/>
      <c r="L136" s="268"/>
      <c r="M136" s="269"/>
      <c r="N136" s="270"/>
      <c r="O136" s="270"/>
      <c r="P136" s="270"/>
      <c r="Q136" s="270"/>
      <c r="R136" s="270"/>
      <c r="S136" s="270"/>
      <c r="T136" s="271"/>
      <c r="U136" s="15"/>
      <c r="V136" s="15"/>
      <c r="W136" s="15"/>
      <c r="X136" s="15"/>
      <c r="Y136" s="15"/>
      <c r="Z136" s="15"/>
      <c r="AA136" s="15"/>
      <c r="AB136" s="15"/>
      <c r="AC136" s="15"/>
      <c r="AD136" s="15"/>
      <c r="AE136" s="15"/>
      <c r="AT136" s="272" t="s">
        <v>179</v>
      </c>
      <c r="AU136" s="272" t="s">
        <v>87</v>
      </c>
      <c r="AV136" s="15" t="s">
        <v>177</v>
      </c>
      <c r="AW136" s="15" t="s">
        <v>34</v>
      </c>
      <c r="AX136" s="15" t="s">
        <v>85</v>
      </c>
      <c r="AY136" s="272" t="s">
        <v>170</v>
      </c>
    </row>
    <row r="137" s="2" customFormat="1" ht="33" customHeight="1">
      <c r="A137" s="39"/>
      <c r="B137" s="40"/>
      <c r="C137" s="227" t="s">
        <v>87</v>
      </c>
      <c r="D137" s="227" t="s">
        <v>172</v>
      </c>
      <c r="E137" s="228" t="s">
        <v>1455</v>
      </c>
      <c r="F137" s="229" t="s">
        <v>1456</v>
      </c>
      <c r="G137" s="230" t="s">
        <v>224</v>
      </c>
      <c r="H137" s="231">
        <v>22.707999999999998</v>
      </c>
      <c r="I137" s="232"/>
      <c r="J137" s="233">
        <f>ROUND(I137*H137,2)</f>
        <v>0</v>
      </c>
      <c r="K137" s="229" t="s">
        <v>176</v>
      </c>
      <c r="L137" s="45"/>
      <c r="M137" s="234" t="s">
        <v>1</v>
      </c>
      <c r="N137" s="235" t="s">
        <v>43</v>
      </c>
      <c r="O137" s="92"/>
      <c r="P137" s="236">
        <f>O137*H137</f>
        <v>0</v>
      </c>
      <c r="Q137" s="236">
        <v>0</v>
      </c>
      <c r="R137" s="236">
        <f>Q137*H137</f>
        <v>0</v>
      </c>
      <c r="S137" s="236">
        <v>0</v>
      </c>
      <c r="T137" s="237">
        <f>S137*H137</f>
        <v>0</v>
      </c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R137" s="238" t="s">
        <v>177</v>
      </c>
      <c r="AT137" s="238" t="s">
        <v>172</v>
      </c>
      <c r="AU137" s="238" t="s">
        <v>87</v>
      </c>
      <c r="AY137" s="18" t="s">
        <v>170</v>
      </c>
      <c r="BE137" s="239">
        <f>IF(N137="základní",J137,0)</f>
        <v>0</v>
      </c>
      <c r="BF137" s="239">
        <f>IF(N137="snížená",J137,0)</f>
        <v>0</v>
      </c>
      <c r="BG137" s="239">
        <f>IF(N137="zákl. přenesená",J137,0)</f>
        <v>0</v>
      </c>
      <c r="BH137" s="239">
        <f>IF(N137="sníž. přenesená",J137,0)</f>
        <v>0</v>
      </c>
      <c r="BI137" s="239">
        <f>IF(N137="nulová",J137,0)</f>
        <v>0</v>
      </c>
      <c r="BJ137" s="18" t="s">
        <v>85</v>
      </c>
      <c r="BK137" s="239">
        <f>ROUND(I137*H137,2)</f>
        <v>0</v>
      </c>
      <c r="BL137" s="18" t="s">
        <v>177</v>
      </c>
      <c r="BM137" s="238" t="s">
        <v>1541</v>
      </c>
    </row>
    <row r="138" s="13" customFormat="1">
      <c r="A138" s="13"/>
      <c r="B138" s="240"/>
      <c r="C138" s="241"/>
      <c r="D138" s="242" t="s">
        <v>179</v>
      </c>
      <c r="E138" s="243" t="s">
        <v>1</v>
      </c>
      <c r="F138" s="244" t="s">
        <v>1539</v>
      </c>
      <c r="G138" s="241"/>
      <c r="H138" s="245">
        <v>20.399999999999999</v>
      </c>
      <c r="I138" s="246"/>
      <c r="J138" s="241"/>
      <c r="K138" s="241"/>
      <c r="L138" s="247"/>
      <c r="M138" s="248"/>
      <c r="N138" s="249"/>
      <c r="O138" s="249"/>
      <c r="P138" s="249"/>
      <c r="Q138" s="249"/>
      <c r="R138" s="249"/>
      <c r="S138" s="249"/>
      <c r="T138" s="250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51" t="s">
        <v>179</v>
      </c>
      <c r="AU138" s="251" t="s">
        <v>87</v>
      </c>
      <c r="AV138" s="13" t="s">
        <v>87</v>
      </c>
      <c r="AW138" s="13" t="s">
        <v>34</v>
      </c>
      <c r="AX138" s="13" t="s">
        <v>78</v>
      </c>
      <c r="AY138" s="251" t="s">
        <v>170</v>
      </c>
    </row>
    <row r="139" s="13" customFormat="1">
      <c r="A139" s="13"/>
      <c r="B139" s="240"/>
      <c r="C139" s="241"/>
      <c r="D139" s="242" t="s">
        <v>179</v>
      </c>
      <c r="E139" s="243" t="s">
        <v>1</v>
      </c>
      <c r="F139" s="244" t="s">
        <v>1540</v>
      </c>
      <c r="G139" s="241"/>
      <c r="H139" s="245">
        <v>1.008</v>
      </c>
      <c r="I139" s="246"/>
      <c r="J139" s="241"/>
      <c r="K139" s="241"/>
      <c r="L139" s="247"/>
      <c r="M139" s="248"/>
      <c r="N139" s="249"/>
      <c r="O139" s="249"/>
      <c r="P139" s="249"/>
      <c r="Q139" s="249"/>
      <c r="R139" s="249"/>
      <c r="S139" s="249"/>
      <c r="T139" s="250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51" t="s">
        <v>179</v>
      </c>
      <c r="AU139" s="251" t="s">
        <v>87</v>
      </c>
      <c r="AV139" s="13" t="s">
        <v>87</v>
      </c>
      <c r="AW139" s="13" t="s">
        <v>34</v>
      </c>
      <c r="AX139" s="13" t="s">
        <v>78</v>
      </c>
      <c r="AY139" s="251" t="s">
        <v>170</v>
      </c>
    </row>
    <row r="140" s="13" customFormat="1">
      <c r="A140" s="13"/>
      <c r="B140" s="240"/>
      <c r="C140" s="241"/>
      <c r="D140" s="242" t="s">
        <v>179</v>
      </c>
      <c r="E140" s="243" t="s">
        <v>1</v>
      </c>
      <c r="F140" s="244" t="s">
        <v>1538</v>
      </c>
      <c r="G140" s="241"/>
      <c r="H140" s="245">
        <v>1.3</v>
      </c>
      <c r="I140" s="246"/>
      <c r="J140" s="241"/>
      <c r="K140" s="241"/>
      <c r="L140" s="247"/>
      <c r="M140" s="248"/>
      <c r="N140" s="249"/>
      <c r="O140" s="249"/>
      <c r="P140" s="249"/>
      <c r="Q140" s="249"/>
      <c r="R140" s="249"/>
      <c r="S140" s="249"/>
      <c r="T140" s="250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51" t="s">
        <v>179</v>
      </c>
      <c r="AU140" s="251" t="s">
        <v>87</v>
      </c>
      <c r="AV140" s="13" t="s">
        <v>87</v>
      </c>
      <c r="AW140" s="13" t="s">
        <v>34</v>
      </c>
      <c r="AX140" s="13" t="s">
        <v>78</v>
      </c>
      <c r="AY140" s="251" t="s">
        <v>170</v>
      </c>
    </row>
    <row r="141" s="15" customFormat="1">
      <c r="A141" s="15"/>
      <c r="B141" s="262"/>
      <c r="C141" s="263"/>
      <c r="D141" s="242" t="s">
        <v>179</v>
      </c>
      <c r="E141" s="264" t="s">
        <v>1</v>
      </c>
      <c r="F141" s="265" t="s">
        <v>209</v>
      </c>
      <c r="G141" s="263"/>
      <c r="H141" s="266">
        <v>22.707999999999998</v>
      </c>
      <c r="I141" s="267"/>
      <c r="J141" s="263"/>
      <c r="K141" s="263"/>
      <c r="L141" s="268"/>
      <c r="M141" s="269"/>
      <c r="N141" s="270"/>
      <c r="O141" s="270"/>
      <c r="P141" s="270"/>
      <c r="Q141" s="270"/>
      <c r="R141" s="270"/>
      <c r="S141" s="270"/>
      <c r="T141" s="271"/>
      <c r="U141" s="15"/>
      <c r="V141" s="15"/>
      <c r="W141" s="15"/>
      <c r="X141" s="15"/>
      <c r="Y141" s="15"/>
      <c r="Z141" s="15"/>
      <c r="AA141" s="15"/>
      <c r="AB141" s="15"/>
      <c r="AC141" s="15"/>
      <c r="AD141" s="15"/>
      <c r="AE141" s="15"/>
      <c r="AT141" s="272" t="s">
        <v>179</v>
      </c>
      <c r="AU141" s="272" t="s">
        <v>87</v>
      </c>
      <c r="AV141" s="15" t="s">
        <v>177</v>
      </c>
      <c r="AW141" s="15" t="s">
        <v>34</v>
      </c>
      <c r="AX141" s="15" t="s">
        <v>85</v>
      </c>
      <c r="AY141" s="272" t="s">
        <v>170</v>
      </c>
    </row>
    <row r="142" s="2" customFormat="1" ht="62.7" customHeight="1">
      <c r="A142" s="39"/>
      <c r="B142" s="40"/>
      <c r="C142" s="227" t="s">
        <v>185</v>
      </c>
      <c r="D142" s="227" t="s">
        <v>172</v>
      </c>
      <c r="E142" s="228" t="s">
        <v>265</v>
      </c>
      <c r="F142" s="229" t="s">
        <v>266</v>
      </c>
      <c r="G142" s="230" t="s">
        <v>224</v>
      </c>
      <c r="H142" s="231">
        <v>45.420000000000002</v>
      </c>
      <c r="I142" s="232"/>
      <c r="J142" s="233">
        <f>ROUND(I142*H142,2)</f>
        <v>0</v>
      </c>
      <c r="K142" s="229" t="s">
        <v>176</v>
      </c>
      <c r="L142" s="45"/>
      <c r="M142" s="234" t="s">
        <v>1</v>
      </c>
      <c r="N142" s="235" t="s">
        <v>43</v>
      </c>
      <c r="O142" s="92"/>
      <c r="P142" s="236">
        <f>O142*H142</f>
        <v>0</v>
      </c>
      <c r="Q142" s="236">
        <v>0</v>
      </c>
      <c r="R142" s="236">
        <f>Q142*H142</f>
        <v>0</v>
      </c>
      <c r="S142" s="236">
        <v>0</v>
      </c>
      <c r="T142" s="237">
        <f>S142*H142</f>
        <v>0</v>
      </c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R142" s="238" t="s">
        <v>177</v>
      </c>
      <c r="AT142" s="238" t="s">
        <v>172</v>
      </c>
      <c r="AU142" s="238" t="s">
        <v>87</v>
      </c>
      <c r="AY142" s="18" t="s">
        <v>170</v>
      </c>
      <c r="BE142" s="239">
        <f>IF(N142="základní",J142,0)</f>
        <v>0</v>
      </c>
      <c r="BF142" s="239">
        <f>IF(N142="snížená",J142,0)</f>
        <v>0</v>
      </c>
      <c r="BG142" s="239">
        <f>IF(N142="zákl. přenesená",J142,0)</f>
        <v>0</v>
      </c>
      <c r="BH142" s="239">
        <f>IF(N142="sníž. přenesená",J142,0)</f>
        <v>0</v>
      </c>
      <c r="BI142" s="239">
        <f>IF(N142="nulová",J142,0)</f>
        <v>0</v>
      </c>
      <c r="BJ142" s="18" t="s">
        <v>85</v>
      </c>
      <c r="BK142" s="239">
        <f>ROUND(I142*H142,2)</f>
        <v>0</v>
      </c>
      <c r="BL142" s="18" t="s">
        <v>177</v>
      </c>
      <c r="BM142" s="238" t="s">
        <v>1542</v>
      </c>
    </row>
    <row r="143" s="13" customFormat="1">
      <c r="A143" s="13"/>
      <c r="B143" s="240"/>
      <c r="C143" s="241"/>
      <c r="D143" s="242" t="s">
        <v>179</v>
      </c>
      <c r="E143" s="243" t="s">
        <v>1</v>
      </c>
      <c r="F143" s="244" t="s">
        <v>1543</v>
      </c>
      <c r="G143" s="241"/>
      <c r="H143" s="245">
        <v>22.710000000000001</v>
      </c>
      <c r="I143" s="246"/>
      <c r="J143" s="241"/>
      <c r="K143" s="241"/>
      <c r="L143" s="247"/>
      <c r="M143" s="248"/>
      <c r="N143" s="249"/>
      <c r="O143" s="249"/>
      <c r="P143" s="249"/>
      <c r="Q143" s="249"/>
      <c r="R143" s="249"/>
      <c r="S143" s="249"/>
      <c r="T143" s="250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51" t="s">
        <v>179</v>
      </c>
      <c r="AU143" s="251" t="s">
        <v>87</v>
      </c>
      <c r="AV143" s="13" t="s">
        <v>87</v>
      </c>
      <c r="AW143" s="13" t="s">
        <v>34</v>
      </c>
      <c r="AX143" s="13" t="s">
        <v>78</v>
      </c>
      <c r="AY143" s="251" t="s">
        <v>170</v>
      </c>
    </row>
    <row r="144" s="13" customFormat="1">
      <c r="A144" s="13"/>
      <c r="B144" s="240"/>
      <c r="C144" s="241"/>
      <c r="D144" s="242" t="s">
        <v>179</v>
      </c>
      <c r="E144" s="243" t="s">
        <v>1</v>
      </c>
      <c r="F144" s="244" t="s">
        <v>1544</v>
      </c>
      <c r="G144" s="241"/>
      <c r="H144" s="245">
        <v>22.710000000000001</v>
      </c>
      <c r="I144" s="246"/>
      <c r="J144" s="241"/>
      <c r="K144" s="241"/>
      <c r="L144" s="247"/>
      <c r="M144" s="248"/>
      <c r="N144" s="249"/>
      <c r="O144" s="249"/>
      <c r="P144" s="249"/>
      <c r="Q144" s="249"/>
      <c r="R144" s="249"/>
      <c r="S144" s="249"/>
      <c r="T144" s="250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51" t="s">
        <v>179</v>
      </c>
      <c r="AU144" s="251" t="s">
        <v>87</v>
      </c>
      <c r="AV144" s="13" t="s">
        <v>87</v>
      </c>
      <c r="AW144" s="13" t="s">
        <v>34</v>
      </c>
      <c r="AX144" s="13" t="s">
        <v>78</v>
      </c>
      <c r="AY144" s="251" t="s">
        <v>170</v>
      </c>
    </row>
    <row r="145" s="15" customFormat="1">
      <c r="A145" s="15"/>
      <c r="B145" s="262"/>
      <c r="C145" s="263"/>
      <c r="D145" s="242" t="s">
        <v>179</v>
      </c>
      <c r="E145" s="264" t="s">
        <v>1</v>
      </c>
      <c r="F145" s="265" t="s">
        <v>209</v>
      </c>
      <c r="G145" s="263"/>
      <c r="H145" s="266">
        <v>45.420000000000002</v>
      </c>
      <c r="I145" s="267"/>
      <c r="J145" s="263"/>
      <c r="K145" s="263"/>
      <c r="L145" s="268"/>
      <c r="M145" s="269"/>
      <c r="N145" s="270"/>
      <c r="O145" s="270"/>
      <c r="P145" s="270"/>
      <c r="Q145" s="270"/>
      <c r="R145" s="270"/>
      <c r="S145" s="270"/>
      <c r="T145" s="271"/>
      <c r="U145" s="15"/>
      <c r="V145" s="15"/>
      <c r="W145" s="15"/>
      <c r="X145" s="15"/>
      <c r="Y145" s="15"/>
      <c r="Z145" s="15"/>
      <c r="AA145" s="15"/>
      <c r="AB145" s="15"/>
      <c r="AC145" s="15"/>
      <c r="AD145" s="15"/>
      <c r="AE145" s="15"/>
      <c r="AT145" s="272" t="s">
        <v>179</v>
      </c>
      <c r="AU145" s="272" t="s">
        <v>87</v>
      </c>
      <c r="AV145" s="15" t="s">
        <v>177</v>
      </c>
      <c r="AW145" s="15" t="s">
        <v>34</v>
      </c>
      <c r="AX145" s="15" t="s">
        <v>85</v>
      </c>
      <c r="AY145" s="272" t="s">
        <v>170</v>
      </c>
    </row>
    <row r="146" s="2" customFormat="1" ht="66.75" customHeight="1">
      <c r="A146" s="39"/>
      <c r="B146" s="40"/>
      <c r="C146" s="227" t="s">
        <v>177</v>
      </c>
      <c r="D146" s="227" t="s">
        <v>172</v>
      </c>
      <c r="E146" s="228" t="s">
        <v>271</v>
      </c>
      <c r="F146" s="229" t="s">
        <v>272</v>
      </c>
      <c r="G146" s="230" t="s">
        <v>224</v>
      </c>
      <c r="H146" s="231">
        <v>999.24000000000001</v>
      </c>
      <c r="I146" s="232"/>
      <c r="J146" s="233">
        <f>ROUND(I146*H146,2)</f>
        <v>0</v>
      </c>
      <c r="K146" s="229" t="s">
        <v>176</v>
      </c>
      <c r="L146" s="45"/>
      <c r="M146" s="234" t="s">
        <v>1</v>
      </c>
      <c r="N146" s="235" t="s">
        <v>43</v>
      </c>
      <c r="O146" s="92"/>
      <c r="P146" s="236">
        <f>O146*H146</f>
        <v>0</v>
      </c>
      <c r="Q146" s="236">
        <v>0</v>
      </c>
      <c r="R146" s="236">
        <f>Q146*H146</f>
        <v>0</v>
      </c>
      <c r="S146" s="236">
        <v>0</v>
      </c>
      <c r="T146" s="237">
        <f>S146*H146</f>
        <v>0</v>
      </c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R146" s="238" t="s">
        <v>177</v>
      </c>
      <c r="AT146" s="238" t="s">
        <v>172</v>
      </c>
      <c r="AU146" s="238" t="s">
        <v>87</v>
      </c>
      <c r="AY146" s="18" t="s">
        <v>170</v>
      </c>
      <c r="BE146" s="239">
        <f>IF(N146="základní",J146,0)</f>
        <v>0</v>
      </c>
      <c r="BF146" s="239">
        <f>IF(N146="snížená",J146,0)</f>
        <v>0</v>
      </c>
      <c r="BG146" s="239">
        <f>IF(N146="zákl. přenesená",J146,0)</f>
        <v>0</v>
      </c>
      <c r="BH146" s="239">
        <f>IF(N146="sníž. přenesená",J146,0)</f>
        <v>0</v>
      </c>
      <c r="BI146" s="239">
        <f>IF(N146="nulová",J146,0)</f>
        <v>0</v>
      </c>
      <c r="BJ146" s="18" t="s">
        <v>85</v>
      </c>
      <c r="BK146" s="239">
        <f>ROUND(I146*H146,2)</f>
        <v>0</v>
      </c>
      <c r="BL146" s="18" t="s">
        <v>177</v>
      </c>
      <c r="BM146" s="238" t="s">
        <v>1545</v>
      </c>
    </row>
    <row r="147" s="13" customFormat="1">
      <c r="A147" s="13"/>
      <c r="B147" s="240"/>
      <c r="C147" s="241"/>
      <c r="D147" s="242" t="s">
        <v>179</v>
      </c>
      <c r="E147" s="243" t="s">
        <v>1</v>
      </c>
      <c r="F147" s="244" t="s">
        <v>1546</v>
      </c>
      <c r="G147" s="241"/>
      <c r="H147" s="245">
        <v>999.24000000000001</v>
      </c>
      <c r="I147" s="246"/>
      <c r="J147" s="241"/>
      <c r="K147" s="241"/>
      <c r="L147" s="247"/>
      <c r="M147" s="248"/>
      <c r="N147" s="249"/>
      <c r="O147" s="249"/>
      <c r="P147" s="249"/>
      <c r="Q147" s="249"/>
      <c r="R147" s="249"/>
      <c r="S147" s="249"/>
      <c r="T147" s="250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51" t="s">
        <v>179</v>
      </c>
      <c r="AU147" s="251" t="s">
        <v>87</v>
      </c>
      <c r="AV147" s="13" t="s">
        <v>87</v>
      </c>
      <c r="AW147" s="13" t="s">
        <v>34</v>
      </c>
      <c r="AX147" s="13" t="s">
        <v>85</v>
      </c>
      <c r="AY147" s="251" t="s">
        <v>170</v>
      </c>
    </row>
    <row r="148" s="2" customFormat="1" ht="44.25" customHeight="1">
      <c r="A148" s="39"/>
      <c r="B148" s="40"/>
      <c r="C148" s="227" t="s">
        <v>192</v>
      </c>
      <c r="D148" s="227" t="s">
        <v>172</v>
      </c>
      <c r="E148" s="228" t="s">
        <v>670</v>
      </c>
      <c r="F148" s="229" t="s">
        <v>671</v>
      </c>
      <c r="G148" s="230" t="s">
        <v>224</v>
      </c>
      <c r="H148" s="231">
        <v>13.6</v>
      </c>
      <c r="I148" s="232"/>
      <c r="J148" s="233">
        <f>ROUND(I148*H148,2)</f>
        <v>0</v>
      </c>
      <c r="K148" s="229" t="s">
        <v>176</v>
      </c>
      <c r="L148" s="45"/>
      <c r="M148" s="234" t="s">
        <v>1</v>
      </c>
      <c r="N148" s="235" t="s">
        <v>43</v>
      </c>
      <c r="O148" s="92"/>
      <c r="P148" s="236">
        <f>O148*H148</f>
        <v>0</v>
      </c>
      <c r="Q148" s="236">
        <v>0</v>
      </c>
      <c r="R148" s="236">
        <f>Q148*H148</f>
        <v>0</v>
      </c>
      <c r="S148" s="236">
        <v>0</v>
      </c>
      <c r="T148" s="237">
        <f>S148*H148</f>
        <v>0</v>
      </c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R148" s="238" t="s">
        <v>177</v>
      </c>
      <c r="AT148" s="238" t="s">
        <v>172</v>
      </c>
      <c r="AU148" s="238" t="s">
        <v>87</v>
      </c>
      <c r="AY148" s="18" t="s">
        <v>170</v>
      </c>
      <c r="BE148" s="239">
        <f>IF(N148="základní",J148,0)</f>
        <v>0</v>
      </c>
      <c r="BF148" s="239">
        <f>IF(N148="snížená",J148,0)</f>
        <v>0</v>
      </c>
      <c r="BG148" s="239">
        <f>IF(N148="zákl. přenesená",J148,0)</f>
        <v>0</v>
      </c>
      <c r="BH148" s="239">
        <f>IF(N148="sníž. přenesená",J148,0)</f>
        <v>0</v>
      </c>
      <c r="BI148" s="239">
        <f>IF(N148="nulová",J148,0)</f>
        <v>0</v>
      </c>
      <c r="BJ148" s="18" t="s">
        <v>85</v>
      </c>
      <c r="BK148" s="239">
        <f>ROUND(I148*H148,2)</f>
        <v>0</v>
      </c>
      <c r="BL148" s="18" t="s">
        <v>177</v>
      </c>
      <c r="BM148" s="238" t="s">
        <v>1547</v>
      </c>
    </row>
    <row r="149" s="13" customFormat="1">
      <c r="A149" s="13"/>
      <c r="B149" s="240"/>
      <c r="C149" s="241"/>
      <c r="D149" s="242" t="s">
        <v>179</v>
      </c>
      <c r="E149" s="243" t="s">
        <v>1</v>
      </c>
      <c r="F149" s="244" t="s">
        <v>1548</v>
      </c>
      <c r="G149" s="241"/>
      <c r="H149" s="245">
        <v>13.6</v>
      </c>
      <c r="I149" s="246"/>
      <c r="J149" s="241"/>
      <c r="K149" s="241"/>
      <c r="L149" s="247"/>
      <c r="M149" s="248"/>
      <c r="N149" s="249"/>
      <c r="O149" s="249"/>
      <c r="P149" s="249"/>
      <c r="Q149" s="249"/>
      <c r="R149" s="249"/>
      <c r="S149" s="249"/>
      <c r="T149" s="250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51" t="s">
        <v>179</v>
      </c>
      <c r="AU149" s="251" t="s">
        <v>87</v>
      </c>
      <c r="AV149" s="13" t="s">
        <v>87</v>
      </c>
      <c r="AW149" s="13" t="s">
        <v>34</v>
      </c>
      <c r="AX149" s="13" t="s">
        <v>85</v>
      </c>
      <c r="AY149" s="251" t="s">
        <v>170</v>
      </c>
    </row>
    <row r="150" s="2" customFormat="1" ht="16.5" customHeight="1">
      <c r="A150" s="39"/>
      <c r="B150" s="40"/>
      <c r="C150" s="273" t="s">
        <v>197</v>
      </c>
      <c r="D150" s="273" t="s">
        <v>298</v>
      </c>
      <c r="E150" s="274" t="s">
        <v>1549</v>
      </c>
      <c r="F150" s="275" t="s">
        <v>1550</v>
      </c>
      <c r="G150" s="276" t="s">
        <v>278</v>
      </c>
      <c r="H150" s="277">
        <v>27.199999999999999</v>
      </c>
      <c r="I150" s="278"/>
      <c r="J150" s="279">
        <f>ROUND(I150*H150,2)</f>
        <v>0</v>
      </c>
      <c r="K150" s="275" t="s">
        <v>176</v>
      </c>
      <c r="L150" s="280"/>
      <c r="M150" s="281" t="s">
        <v>1</v>
      </c>
      <c r="N150" s="282" t="s">
        <v>43</v>
      </c>
      <c r="O150" s="92"/>
      <c r="P150" s="236">
        <f>O150*H150</f>
        <v>0</v>
      </c>
      <c r="Q150" s="236">
        <v>1</v>
      </c>
      <c r="R150" s="236">
        <f>Q150*H150</f>
        <v>27.199999999999999</v>
      </c>
      <c r="S150" s="236">
        <v>0</v>
      </c>
      <c r="T150" s="237">
        <f>S150*H150</f>
        <v>0</v>
      </c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R150" s="238" t="s">
        <v>210</v>
      </c>
      <c r="AT150" s="238" t="s">
        <v>298</v>
      </c>
      <c r="AU150" s="238" t="s">
        <v>87</v>
      </c>
      <c r="AY150" s="18" t="s">
        <v>170</v>
      </c>
      <c r="BE150" s="239">
        <f>IF(N150="základní",J150,0)</f>
        <v>0</v>
      </c>
      <c r="BF150" s="239">
        <f>IF(N150="snížená",J150,0)</f>
        <v>0</v>
      </c>
      <c r="BG150" s="239">
        <f>IF(N150="zákl. přenesená",J150,0)</f>
        <v>0</v>
      </c>
      <c r="BH150" s="239">
        <f>IF(N150="sníž. přenesená",J150,0)</f>
        <v>0</v>
      </c>
      <c r="BI150" s="239">
        <f>IF(N150="nulová",J150,0)</f>
        <v>0</v>
      </c>
      <c r="BJ150" s="18" t="s">
        <v>85</v>
      </c>
      <c r="BK150" s="239">
        <f>ROUND(I150*H150,2)</f>
        <v>0</v>
      </c>
      <c r="BL150" s="18" t="s">
        <v>177</v>
      </c>
      <c r="BM150" s="238" t="s">
        <v>1551</v>
      </c>
    </row>
    <row r="151" s="13" customFormat="1">
      <c r="A151" s="13"/>
      <c r="B151" s="240"/>
      <c r="C151" s="241"/>
      <c r="D151" s="242" t="s">
        <v>179</v>
      </c>
      <c r="E151" s="243" t="s">
        <v>1</v>
      </c>
      <c r="F151" s="244" t="s">
        <v>1552</v>
      </c>
      <c r="G151" s="241"/>
      <c r="H151" s="245">
        <v>27.199999999999999</v>
      </c>
      <c r="I151" s="246"/>
      <c r="J151" s="241"/>
      <c r="K151" s="241"/>
      <c r="L151" s="247"/>
      <c r="M151" s="248"/>
      <c r="N151" s="249"/>
      <c r="O151" s="249"/>
      <c r="P151" s="249"/>
      <c r="Q151" s="249"/>
      <c r="R151" s="249"/>
      <c r="S151" s="249"/>
      <c r="T151" s="250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51" t="s">
        <v>179</v>
      </c>
      <c r="AU151" s="251" t="s">
        <v>87</v>
      </c>
      <c r="AV151" s="13" t="s">
        <v>87</v>
      </c>
      <c r="AW151" s="13" t="s">
        <v>34</v>
      </c>
      <c r="AX151" s="13" t="s">
        <v>85</v>
      </c>
      <c r="AY151" s="251" t="s">
        <v>170</v>
      </c>
    </row>
    <row r="152" s="2" customFormat="1" ht="66.75" customHeight="1">
      <c r="A152" s="39"/>
      <c r="B152" s="40"/>
      <c r="C152" s="227" t="s">
        <v>202</v>
      </c>
      <c r="D152" s="227" t="s">
        <v>172</v>
      </c>
      <c r="E152" s="228" t="s">
        <v>1096</v>
      </c>
      <c r="F152" s="229" t="s">
        <v>1097</v>
      </c>
      <c r="G152" s="230" t="s">
        <v>224</v>
      </c>
      <c r="H152" s="231">
        <v>5.0999999999999996</v>
      </c>
      <c r="I152" s="232"/>
      <c r="J152" s="233">
        <f>ROUND(I152*H152,2)</f>
        <v>0</v>
      </c>
      <c r="K152" s="229" t="s">
        <v>176</v>
      </c>
      <c r="L152" s="45"/>
      <c r="M152" s="234" t="s">
        <v>1</v>
      </c>
      <c r="N152" s="235" t="s">
        <v>43</v>
      </c>
      <c r="O152" s="92"/>
      <c r="P152" s="236">
        <f>O152*H152</f>
        <v>0</v>
      </c>
      <c r="Q152" s="236">
        <v>0</v>
      </c>
      <c r="R152" s="236">
        <f>Q152*H152</f>
        <v>0</v>
      </c>
      <c r="S152" s="236">
        <v>0</v>
      </c>
      <c r="T152" s="237">
        <f>S152*H152</f>
        <v>0</v>
      </c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R152" s="238" t="s">
        <v>177</v>
      </c>
      <c r="AT152" s="238" t="s">
        <v>172</v>
      </c>
      <c r="AU152" s="238" t="s">
        <v>87</v>
      </c>
      <c r="AY152" s="18" t="s">
        <v>170</v>
      </c>
      <c r="BE152" s="239">
        <f>IF(N152="základní",J152,0)</f>
        <v>0</v>
      </c>
      <c r="BF152" s="239">
        <f>IF(N152="snížená",J152,0)</f>
        <v>0</v>
      </c>
      <c r="BG152" s="239">
        <f>IF(N152="zákl. přenesená",J152,0)</f>
        <v>0</v>
      </c>
      <c r="BH152" s="239">
        <f>IF(N152="sníž. přenesená",J152,0)</f>
        <v>0</v>
      </c>
      <c r="BI152" s="239">
        <f>IF(N152="nulová",J152,0)</f>
        <v>0</v>
      </c>
      <c r="BJ152" s="18" t="s">
        <v>85</v>
      </c>
      <c r="BK152" s="239">
        <f>ROUND(I152*H152,2)</f>
        <v>0</v>
      </c>
      <c r="BL152" s="18" t="s">
        <v>177</v>
      </c>
      <c r="BM152" s="238" t="s">
        <v>1553</v>
      </c>
    </row>
    <row r="153" s="13" customFormat="1">
      <c r="A153" s="13"/>
      <c r="B153" s="240"/>
      <c r="C153" s="241"/>
      <c r="D153" s="242" t="s">
        <v>179</v>
      </c>
      <c r="E153" s="243" t="s">
        <v>1</v>
      </c>
      <c r="F153" s="244" t="s">
        <v>1554</v>
      </c>
      <c r="G153" s="241"/>
      <c r="H153" s="245">
        <v>5.0999999999999996</v>
      </c>
      <c r="I153" s="246"/>
      <c r="J153" s="241"/>
      <c r="K153" s="241"/>
      <c r="L153" s="247"/>
      <c r="M153" s="248"/>
      <c r="N153" s="249"/>
      <c r="O153" s="249"/>
      <c r="P153" s="249"/>
      <c r="Q153" s="249"/>
      <c r="R153" s="249"/>
      <c r="S153" s="249"/>
      <c r="T153" s="250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51" t="s">
        <v>179</v>
      </c>
      <c r="AU153" s="251" t="s">
        <v>87</v>
      </c>
      <c r="AV153" s="13" t="s">
        <v>87</v>
      </c>
      <c r="AW153" s="13" t="s">
        <v>34</v>
      </c>
      <c r="AX153" s="13" t="s">
        <v>85</v>
      </c>
      <c r="AY153" s="251" t="s">
        <v>170</v>
      </c>
    </row>
    <row r="154" s="2" customFormat="1" ht="16.5" customHeight="1">
      <c r="A154" s="39"/>
      <c r="B154" s="40"/>
      <c r="C154" s="273" t="s">
        <v>210</v>
      </c>
      <c r="D154" s="273" t="s">
        <v>298</v>
      </c>
      <c r="E154" s="274" t="s">
        <v>1555</v>
      </c>
      <c r="F154" s="275" t="s">
        <v>1556</v>
      </c>
      <c r="G154" s="276" t="s">
        <v>278</v>
      </c>
      <c r="H154" s="277">
        <v>9.4350000000000005</v>
      </c>
      <c r="I154" s="278"/>
      <c r="J154" s="279">
        <f>ROUND(I154*H154,2)</f>
        <v>0</v>
      </c>
      <c r="K154" s="275" t="s">
        <v>176</v>
      </c>
      <c r="L154" s="280"/>
      <c r="M154" s="281" t="s">
        <v>1</v>
      </c>
      <c r="N154" s="282" t="s">
        <v>43</v>
      </c>
      <c r="O154" s="92"/>
      <c r="P154" s="236">
        <f>O154*H154</f>
        <v>0</v>
      </c>
      <c r="Q154" s="236">
        <v>1</v>
      </c>
      <c r="R154" s="236">
        <f>Q154*H154</f>
        <v>9.4350000000000005</v>
      </c>
      <c r="S154" s="236">
        <v>0</v>
      </c>
      <c r="T154" s="237">
        <f>S154*H154</f>
        <v>0</v>
      </c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R154" s="238" t="s">
        <v>210</v>
      </c>
      <c r="AT154" s="238" t="s">
        <v>298</v>
      </c>
      <c r="AU154" s="238" t="s">
        <v>87</v>
      </c>
      <c r="AY154" s="18" t="s">
        <v>170</v>
      </c>
      <c r="BE154" s="239">
        <f>IF(N154="základní",J154,0)</f>
        <v>0</v>
      </c>
      <c r="BF154" s="239">
        <f>IF(N154="snížená",J154,0)</f>
        <v>0</v>
      </c>
      <c r="BG154" s="239">
        <f>IF(N154="zákl. přenesená",J154,0)</f>
        <v>0</v>
      </c>
      <c r="BH154" s="239">
        <f>IF(N154="sníž. přenesená",J154,0)</f>
        <v>0</v>
      </c>
      <c r="BI154" s="239">
        <f>IF(N154="nulová",J154,0)</f>
        <v>0</v>
      </c>
      <c r="BJ154" s="18" t="s">
        <v>85</v>
      </c>
      <c r="BK154" s="239">
        <f>ROUND(I154*H154,2)</f>
        <v>0</v>
      </c>
      <c r="BL154" s="18" t="s">
        <v>177</v>
      </c>
      <c r="BM154" s="238" t="s">
        <v>1557</v>
      </c>
    </row>
    <row r="155" s="13" customFormat="1">
      <c r="A155" s="13"/>
      <c r="B155" s="240"/>
      <c r="C155" s="241"/>
      <c r="D155" s="242" t="s">
        <v>179</v>
      </c>
      <c r="E155" s="241"/>
      <c r="F155" s="244" t="s">
        <v>1558</v>
      </c>
      <c r="G155" s="241"/>
      <c r="H155" s="245">
        <v>9.4350000000000005</v>
      </c>
      <c r="I155" s="246"/>
      <c r="J155" s="241"/>
      <c r="K155" s="241"/>
      <c r="L155" s="247"/>
      <c r="M155" s="248"/>
      <c r="N155" s="249"/>
      <c r="O155" s="249"/>
      <c r="P155" s="249"/>
      <c r="Q155" s="249"/>
      <c r="R155" s="249"/>
      <c r="S155" s="249"/>
      <c r="T155" s="250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51" t="s">
        <v>179</v>
      </c>
      <c r="AU155" s="251" t="s">
        <v>87</v>
      </c>
      <c r="AV155" s="13" t="s">
        <v>87</v>
      </c>
      <c r="AW155" s="13" t="s">
        <v>4</v>
      </c>
      <c r="AX155" s="13" t="s">
        <v>85</v>
      </c>
      <c r="AY155" s="251" t="s">
        <v>170</v>
      </c>
    </row>
    <row r="156" s="2" customFormat="1" ht="33" customHeight="1">
      <c r="A156" s="39"/>
      <c r="B156" s="40"/>
      <c r="C156" s="227" t="s">
        <v>215</v>
      </c>
      <c r="D156" s="227" t="s">
        <v>172</v>
      </c>
      <c r="E156" s="228" t="s">
        <v>356</v>
      </c>
      <c r="F156" s="229" t="s">
        <v>357</v>
      </c>
      <c r="G156" s="230" t="s">
        <v>175</v>
      </c>
      <c r="H156" s="231">
        <v>4</v>
      </c>
      <c r="I156" s="232"/>
      <c r="J156" s="233">
        <f>ROUND(I156*H156,2)</f>
        <v>0</v>
      </c>
      <c r="K156" s="229" t="s">
        <v>176</v>
      </c>
      <c r="L156" s="45"/>
      <c r="M156" s="234" t="s">
        <v>1</v>
      </c>
      <c r="N156" s="235" t="s">
        <v>43</v>
      </c>
      <c r="O156" s="92"/>
      <c r="P156" s="236">
        <f>O156*H156</f>
        <v>0</v>
      </c>
      <c r="Q156" s="236">
        <v>0</v>
      </c>
      <c r="R156" s="236">
        <f>Q156*H156</f>
        <v>0</v>
      </c>
      <c r="S156" s="236">
        <v>0</v>
      </c>
      <c r="T156" s="237">
        <f>S156*H156</f>
        <v>0</v>
      </c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R156" s="238" t="s">
        <v>177</v>
      </c>
      <c r="AT156" s="238" t="s">
        <v>172</v>
      </c>
      <c r="AU156" s="238" t="s">
        <v>87</v>
      </c>
      <c r="AY156" s="18" t="s">
        <v>170</v>
      </c>
      <c r="BE156" s="239">
        <f>IF(N156="základní",J156,0)</f>
        <v>0</v>
      </c>
      <c r="BF156" s="239">
        <f>IF(N156="snížená",J156,0)</f>
        <v>0</v>
      </c>
      <c r="BG156" s="239">
        <f>IF(N156="zákl. přenesená",J156,0)</f>
        <v>0</v>
      </c>
      <c r="BH156" s="239">
        <f>IF(N156="sníž. přenesená",J156,0)</f>
        <v>0</v>
      </c>
      <c r="BI156" s="239">
        <f>IF(N156="nulová",J156,0)</f>
        <v>0</v>
      </c>
      <c r="BJ156" s="18" t="s">
        <v>85</v>
      </c>
      <c r="BK156" s="239">
        <f>ROUND(I156*H156,2)</f>
        <v>0</v>
      </c>
      <c r="BL156" s="18" t="s">
        <v>177</v>
      </c>
      <c r="BM156" s="238" t="s">
        <v>1559</v>
      </c>
    </row>
    <row r="157" s="13" customFormat="1">
      <c r="A157" s="13"/>
      <c r="B157" s="240"/>
      <c r="C157" s="241"/>
      <c r="D157" s="242" t="s">
        <v>179</v>
      </c>
      <c r="E157" s="243" t="s">
        <v>1</v>
      </c>
      <c r="F157" s="244" t="s">
        <v>1560</v>
      </c>
      <c r="G157" s="241"/>
      <c r="H157" s="245">
        <v>4</v>
      </c>
      <c r="I157" s="246"/>
      <c r="J157" s="241"/>
      <c r="K157" s="241"/>
      <c r="L157" s="247"/>
      <c r="M157" s="248"/>
      <c r="N157" s="249"/>
      <c r="O157" s="249"/>
      <c r="P157" s="249"/>
      <c r="Q157" s="249"/>
      <c r="R157" s="249"/>
      <c r="S157" s="249"/>
      <c r="T157" s="250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51" t="s">
        <v>179</v>
      </c>
      <c r="AU157" s="251" t="s">
        <v>87</v>
      </c>
      <c r="AV157" s="13" t="s">
        <v>87</v>
      </c>
      <c r="AW157" s="13" t="s">
        <v>34</v>
      </c>
      <c r="AX157" s="13" t="s">
        <v>85</v>
      </c>
      <c r="AY157" s="251" t="s">
        <v>170</v>
      </c>
    </row>
    <row r="158" s="2" customFormat="1" ht="44.25" customHeight="1">
      <c r="A158" s="39"/>
      <c r="B158" s="40"/>
      <c r="C158" s="227" t="s">
        <v>221</v>
      </c>
      <c r="D158" s="227" t="s">
        <v>172</v>
      </c>
      <c r="E158" s="228" t="s">
        <v>276</v>
      </c>
      <c r="F158" s="229" t="s">
        <v>277</v>
      </c>
      <c r="G158" s="230" t="s">
        <v>278</v>
      </c>
      <c r="H158" s="231">
        <v>81.756</v>
      </c>
      <c r="I158" s="232"/>
      <c r="J158" s="233">
        <f>ROUND(I158*H158,2)</f>
        <v>0</v>
      </c>
      <c r="K158" s="229" t="s">
        <v>176</v>
      </c>
      <c r="L158" s="45"/>
      <c r="M158" s="234" t="s">
        <v>1</v>
      </c>
      <c r="N158" s="235" t="s">
        <v>43</v>
      </c>
      <c r="O158" s="92"/>
      <c r="P158" s="236">
        <f>O158*H158</f>
        <v>0</v>
      </c>
      <c r="Q158" s="236">
        <v>0</v>
      </c>
      <c r="R158" s="236">
        <f>Q158*H158</f>
        <v>0</v>
      </c>
      <c r="S158" s="236">
        <v>0</v>
      </c>
      <c r="T158" s="237">
        <f>S158*H158</f>
        <v>0</v>
      </c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R158" s="238" t="s">
        <v>177</v>
      </c>
      <c r="AT158" s="238" t="s">
        <v>172</v>
      </c>
      <c r="AU158" s="238" t="s">
        <v>87</v>
      </c>
      <c r="AY158" s="18" t="s">
        <v>170</v>
      </c>
      <c r="BE158" s="239">
        <f>IF(N158="základní",J158,0)</f>
        <v>0</v>
      </c>
      <c r="BF158" s="239">
        <f>IF(N158="snížená",J158,0)</f>
        <v>0</v>
      </c>
      <c r="BG158" s="239">
        <f>IF(N158="zákl. přenesená",J158,0)</f>
        <v>0</v>
      </c>
      <c r="BH158" s="239">
        <f>IF(N158="sníž. přenesená",J158,0)</f>
        <v>0</v>
      </c>
      <c r="BI158" s="239">
        <f>IF(N158="nulová",J158,0)</f>
        <v>0</v>
      </c>
      <c r="BJ158" s="18" t="s">
        <v>85</v>
      </c>
      <c r="BK158" s="239">
        <f>ROUND(I158*H158,2)</f>
        <v>0</v>
      </c>
      <c r="BL158" s="18" t="s">
        <v>177</v>
      </c>
      <c r="BM158" s="238" t="s">
        <v>1561</v>
      </c>
    </row>
    <row r="159" s="13" customFormat="1">
      <c r="A159" s="13"/>
      <c r="B159" s="240"/>
      <c r="C159" s="241"/>
      <c r="D159" s="242" t="s">
        <v>179</v>
      </c>
      <c r="E159" s="243" t="s">
        <v>1</v>
      </c>
      <c r="F159" s="244" t="s">
        <v>1562</v>
      </c>
      <c r="G159" s="241"/>
      <c r="H159" s="245">
        <v>81.756</v>
      </c>
      <c r="I159" s="246"/>
      <c r="J159" s="241"/>
      <c r="K159" s="241"/>
      <c r="L159" s="247"/>
      <c r="M159" s="248"/>
      <c r="N159" s="249"/>
      <c r="O159" s="249"/>
      <c r="P159" s="249"/>
      <c r="Q159" s="249"/>
      <c r="R159" s="249"/>
      <c r="S159" s="249"/>
      <c r="T159" s="250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51" t="s">
        <v>179</v>
      </c>
      <c r="AU159" s="251" t="s">
        <v>87</v>
      </c>
      <c r="AV159" s="13" t="s">
        <v>87</v>
      </c>
      <c r="AW159" s="13" t="s">
        <v>34</v>
      </c>
      <c r="AX159" s="13" t="s">
        <v>85</v>
      </c>
      <c r="AY159" s="251" t="s">
        <v>170</v>
      </c>
    </row>
    <row r="160" s="12" customFormat="1" ht="22.8" customHeight="1">
      <c r="A160" s="12"/>
      <c r="B160" s="211"/>
      <c r="C160" s="212"/>
      <c r="D160" s="213" t="s">
        <v>77</v>
      </c>
      <c r="E160" s="225" t="s">
        <v>87</v>
      </c>
      <c r="F160" s="225" t="s">
        <v>375</v>
      </c>
      <c r="G160" s="212"/>
      <c r="H160" s="212"/>
      <c r="I160" s="215"/>
      <c r="J160" s="226">
        <f>BK160</f>
        <v>0</v>
      </c>
      <c r="K160" s="212"/>
      <c r="L160" s="217"/>
      <c r="M160" s="218"/>
      <c r="N160" s="219"/>
      <c r="O160" s="219"/>
      <c r="P160" s="220">
        <f>SUM(P161:P167)</f>
        <v>0</v>
      </c>
      <c r="Q160" s="219"/>
      <c r="R160" s="220">
        <f>SUM(R161:R167)</f>
        <v>0.0091374999999999998</v>
      </c>
      <c r="S160" s="219"/>
      <c r="T160" s="221">
        <f>SUM(T161:T167)</f>
        <v>0</v>
      </c>
      <c r="U160" s="12"/>
      <c r="V160" s="12"/>
      <c r="W160" s="12"/>
      <c r="X160" s="12"/>
      <c r="Y160" s="12"/>
      <c r="Z160" s="12"/>
      <c r="AA160" s="12"/>
      <c r="AB160" s="12"/>
      <c r="AC160" s="12"/>
      <c r="AD160" s="12"/>
      <c r="AE160" s="12"/>
      <c r="AR160" s="222" t="s">
        <v>85</v>
      </c>
      <c r="AT160" s="223" t="s">
        <v>77</v>
      </c>
      <c r="AU160" s="223" t="s">
        <v>85</v>
      </c>
      <c r="AY160" s="222" t="s">
        <v>170</v>
      </c>
      <c r="BK160" s="224">
        <f>SUM(BK161:BK167)</f>
        <v>0</v>
      </c>
    </row>
    <row r="161" s="2" customFormat="1" ht="44.25" customHeight="1">
      <c r="A161" s="39"/>
      <c r="B161" s="40"/>
      <c r="C161" s="227" t="s">
        <v>227</v>
      </c>
      <c r="D161" s="227" t="s">
        <v>172</v>
      </c>
      <c r="E161" s="228" t="s">
        <v>1563</v>
      </c>
      <c r="F161" s="229" t="s">
        <v>1564</v>
      </c>
      <c r="G161" s="230" t="s">
        <v>224</v>
      </c>
      <c r="H161" s="231">
        <v>2.6000000000000001</v>
      </c>
      <c r="I161" s="232"/>
      <c r="J161" s="233">
        <f>ROUND(I161*H161,2)</f>
        <v>0</v>
      </c>
      <c r="K161" s="229" t="s">
        <v>176</v>
      </c>
      <c r="L161" s="45"/>
      <c r="M161" s="234" t="s">
        <v>1</v>
      </c>
      <c r="N161" s="235" t="s">
        <v>43</v>
      </c>
      <c r="O161" s="92"/>
      <c r="P161" s="236">
        <f>O161*H161</f>
        <v>0</v>
      </c>
      <c r="Q161" s="236">
        <v>0</v>
      </c>
      <c r="R161" s="236">
        <f>Q161*H161</f>
        <v>0</v>
      </c>
      <c r="S161" s="236">
        <v>0</v>
      </c>
      <c r="T161" s="237">
        <f>S161*H161</f>
        <v>0</v>
      </c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R161" s="238" t="s">
        <v>177</v>
      </c>
      <c r="AT161" s="238" t="s">
        <v>172</v>
      </c>
      <c r="AU161" s="238" t="s">
        <v>87</v>
      </c>
      <c r="AY161" s="18" t="s">
        <v>170</v>
      </c>
      <c r="BE161" s="239">
        <f>IF(N161="základní",J161,0)</f>
        <v>0</v>
      </c>
      <c r="BF161" s="239">
        <f>IF(N161="snížená",J161,0)</f>
        <v>0</v>
      </c>
      <c r="BG161" s="239">
        <f>IF(N161="zákl. přenesená",J161,0)</f>
        <v>0</v>
      </c>
      <c r="BH161" s="239">
        <f>IF(N161="sníž. přenesená",J161,0)</f>
        <v>0</v>
      </c>
      <c r="BI161" s="239">
        <f>IF(N161="nulová",J161,0)</f>
        <v>0</v>
      </c>
      <c r="BJ161" s="18" t="s">
        <v>85</v>
      </c>
      <c r="BK161" s="239">
        <f>ROUND(I161*H161,2)</f>
        <v>0</v>
      </c>
      <c r="BL161" s="18" t="s">
        <v>177</v>
      </c>
      <c r="BM161" s="238" t="s">
        <v>1565</v>
      </c>
    </row>
    <row r="162" s="13" customFormat="1">
      <c r="A162" s="13"/>
      <c r="B162" s="240"/>
      <c r="C162" s="241"/>
      <c r="D162" s="242" t="s">
        <v>179</v>
      </c>
      <c r="E162" s="243" t="s">
        <v>1</v>
      </c>
      <c r="F162" s="244" t="s">
        <v>1566</v>
      </c>
      <c r="G162" s="241"/>
      <c r="H162" s="245">
        <v>2.6000000000000001</v>
      </c>
      <c r="I162" s="246"/>
      <c r="J162" s="241"/>
      <c r="K162" s="241"/>
      <c r="L162" s="247"/>
      <c r="M162" s="248"/>
      <c r="N162" s="249"/>
      <c r="O162" s="249"/>
      <c r="P162" s="249"/>
      <c r="Q162" s="249"/>
      <c r="R162" s="249"/>
      <c r="S162" s="249"/>
      <c r="T162" s="250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51" t="s">
        <v>179</v>
      </c>
      <c r="AU162" s="251" t="s">
        <v>87</v>
      </c>
      <c r="AV162" s="13" t="s">
        <v>87</v>
      </c>
      <c r="AW162" s="13" t="s">
        <v>34</v>
      </c>
      <c r="AX162" s="13" t="s">
        <v>85</v>
      </c>
      <c r="AY162" s="251" t="s">
        <v>170</v>
      </c>
    </row>
    <row r="163" s="2" customFormat="1" ht="37.8" customHeight="1">
      <c r="A163" s="39"/>
      <c r="B163" s="40"/>
      <c r="C163" s="227" t="s">
        <v>235</v>
      </c>
      <c r="D163" s="227" t="s">
        <v>172</v>
      </c>
      <c r="E163" s="228" t="s">
        <v>377</v>
      </c>
      <c r="F163" s="229" t="s">
        <v>378</v>
      </c>
      <c r="G163" s="230" t="s">
        <v>175</v>
      </c>
      <c r="H163" s="231">
        <v>13.199999999999999</v>
      </c>
      <c r="I163" s="232"/>
      <c r="J163" s="233">
        <f>ROUND(I163*H163,2)</f>
        <v>0</v>
      </c>
      <c r="K163" s="229" t="s">
        <v>176</v>
      </c>
      <c r="L163" s="45"/>
      <c r="M163" s="234" t="s">
        <v>1</v>
      </c>
      <c r="N163" s="235" t="s">
        <v>43</v>
      </c>
      <c r="O163" s="92"/>
      <c r="P163" s="236">
        <f>O163*H163</f>
        <v>0</v>
      </c>
      <c r="Q163" s="236">
        <v>0.00010000000000000001</v>
      </c>
      <c r="R163" s="236">
        <f>Q163*H163</f>
        <v>0.00132</v>
      </c>
      <c r="S163" s="236">
        <v>0</v>
      </c>
      <c r="T163" s="237">
        <f>S163*H163</f>
        <v>0</v>
      </c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R163" s="238" t="s">
        <v>177</v>
      </c>
      <c r="AT163" s="238" t="s">
        <v>172</v>
      </c>
      <c r="AU163" s="238" t="s">
        <v>87</v>
      </c>
      <c r="AY163" s="18" t="s">
        <v>170</v>
      </c>
      <c r="BE163" s="239">
        <f>IF(N163="základní",J163,0)</f>
        <v>0</v>
      </c>
      <c r="BF163" s="239">
        <f>IF(N163="snížená",J163,0)</f>
        <v>0</v>
      </c>
      <c r="BG163" s="239">
        <f>IF(N163="zákl. přenesená",J163,0)</f>
        <v>0</v>
      </c>
      <c r="BH163" s="239">
        <f>IF(N163="sníž. přenesená",J163,0)</f>
        <v>0</v>
      </c>
      <c r="BI163" s="239">
        <f>IF(N163="nulová",J163,0)</f>
        <v>0</v>
      </c>
      <c r="BJ163" s="18" t="s">
        <v>85</v>
      </c>
      <c r="BK163" s="239">
        <f>ROUND(I163*H163,2)</f>
        <v>0</v>
      </c>
      <c r="BL163" s="18" t="s">
        <v>177</v>
      </c>
      <c r="BM163" s="238" t="s">
        <v>1567</v>
      </c>
    </row>
    <row r="164" s="13" customFormat="1">
      <c r="A164" s="13"/>
      <c r="B164" s="240"/>
      <c r="C164" s="241"/>
      <c r="D164" s="242" t="s">
        <v>179</v>
      </c>
      <c r="E164" s="243" t="s">
        <v>1</v>
      </c>
      <c r="F164" s="244" t="s">
        <v>1568</v>
      </c>
      <c r="G164" s="241"/>
      <c r="H164" s="245">
        <v>13.199999999999999</v>
      </c>
      <c r="I164" s="246"/>
      <c r="J164" s="241"/>
      <c r="K164" s="241"/>
      <c r="L164" s="247"/>
      <c r="M164" s="248"/>
      <c r="N164" s="249"/>
      <c r="O164" s="249"/>
      <c r="P164" s="249"/>
      <c r="Q164" s="249"/>
      <c r="R164" s="249"/>
      <c r="S164" s="249"/>
      <c r="T164" s="250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51" t="s">
        <v>179</v>
      </c>
      <c r="AU164" s="251" t="s">
        <v>87</v>
      </c>
      <c r="AV164" s="13" t="s">
        <v>87</v>
      </c>
      <c r="AW164" s="13" t="s">
        <v>34</v>
      </c>
      <c r="AX164" s="13" t="s">
        <v>78</v>
      </c>
      <c r="AY164" s="251" t="s">
        <v>170</v>
      </c>
    </row>
    <row r="165" s="15" customFormat="1">
      <c r="A165" s="15"/>
      <c r="B165" s="262"/>
      <c r="C165" s="263"/>
      <c r="D165" s="242" t="s">
        <v>179</v>
      </c>
      <c r="E165" s="264" t="s">
        <v>1</v>
      </c>
      <c r="F165" s="265" t="s">
        <v>209</v>
      </c>
      <c r="G165" s="263"/>
      <c r="H165" s="266">
        <v>13.199999999999999</v>
      </c>
      <c r="I165" s="267"/>
      <c r="J165" s="263"/>
      <c r="K165" s="263"/>
      <c r="L165" s="268"/>
      <c r="M165" s="269"/>
      <c r="N165" s="270"/>
      <c r="O165" s="270"/>
      <c r="P165" s="270"/>
      <c r="Q165" s="270"/>
      <c r="R165" s="270"/>
      <c r="S165" s="270"/>
      <c r="T165" s="271"/>
      <c r="U165" s="15"/>
      <c r="V165" s="15"/>
      <c r="W165" s="15"/>
      <c r="X165" s="15"/>
      <c r="Y165" s="15"/>
      <c r="Z165" s="15"/>
      <c r="AA165" s="15"/>
      <c r="AB165" s="15"/>
      <c r="AC165" s="15"/>
      <c r="AD165" s="15"/>
      <c r="AE165" s="15"/>
      <c r="AT165" s="272" t="s">
        <v>179</v>
      </c>
      <c r="AU165" s="272" t="s">
        <v>87</v>
      </c>
      <c r="AV165" s="15" t="s">
        <v>177</v>
      </c>
      <c r="AW165" s="15" t="s">
        <v>34</v>
      </c>
      <c r="AX165" s="15" t="s">
        <v>85</v>
      </c>
      <c r="AY165" s="272" t="s">
        <v>170</v>
      </c>
    </row>
    <row r="166" s="2" customFormat="1" ht="24.15" customHeight="1">
      <c r="A166" s="39"/>
      <c r="B166" s="40"/>
      <c r="C166" s="273" t="s">
        <v>239</v>
      </c>
      <c r="D166" s="273" t="s">
        <v>298</v>
      </c>
      <c r="E166" s="274" t="s">
        <v>382</v>
      </c>
      <c r="F166" s="275" t="s">
        <v>383</v>
      </c>
      <c r="G166" s="276" t="s">
        <v>175</v>
      </c>
      <c r="H166" s="277">
        <v>15.635</v>
      </c>
      <c r="I166" s="278"/>
      <c r="J166" s="279">
        <f>ROUND(I166*H166,2)</f>
        <v>0</v>
      </c>
      <c r="K166" s="275" t="s">
        <v>176</v>
      </c>
      <c r="L166" s="280"/>
      <c r="M166" s="281" t="s">
        <v>1</v>
      </c>
      <c r="N166" s="282" t="s">
        <v>43</v>
      </c>
      <c r="O166" s="92"/>
      <c r="P166" s="236">
        <f>O166*H166</f>
        <v>0</v>
      </c>
      <c r="Q166" s="236">
        <v>0.00050000000000000001</v>
      </c>
      <c r="R166" s="236">
        <f>Q166*H166</f>
        <v>0.0078174999999999998</v>
      </c>
      <c r="S166" s="236">
        <v>0</v>
      </c>
      <c r="T166" s="237">
        <f>S166*H166</f>
        <v>0</v>
      </c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R166" s="238" t="s">
        <v>210</v>
      </c>
      <c r="AT166" s="238" t="s">
        <v>298</v>
      </c>
      <c r="AU166" s="238" t="s">
        <v>87</v>
      </c>
      <c r="AY166" s="18" t="s">
        <v>170</v>
      </c>
      <c r="BE166" s="239">
        <f>IF(N166="základní",J166,0)</f>
        <v>0</v>
      </c>
      <c r="BF166" s="239">
        <f>IF(N166="snížená",J166,0)</f>
        <v>0</v>
      </c>
      <c r="BG166" s="239">
        <f>IF(N166="zákl. přenesená",J166,0)</f>
        <v>0</v>
      </c>
      <c r="BH166" s="239">
        <f>IF(N166="sníž. přenesená",J166,0)</f>
        <v>0</v>
      </c>
      <c r="BI166" s="239">
        <f>IF(N166="nulová",J166,0)</f>
        <v>0</v>
      </c>
      <c r="BJ166" s="18" t="s">
        <v>85</v>
      </c>
      <c r="BK166" s="239">
        <f>ROUND(I166*H166,2)</f>
        <v>0</v>
      </c>
      <c r="BL166" s="18" t="s">
        <v>177</v>
      </c>
      <c r="BM166" s="238" t="s">
        <v>1569</v>
      </c>
    </row>
    <row r="167" s="13" customFormat="1">
      <c r="A167" s="13"/>
      <c r="B167" s="240"/>
      <c r="C167" s="241"/>
      <c r="D167" s="242" t="s">
        <v>179</v>
      </c>
      <c r="E167" s="241"/>
      <c r="F167" s="244" t="s">
        <v>1570</v>
      </c>
      <c r="G167" s="241"/>
      <c r="H167" s="245">
        <v>15.635</v>
      </c>
      <c r="I167" s="246"/>
      <c r="J167" s="241"/>
      <c r="K167" s="241"/>
      <c r="L167" s="247"/>
      <c r="M167" s="248"/>
      <c r="N167" s="249"/>
      <c r="O167" s="249"/>
      <c r="P167" s="249"/>
      <c r="Q167" s="249"/>
      <c r="R167" s="249"/>
      <c r="S167" s="249"/>
      <c r="T167" s="250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51" t="s">
        <v>179</v>
      </c>
      <c r="AU167" s="251" t="s">
        <v>87</v>
      </c>
      <c r="AV167" s="13" t="s">
        <v>87</v>
      </c>
      <c r="AW167" s="13" t="s">
        <v>4</v>
      </c>
      <c r="AX167" s="13" t="s">
        <v>85</v>
      </c>
      <c r="AY167" s="251" t="s">
        <v>170</v>
      </c>
    </row>
    <row r="168" s="12" customFormat="1" ht="22.8" customHeight="1">
      <c r="A168" s="12"/>
      <c r="B168" s="211"/>
      <c r="C168" s="212"/>
      <c r="D168" s="213" t="s">
        <v>77</v>
      </c>
      <c r="E168" s="225" t="s">
        <v>177</v>
      </c>
      <c r="F168" s="225" t="s">
        <v>396</v>
      </c>
      <c r="G168" s="212"/>
      <c r="H168" s="212"/>
      <c r="I168" s="215"/>
      <c r="J168" s="226">
        <f>BK168</f>
        <v>0</v>
      </c>
      <c r="K168" s="212"/>
      <c r="L168" s="217"/>
      <c r="M168" s="218"/>
      <c r="N168" s="219"/>
      <c r="O168" s="219"/>
      <c r="P168" s="220">
        <f>SUM(P169:P170)</f>
        <v>0</v>
      </c>
      <c r="Q168" s="219"/>
      <c r="R168" s="220">
        <f>SUM(R169:R170)</f>
        <v>0</v>
      </c>
      <c r="S168" s="219"/>
      <c r="T168" s="221">
        <f>SUM(T169:T170)</f>
        <v>0</v>
      </c>
      <c r="U168" s="12"/>
      <c r="V168" s="12"/>
      <c r="W168" s="12"/>
      <c r="X168" s="12"/>
      <c r="Y168" s="12"/>
      <c r="Z168" s="12"/>
      <c r="AA168" s="12"/>
      <c r="AB168" s="12"/>
      <c r="AC168" s="12"/>
      <c r="AD168" s="12"/>
      <c r="AE168" s="12"/>
      <c r="AR168" s="222" t="s">
        <v>85</v>
      </c>
      <c r="AT168" s="223" t="s">
        <v>77</v>
      </c>
      <c r="AU168" s="223" t="s">
        <v>85</v>
      </c>
      <c r="AY168" s="222" t="s">
        <v>170</v>
      </c>
      <c r="BK168" s="224">
        <f>SUM(BK169:BK170)</f>
        <v>0</v>
      </c>
    </row>
    <row r="169" s="2" customFormat="1" ht="49.05" customHeight="1">
      <c r="A169" s="39"/>
      <c r="B169" s="40"/>
      <c r="C169" s="227" t="s">
        <v>244</v>
      </c>
      <c r="D169" s="227" t="s">
        <v>172</v>
      </c>
      <c r="E169" s="228" t="s">
        <v>1571</v>
      </c>
      <c r="F169" s="229" t="s">
        <v>1572</v>
      </c>
      <c r="G169" s="230" t="s">
        <v>224</v>
      </c>
      <c r="H169" s="231">
        <v>0.22700000000000001</v>
      </c>
      <c r="I169" s="232"/>
      <c r="J169" s="233">
        <f>ROUND(I169*H169,2)</f>
        <v>0</v>
      </c>
      <c r="K169" s="229" t="s">
        <v>176</v>
      </c>
      <c r="L169" s="45"/>
      <c r="M169" s="234" t="s">
        <v>1</v>
      </c>
      <c r="N169" s="235" t="s">
        <v>43</v>
      </c>
      <c r="O169" s="92"/>
      <c r="P169" s="236">
        <f>O169*H169</f>
        <v>0</v>
      </c>
      <c r="Q169" s="236">
        <v>0</v>
      </c>
      <c r="R169" s="236">
        <f>Q169*H169</f>
        <v>0</v>
      </c>
      <c r="S169" s="236">
        <v>0</v>
      </c>
      <c r="T169" s="237">
        <f>S169*H169</f>
        <v>0</v>
      </c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R169" s="238" t="s">
        <v>177</v>
      </c>
      <c r="AT169" s="238" t="s">
        <v>172</v>
      </c>
      <c r="AU169" s="238" t="s">
        <v>87</v>
      </c>
      <c r="AY169" s="18" t="s">
        <v>170</v>
      </c>
      <c r="BE169" s="239">
        <f>IF(N169="základní",J169,0)</f>
        <v>0</v>
      </c>
      <c r="BF169" s="239">
        <f>IF(N169="snížená",J169,0)</f>
        <v>0</v>
      </c>
      <c r="BG169" s="239">
        <f>IF(N169="zákl. přenesená",J169,0)</f>
        <v>0</v>
      </c>
      <c r="BH169" s="239">
        <f>IF(N169="sníž. přenesená",J169,0)</f>
        <v>0</v>
      </c>
      <c r="BI169" s="239">
        <f>IF(N169="nulová",J169,0)</f>
        <v>0</v>
      </c>
      <c r="BJ169" s="18" t="s">
        <v>85</v>
      </c>
      <c r="BK169" s="239">
        <f>ROUND(I169*H169,2)</f>
        <v>0</v>
      </c>
      <c r="BL169" s="18" t="s">
        <v>177</v>
      </c>
      <c r="BM169" s="238" t="s">
        <v>1573</v>
      </c>
    </row>
    <row r="170" s="13" customFormat="1">
      <c r="A170" s="13"/>
      <c r="B170" s="240"/>
      <c r="C170" s="241"/>
      <c r="D170" s="242" t="s">
        <v>179</v>
      </c>
      <c r="E170" s="243" t="s">
        <v>1</v>
      </c>
      <c r="F170" s="244" t="s">
        <v>1574</v>
      </c>
      <c r="G170" s="241"/>
      <c r="H170" s="245">
        <v>0.22700000000000001</v>
      </c>
      <c r="I170" s="246"/>
      <c r="J170" s="241"/>
      <c r="K170" s="241"/>
      <c r="L170" s="247"/>
      <c r="M170" s="248"/>
      <c r="N170" s="249"/>
      <c r="O170" s="249"/>
      <c r="P170" s="249"/>
      <c r="Q170" s="249"/>
      <c r="R170" s="249"/>
      <c r="S170" s="249"/>
      <c r="T170" s="250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51" t="s">
        <v>179</v>
      </c>
      <c r="AU170" s="251" t="s">
        <v>87</v>
      </c>
      <c r="AV170" s="13" t="s">
        <v>87</v>
      </c>
      <c r="AW170" s="13" t="s">
        <v>34</v>
      </c>
      <c r="AX170" s="13" t="s">
        <v>85</v>
      </c>
      <c r="AY170" s="251" t="s">
        <v>170</v>
      </c>
    </row>
    <row r="171" s="12" customFormat="1" ht="22.8" customHeight="1">
      <c r="A171" s="12"/>
      <c r="B171" s="211"/>
      <c r="C171" s="212"/>
      <c r="D171" s="213" t="s">
        <v>77</v>
      </c>
      <c r="E171" s="225" t="s">
        <v>210</v>
      </c>
      <c r="F171" s="225" t="s">
        <v>412</v>
      </c>
      <c r="G171" s="212"/>
      <c r="H171" s="212"/>
      <c r="I171" s="215"/>
      <c r="J171" s="226">
        <f>BK171</f>
        <v>0</v>
      </c>
      <c r="K171" s="212"/>
      <c r="L171" s="217"/>
      <c r="M171" s="218"/>
      <c r="N171" s="219"/>
      <c r="O171" s="219"/>
      <c r="P171" s="220">
        <f>SUM(P172:P196)</f>
        <v>0</v>
      </c>
      <c r="Q171" s="219"/>
      <c r="R171" s="220">
        <f>SUM(R172:R196)</f>
        <v>1.7287457199999998</v>
      </c>
      <c r="S171" s="219"/>
      <c r="T171" s="221">
        <f>SUM(T172:T196)</f>
        <v>0</v>
      </c>
      <c r="U171" s="12"/>
      <c r="V171" s="12"/>
      <c r="W171" s="12"/>
      <c r="X171" s="12"/>
      <c r="Y171" s="12"/>
      <c r="Z171" s="12"/>
      <c r="AA171" s="12"/>
      <c r="AB171" s="12"/>
      <c r="AC171" s="12"/>
      <c r="AD171" s="12"/>
      <c r="AE171" s="12"/>
      <c r="AR171" s="222" t="s">
        <v>85</v>
      </c>
      <c r="AT171" s="223" t="s">
        <v>77</v>
      </c>
      <c r="AU171" s="223" t="s">
        <v>85</v>
      </c>
      <c r="AY171" s="222" t="s">
        <v>170</v>
      </c>
      <c r="BK171" s="224">
        <f>SUM(BK172:BK196)</f>
        <v>0</v>
      </c>
    </row>
    <row r="172" s="2" customFormat="1" ht="37.8" customHeight="1">
      <c r="A172" s="39"/>
      <c r="B172" s="40"/>
      <c r="C172" s="227" t="s">
        <v>8</v>
      </c>
      <c r="D172" s="227" t="s">
        <v>172</v>
      </c>
      <c r="E172" s="228" t="s">
        <v>1575</v>
      </c>
      <c r="F172" s="229" t="s">
        <v>1576</v>
      </c>
      <c r="G172" s="230" t="s">
        <v>389</v>
      </c>
      <c r="H172" s="231">
        <v>44.899999999999999</v>
      </c>
      <c r="I172" s="232"/>
      <c r="J172" s="233">
        <f>ROUND(I172*H172,2)</f>
        <v>0</v>
      </c>
      <c r="K172" s="229" t="s">
        <v>176</v>
      </c>
      <c r="L172" s="45"/>
      <c r="M172" s="234" t="s">
        <v>1</v>
      </c>
      <c r="N172" s="235" t="s">
        <v>43</v>
      </c>
      <c r="O172" s="92"/>
      <c r="P172" s="236">
        <f>O172*H172</f>
        <v>0</v>
      </c>
      <c r="Q172" s="236">
        <v>0</v>
      </c>
      <c r="R172" s="236">
        <f>Q172*H172</f>
        <v>0</v>
      </c>
      <c r="S172" s="236">
        <v>0</v>
      </c>
      <c r="T172" s="237">
        <f>S172*H172</f>
        <v>0</v>
      </c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R172" s="238" t="s">
        <v>177</v>
      </c>
      <c r="AT172" s="238" t="s">
        <v>172</v>
      </c>
      <c r="AU172" s="238" t="s">
        <v>87</v>
      </c>
      <c r="AY172" s="18" t="s">
        <v>170</v>
      </c>
      <c r="BE172" s="239">
        <f>IF(N172="základní",J172,0)</f>
        <v>0</v>
      </c>
      <c r="BF172" s="239">
        <f>IF(N172="snížená",J172,0)</f>
        <v>0</v>
      </c>
      <c r="BG172" s="239">
        <f>IF(N172="zákl. přenesená",J172,0)</f>
        <v>0</v>
      </c>
      <c r="BH172" s="239">
        <f>IF(N172="sníž. přenesená",J172,0)</f>
        <v>0</v>
      </c>
      <c r="BI172" s="239">
        <f>IF(N172="nulová",J172,0)</f>
        <v>0</v>
      </c>
      <c r="BJ172" s="18" t="s">
        <v>85</v>
      </c>
      <c r="BK172" s="239">
        <f>ROUND(I172*H172,2)</f>
        <v>0</v>
      </c>
      <c r="BL172" s="18" t="s">
        <v>177</v>
      </c>
      <c r="BM172" s="238" t="s">
        <v>1577</v>
      </c>
    </row>
    <row r="173" s="13" customFormat="1">
      <c r="A173" s="13"/>
      <c r="B173" s="240"/>
      <c r="C173" s="241"/>
      <c r="D173" s="242" t="s">
        <v>179</v>
      </c>
      <c r="E173" s="243" t="s">
        <v>1</v>
      </c>
      <c r="F173" s="244" t="s">
        <v>1578</v>
      </c>
      <c r="G173" s="241"/>
      <c r="H173" s="245">
        <v>44.899999999999999</v>
      </c>
      <c r="I173" s="246"/>
      <c r="J173" s="241"/>
      <c r="K173" s="241"/>
      <c r="L173" s="247"/>
      <c r="M173" s="248"/>
      <c r="N173" s="249"/>
      <c r="O173" s="249"/>
      <c r="P173" s="249"/>
      <c r="Q173" s="249"/>
      <c r="R173" s="249"/>
      <c r="S173" s="249"/>
      <c r="T173" s="250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51" t="s">
        <v>179</v>
      </c>
      <c r="AU173" s="251" t="s">
        <v>87</v>
      </c>
      <c r="AV173" s="13" t="s">
        <v>87</v>
      </c>
      <c r="AW173" s="13" t="s">
        <v>34</v>
      </c>
      <c r="AX173" s="13" t="s">
        <v>85</v>
      </c>
      <c r="AY173" s="251" t="s">
        <v>170</v>
      </c>
    </row>
    <row r="174" s="2" customFormat="1" ht="24.15" customHeight="1">
      <c r="A174" s="39"/>
      <c r="B174" s="40"/>
      <c r="C174" s="273" t="s">
        <v>252</v>
      </c>
      <c r="D174" s="273" t="s">
        <v>298</v>
      </c>
      <c r="E174" s="274" t="s">
        <v>1579</v>
      </c>
      <c r="F174" s="275" t="s">
        <v>1580</v>
      </c>
      <c r="G174" s="276" t="s">
        <v>389</v>
      </c>
      <c r="H174" s="277">
        <v>45.573999999999998</v>
      </c>
      <c r="I174" s="278"/>
      <c r="J174" s="279">
        <f>ROUND(I174*H174,2)</f>
        <v>0</v>
      </c>
      <c r="K174" s="275" t="s">
        <v>176</v>
      </c>
      <c r="L174" s="280"/>
      <c r="M174" s="281" t="s">
        <v>1</v>
      </c>
      <c r="N174" s="282" t="s">
        <v>43</v>
      </c>
      <c r="O174" s="92"/>
      <c r="P174" s="236">
        <f>O174*H174</f>
        <v>0</v>
      </c>
      <c r="Q174" s="236">
        <v>0.00027999999999999998</v>
      </c>
      <c r="R174" s="236">
        <f>Q174*H174</f>
        <v>0.012760719999999998</v>
      </c>
      <c r="S174" s="236">
        <v>0</v>
      </c>
      <c r="T174" s="237">
        <f>S174*H174</f>
        <v>0</v>
      </c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R174" s="238" t="s">
        <v>210</v>
      </c>
      <c r="AT174" s="238" t="s">
        <v>298</v>
      </c>
      <c r="AU174" s="238" t="s">
        <v>87</v>
      </c>
      <c r="AY174" s="18" t="s">
        <v>170</v>
      </c>
      <c r="BE174" s="239">
        <f>IF(N174="základní",J174,0)</f>
        <v>0</v>
      </c>
      <c r="BF174" s="239">
        <f>IF(N174="snížená",J174,0)</f>
        <v>0</v>
      </c>
      <c r="BG174" s="239">
        <f>IF(N174="zákl. přenesená",J174,0)</f>
        <v>0</v>
      </c>
      <c r="BH174" s="239">
        <f>IF(N174="sníž. přenesená",J174,0)</f>
        <v>0</v>
      </c>
      <c r="BI174" s="239">
        <f>IF(N174="nulová",J174,0)</f>
        <v>0</v>
      </c>
      <c r="BJ174" s="18" t="s">
        <v>85</v>
      </c>
      <c r="BK174" s="239">
        <f>ROUND(I174*H174,2)</f>
        <v>0</v>
      </c>
      <c r="BL174" s="18" t="s">
        <v>177</v>
      </c>
      <c r="BM174" s="238" t="s">
        <v>1581</v>
      </c>
    </row>
    <row r="175" s="13" customFormat="1">
      <c r="A175" s="13"/>
      <c r="B175" s="240"/>
      <c r="C175" s="241"/>
      <c r="D175" s="242" t="s">
        <v>179</v>
      </c>
      <c r="E175" s="241"/>
      <c r="F175" s="244" t="s">
        <v>1582</v>
      </c>
      <c r="G175" s="241"/>
      <c r="H175" s="245">
        <v>45.573999999999998</v>
      </c>
      <c r="I175" s="246"/>
      <c r="J175" s="241"/>
      <c r="K175" s="241"/>
      <c r="L175" s="247"/>
      <c r="M175" s="248"/>
      <c r="N175" s="249"/>
      <c r="O175" s="249"/>
      <c r="P175" s="249"/>
      <c r="Q175" s="249"/>
      <c r="R175" s="249"/>
      <c r="S175" s="249"/>
      <c r="T175" s="250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51" t="s">
        <v>179</v>
      </c>
      <c r="AU175" s="251" t="s">
        <v>87</v>
      </c>
      <c r="AV175" s="13" t="s">
        <v>87</v>
      </c>
      <c r="AW175" s="13" t="s">
        <v>4</v>
      </c>
      <c r="AX175" s="13" t="s">
        <v>85</v>
      </c>
      <c r="AY175" s="251" t="s">
        <v>170</v>
      </c>
    </row>
    <row r="176" s="2" customFormat="1" ht="37.8" customHeight="1">
      <c r="A176" s="39"/>
      <c r="B176" s="40"/>
      <c r="C176" s="227" t="s">
        <v>257</v>
      </c>
      <c r="D176" s="227" t="s">
        <v>172</v>
      </c>
      <c r="E176" s="228" t="s">
        <v>1583</v>
      </c>
      <c r="F176" s="229" t="s">
        <v>1584</v>
      </c>
      <c r="G176" s="230" t="s">
        <v>183</v>
      </c>
      <c r="H176" s="231">
        <v>6</v>
      </c>
      <c r="I176" s="232"/>
      <c r="J176" s="233">
        <f>ROUND(I176*H176,2)</f>
        <v>0</v>
      </c>
      <c r="K176" s="229" t="s">
        <v>176</v>
      </c>
      <c r="L176" s="45"/>
      <c r="M176" s="234" t="s">
        <v>1</v>
      </c>
      <c r="N176" s="235" t="s">
        <v>43</v>
      </c>
      <c r="O176" s="92"/>
      <c r="P176" s="236">
        <f>O176*H176</f>
        <v>0</v>
      </c>
      <c r="Q176" s="236">
        <v>0</v>
      </c>
      <c r="R176" s="236">
        <f>Q176*H176</f>
        <v>0</v>
      </c>
      <c r="S176" s="236">
        <v>0</v>
      </c>
      <c r="T176" s="237">
        <f>S176*H176</f>
        <v>0</v>
      </c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R176" s="238" t="s">
        <v>177</v>
      </c>
      <c r="AT176" s="238" t="s">
        <v>172</v>
      </c>
      <c r="AU176" s="238" t="s">
        <v>87</v>
      </c>
      <c r="AY176" s="18" t="s">
        <v>170</v>
      </c>
      <c r="BE176" s="239">
        <f>IF(N176="základní",J176,0)</f>
        <v>0</v>
      </c>
      <c r="BF176" s="239">
        <f>IF(N176="snížená",J176,0)</f>
        <v>0</v>
      </c>
      <c r="BG176" s="239">
        <f>IF(N176="zákl. přenesená",J176,0)</f>
        <v>0</v>
      </c>
      <c r="BH176" s="239">
        <f>IF(N176="sníž. přenesená",J176,0)</f>
        <v>0</v>
      </c>
      <c r="BI176" s="239">
        <f>IF(N176="nulová",J176,0)</f>
        <v>0</v>
      </c>
      <c r="BJ176" s="18" t="s">
        <v>85</v>
      </c>
      <c r="BK176" s="239">
        <f>ROUND(I176*H176,2)</f>
        <v>0</v>
      </c>
      <c r="BL176" s="18" t="s">
        <v>177</v>
      </c>
      <c r="BM176" s="238" t="s">
        <v>1585</v>
      </c>
    </row>
    <row r="177" s="2" customFormat="1" ht="16.5" customHeight="1">
      <c r="A177" s="39"/>
      <c r="B177" s="40"/>
      <c r="C177" s="273" t="s">
        <v>264</v>
      </c>
      <c r="D177" s="273" t="s">
        <v>298</v>
      </c>
      <c r="E177" s="274" t="s">
        <v>1586</v>
      </c>
      <c r="F177" s="275" t="s">
        <v>1587</v>
      </c>
      <c r="G177" s="276" t="s">
        <v>183</v>
      </c>
      <c r="H177" s="277">
        <v>6</v>
      </c>
      <c r="I177" s="278"/>
      <c r="J177" s="279">
        <f>ROUND(I177*H177,2)</f>
        <v>0</v>
      </c>
      <c r="K177" s="275" t="s">
        <v>176</v>
      </c>
      <c r="L177" s="280"/>
      <c r="M177" s="281" t="s">
        <v>1</v>
      </c>
      <c r="N177" s="282" t="s">
        <v>43</v>
      </c>
      <c r="O177" s="92"/>
      <c r="P177" s="236">
        <f>O177*H177</f>
        <v>0</v>
      </c>
      <c r="Q177" s="236">
        <v>8.0000000000000007E-05</v>
      </c>
      <c r="R177" s="236">
        <f>Q177*H177</f>
        <v>0.00048000000000000007</v>
      </c>
      <c r="S177" s="236">
        <v>0</v>
      </c>
      <c r="T177" s="237">
        <f>S177*H177</f>
        <v>0</v>
      </c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R177" s="238" t="s">
        <v>210</v>
      </c>
      <c r="AT177" s="238" t="s">
        <v>298</v>
      </c>
      <c r="AU177" s="238" t="s">
        <v>87</v>
      </c>
      <c r="AY177" s="18" t="s">
        <v>170</v>
      </c>
      <c r="BE177" s="239">
        <f>IF(N177="základní",J177,0)</f>
        <v>0</v>
      </c>
      <c r="BF177" s="239">
        <f>IF(N177="snížená",J177,0)</f>
        <v>0</v>
      </c>
      <c r="BG177" s="239">
        <f>IF(N177="zákl. přenesená",J177,0)</f>
        <v>0</v>
      </c>
      <c r="BH177" s="239">
        <f>IF(N177="sníž. přenesená",J177,0)</f>
        <v>0</v>
      </c>
      <c r="BI177" s="239">
        <f>IF(N177="nulová",J177,0)</f>
        <v>0</v>
      </c>
      <c r="BJ177" s="18" t="s">
        <v>85</v>
      </c>
      <c r="BK177" s="239">
        <f>ROUND(I177*H177,2)</f>
        <v>0</v>
      </c>
      <c r="BL177" s="18" t="s">
        <v>177</v>
      </c>
      <c r="BM177" s="238" t="s">
        <v>1588</v>
      </c>
    </row>
    <row r="178" s="2" customFormat="1" ht="37.8" customHeight="1">
      <c r="A178" s="39"/>
      <c r="B178" s="40"/>
      <c r="C178" s="227" t="s">
        <v>270</v>
      </c>
      <c r="D178" s="227" t="s">
        <v>172</v>
      </c>
      <c r="E178" s="228" t="s">
        <v>1589</v>
      </c>
      <c r="F178" s="229" t="s">
        <v>1590</v>
      </c>
      <c r="G178" s="230" t="s">
        <v>183</v>
      </c>
      <c r="H178" s="231">
        <v>1</v>
      </c>
      <c r="I178" s="232"/>
      <c r="J178" s="233">
        <f>ROUND(I178*H178,2)</f>
        <v>0</v>
      </c>
      <c r="K178" s="229" t="s">
        <v>176</v>
      </c>
      <c r="L178" s="45"/>
      <c r="M178" s="234" t="s">
        <v>1</v>
      </c>
      <c r="N178" s="235" t="s">
        <v>43</v>
      </c>
      <c r="O178" s="92"/>
      <c r="P178" s="236">
        <f>O178*H178</f>
        <v>0</v>
      </c>
      <c r="Q178" s="236">
        <v>0</v>
      </c>
      <c r="R178" s="236">
        <f>Q178*H178</f>
        <v>0</v>
      </c>
      <c r="S178" s="236">
        <v>0</v>
      </c>
      <c r="T178" s="237">
        <f>S178*H178</f>
        <v>0</v>
      </c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R178" s="238" t="s">
        <v>177</v>
      </c>
      <c r="AT178" s="238" t="s">
        <v>172</v>
      </c>
      <c r="AU178" s="238" t="s">
        <v>87</v>
      </c>
      <c r="AY178" s="18" t="s">
        <v>170</v>
      </c>
      <c r="BE178" s="239">
        <f>IF(N178="základní",J178,0)</f>
        <v>0</v>
      </c>
      <c r="BF178" s="239">
        <f>IF(N178="snížená",J178,0)</f>
        <v>0</v>
      </c>
      <c r="BG178" s="239">
        <f>IF(N178="zákl. přenesená",J178,0)</f>
        <v>0</v>
      </c>
      <c r="BH178" s="239">
        <f>IF(N178="sníž. přenesená",J178,0)</f>
        <v>0</v>
      </c>
      <c r="BI178" s="239">
        <f>IF(N178="nulová",J178,0)</f>
        <v>0</v>
      </c>
      <c r="BJ178" s="18" t="s">
        <v>85</v>
      </c>
      <c r="BK178" s="239">
        <f>ROUND(I178*H178,2)</f>
        <v>0</v>
      </c>
      <c r="BL178" s="18" t="s">
        <v>177</v>
      </c>
      <c r="BM178" s="238" t="s">
        <v>1591</v>
      </c>
    </row>
    <row r="179" s="13" customFormat="1">
      <c r="A179" s="13"/>
      <c r="B179" s="240"/>
      <c r="C179" s="241"/>
      <c r="D179" s="242" t="s">
        <v>179</v>
      </c>
      <c r="E179" s="243" t="s">
        <v>1</v>
      </c>
      <c r="F179" s="244" t="s">
        <v>85</v>
      </c>
      <c r="G179" s="241"/>
      <c r="H179" s="245">
        <v>1</v>
      </c>
      <c r="I179" s="246"/>
      <c r="J179" s="241"/>
      <c r="K179" s="241"/>
      <c r="L179" s="247"/>
      <c r="M179" s="248"/>
      <c r="N179" s="249"/>
      <c r="O179" s="249"/>
      <c r="P179" s="249"/>
      <c r="Q179" s="249"/>
      <c r="R179" s="249"/>
      <c r="S179" s="249"/>
      <c r="T179" s="250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51" t="s">
        <v>179</v>
      </c>
      <c r="AU179" s="251" t="s">
        <v>87</v>
      </c>
      <c r="AV179" s="13" t="s">
        <v>87</v>
      </c>
      <c r="AW179" s="13" t="s">
        <v>34</v>
      </c>
      <c r="AX179" s="13" t="s">
        <v>85</v>
      </c>
      <c r="AY179" s="251" t="s">
        <v>170</v>
      </c>
    </row>
    <row r="180" s="2" customFormat="1" ht="24.15" customHeight="1">
      <c r="A180" s="39"/>
      <c r="B180" s="40"/>
      <c r="C180" s="273" t="s">
        <v>275</v>
      </c>
      <c r="D180" s="273" t="s">
        <v>298</v>
      </c>
      <c r="E180" s="274" t="s">
        <v>1592</v>
      </c>
      <c r="F180" s="275" t="s">
        <v>1593</v>
      </c>
      <c r="G180" s="276" t="s">
        <v>183</v>
      </c>
      <c r="H180" s="277">
        <v>1</v>
      </c>
      <c r="I180" s="278"/>
      <c r="J180" s="279">
        <f>ROUND(I180*H180,2)</f>
        <v>0</v>
      </c>
      <c r="K180" s="275" t="s">
        <v>176</v>
      </c>
      <c r="L180" s="280"/>
      <c r="M180" s="281" t="s">
        <v>1</v>
      </c>
      <c r="N180" s="282" t="s">
        <v>43</v>
      </c>
      <c r="O180" s="92"/>
      <c r="P180" s="236">
        <f>O180*H180</f>
        <v>0</v>
      </c>
      <c r="Q180" s="236">
        <v>0.00011</v>
      </c>
      <c r="R180" s="236">
        <f>Q180*H180</f>
        <v>0.00011</v>
      </c>
      <c r="S180" s="236">
        <v>0</v>
      </c>
      <c r="T180" s="237">
        <f>S180*H180</f>
        <v>0</v>
      </c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R180" s="238" t="s">
        <v>210</v>
      </c>
      <c r="AT180" s="238" t="s">
        <v>298</v>
      </c>
      <c r="AU180" s="238" t="s">
        <v>87</v>
      </c>
      <c r="AY180" s="18" t="s">
        <v>170</v>
      </c>
      <c r="BE180" s="239">
        <f>IF(N180="základní",J180,0)</f>
        <v>0</v>
      </c>
      <c r="BF180" s="239">
        <f>IF(N180="snížená",J180,0)</f>
        <v>0</v>
      </c>
      <c r="BG180" s="239">
        <f>IF(N180="zákl. přenesená",J180,0)</f>
        <v>0</v>
      </c>
      <c r="BH180" s="239">
        <f>IF(N180="sníž. přenesená",J180,0)</f>
        <v>0</v>
      </c>
      <c r="BI180" s="239">
        <f>IF(N180="nulová",J180,0)</f>
        <v>0</v>
      </c>
      <c r="BJ180" s="18" t="s">
        <v>85</v>
      </c>
      <c r="BK180" s="239">
        <f>ROUND(I180*H180,2)</f>
        <v>0</v>
      </c>
      <c r="BL180" s="18" t="s">
        <v>177</v>
      </c>
      <c r="BM180" s="238" t="s">
        <v>1594</v>
      </c>
    </row>
    <row r="181" s="2" customFormat="1" ht="33" customHeight="1">
      <c r="A181" s="39"/>
      <c r="B181" s="40"/>
      <c r="C181" s="227" t="s">
        <v>7</v>
      </c>
      <c r="D181" s="227" t="s">
        <v>172</v>
      </c>
      <c r="E181" s="228" t="s">
        <v>1595</v>
      </c>
      <c r="F181" s="229" t="s">
        <v>1596</v>
      </c>
      <c r="G181" s="230" t="s">
        <v>183</v>
      </c>
      <c r="H181" s="231">
        <v>1</v>
      </c>
      <c r="I181" s="232"/>
      <c r="J181" s="233">
        <f>ROUND(I181*H181,2)</f>
        <v>0</v>
      </c>
      <c r="K181" s="229" t="s">
        <v>176</v>
      </c>
      <c r="L181" s="45"/>
      <c r="M181" s="234" t="s">
        <v>1</v>
      </c>
      <c r="N181" s="235" t="s">
        <v>43</v>
      </c>
      <c r="O181" s="92"/>
      <c r="P181" s="236">
        <f>O181*H181</f>
        <v>0</v>
      </c>
      <c r="Q181" s="236">
        <v>0.00016000000000000001</v>
      </c>
      <c r="R181" s="236">
        <f>Q181*H181</f>
        <v>0.00016000000000000001</v>
      </c>
      <c r="S181" s="236">
        <v>0</v>
      </c>
      <c r="T181" s="237">
        <f>S181*H181</f>
        <v>0</v>
      </c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R181" s="238" t="s">
        <v>177</v>
      </c>
      <c r="AT181" s="238" t="s">
        <v>172</v>
      </c>
      <c r="AU181" s="238" t="s">
        <v>87</v>
      </c>
      <c r="AY181" s="18" t="s">
        <v>170</v>
      </c>
      <c r="BE181" s="239">
        <f>IF(N181="základní",J181,0)</f>
        <v>0</v>
      </c>
      <c r="BF181" s="239">
        <f>IF(N181="snížená",J181,0)</f>
        <v>0</v>
      </c>
      <c r="BG181" s="239">
        <f>IF(N181="zákl. přenesená",J181,0)</f>
        <v>0</v>
      </c>
      <c r="BH181" s="239">
        <f>IF(N181="sníž. přenesená",J181,0)</f>
        <v>0</v>
      </c>
      <c r="BI181" s="239">
        <f>IF(N181="nulová",J181,0)</f>
        <v>0</v>
      </c>
      <c r="BJ181" s="18" t="s">
        <v>85</v>
      </c>
      <c r="BK181" s="239">
        <f>ROUND(I181*H181,2)</f>
        <v>0</v>
      </c>
      <c r="BL181" s="18" t="s">
        <v>177</v>
      </c>
      <c r="BM181" s="238" t="s">
        <v>1597</v>
      </c>
    </row>
    <row r="182" s="2" customFormat="1" ht="24.15" customHeight="1">
      <c r="A182" s="39"/>
      <c r="B182" s="40"/>
      <c r="C182" s="273" t="s">
        <v>286</v>
      </c>
      <c r="D182" s="273" t="s">
        <v>298</v>
      </c>
      <c r="E182" s="274" t="s">
        <v>1598</v>
      </c>
      <c r="F182" s="275" t="s">
        <v>1599</v>
      </c>
      <c r="G182" s="276" t="s">
        <v>183</v>
      </c>
      <c r="H182" s="277">
        <v>1</v>
      </c>
      <c r="I182" s="278"/>
      <c r="J182" s="279">
        <f>ROUND(I182*H182,2)</f>
        <v>0</v>
      </c>
      <c r="K182" s="275" t="s">
        <v>176</v>
      </c>
      <c r="L182" s="280"/>
      <c r="M182" s="281" t="s">
        <v>1</v>
      </c>
      <c r="N182" s="282" t="s">
        <v>43</v>
      </c>
      <c r="O182" s="92"/>
      <c r="P182" s="236">
        <f>O182*H182</f>
        <v>0</v>
      </c>
      <c r="Q182" s="236">
        <v>0.00231</v>
      </c>
      <c r="R182" s="236">
        <f>Q182*H182</f>
        <v>0.00231</v>
      </c>
      <c r="S182" s="236">
        <v>0</v>
      </c>
      <c r="T182" s="237">
        <f>S182*H182</f>
        <v>0</v>
      </c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R182" s="238" t="s">
        <v>210</v>
      </c>
      <c r="AT182" s="238" t="s">
        <v>298</v>
      </c>
      <c r="AU182" s="238" t="s">
        <v>87</v>
      </c>
      <c r="AY182" s="18" t="s">
        <v>170</v>
      </c>
      <c r="BE182" s="239">
        <f>IF(N182="základní",J182,0)</f>
        <v>0</v>
      </c>
      <c r="BF182" s="239">
        <f>IF(N182="snížená",J182,0)</f>
        <v>0</v>
      </c>
      <c r="BG182" s="239">
        <f>IF(N182="zákl. přenesená",J182,0)</f>
        <v>0</v>
      </c>
      <c r="BH182" s="239">
        <f>IF(N182="sníž. přenesená",J182,0)</f>
        <v>0</v>
      </c>
      <c r="BI182" s="239">
        <f>IF(N182="nulová",J182,0)</f>
        <v>0</v>
      </c>
      <c r="BJ182" s="18" t="s">
        <v>85</v>
      </c>
      <c r="BK182" s="239">
        <f>ROUND(I182*H182,2)</f>
        <v>0</v>
      </c>
      <c r="BL182" s="18" t="s">
        <v>177</v>
      </c>
      <c r="BM182" s="238" t="s">
        <v>1600</v>
      </c>
    </row>
    <row r="183" s="2" customFormat="1" ht="24.15" customHeight="1">
      <c r="A183" s="39"/>
      <c r="B183" s="40"/>
      <c r="C183" s="273" t="s">
        <v>291</v>
      </c>
      <c r="D183" s="273" t="s">
        <v>298</v>
      </c>
      <c r="E183" s="274" t="s">
        <v>1601</v>
      </c>
      <c r="F183" s="275" t="s">
        <v>1602</v>
      </c>
      <c r="G183" s="276" t="s">
        <v>183</v>
      </c>
      <c r="H183" s="277">
        <v>1</v>
      </c>
      <c r="I183" s="278"/>
      <c r="J183" s="279">
        <f>ROUND(I183*H183,2)</f>
        <v>0</v>
      </c>
      <c r="K183" s="275" t="s">
        <v>1</v>
      </c>
      <c r="L183" s="280"/>
      <c r="M183" s="281" t="s">
        <v>1</v>
      </c>
      <c r="N183" s="282" t="s">
        <v>43</v>
      </c>
      <c r="O183" s="92"/>
      <c r="P183" s="236">
        <f>O183*H183</f>
        <v>0</v>
      </c>
      <c r="Q183" s="236">
        <v>0.0033</v>
      </c>
      <c r="R183" s="236">
        <f>Q183*H183</f>
        <v>0.0033</v>
      </c>
      <c r="S183" s="236">
        <v>0</v>
      </c>
      <c r="T183" s="237">
        <f>S183*H183</f>
        <v>0</v>
      </c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R183" s="238" t="s">
        <v>210</v>
      </c>
      <c r="AT183" s="238" t="s">
        <v>298</v>
      </c>
      <c r="AU183" s="238" t="s">
        <v>87</v>
      </c>
      <c r="AY183" s="18" t="s">
        <v>170</v>
      </c>
      <c r="BE183" s="239">
        <f>IF(N183="základní",J183,0)</f>
        <v>0</v>
      </c>
      <c r="BF183" s="239">
        <f>IF(N183="snížená",J183,0)</f>
        <v>0</v>
      </c>
      <c r="BG183" s="239">
        <f>IF(N183="zákl. přenesená",J183,0)</f>
        <v>0</v>
      </c>
      <c r="BH183" s="239">
        <f>IF(N183="sníž. přenesená",J183,0)</f>
        <v>0</v>
      </c>
      <c r="BI183" s="239">
        <f>IF(N183="nulová",J183,0)</f>
        <v>0</v>
      </c>
      <c r="BJ183" s="18" t="s">
        <v>85</v>
      </c>
      <c r="BK183" s="239">
        <f>ROUND(I183*H183,2)</f>
        <v>0</v>
      </c>
      <c r="BL183" s="18" t="s">
        <v>177</v>
      </c>
      <c r="BM183" s="238" t="s">
        <v>1603</v>
      </c>
    </row>
    <row r="184" s="2" customFormat="1" ht="33" customHeight="1">
      <c r="A184" s="39"/>
      <c r="B184" s="40"/>
      <c r="C184" s="227" t="s">
        <v>297</v>
      </c>
      <c r="D184" s="227" t="s">
        <v>172</v>
      </c>
      <c r="E184" s="228" t="s">
        <v>1604</v>
      </c>
      <c r="F184" s="229" t="s">
        <v>1605</v>
      </c>
      <c r="G184" s="230" t="s">
        <v>183</v>
      </c>
      <c r="H184" s="231">
        <v>1</v>
      </c>
      <c r="I184" s="232"/>
      <c r="J184" s="233">
        <f>ROUND(I184*H184,2)</f>
        <v>0</v>
      </c>
      <c r="K184" s="229" t="s">
        <v>176</v>
      </c>
      <c r="L184" s="45"/>
      <c r="M184" s="234" t="s">
        <v>1</v>
      </c>
      <c r="N184" s="235" t="s">
        <v>43</v>
      </c>
      <c r="O184" s="92"/>
      <c r="P184" s="236">
        <f>O184*H184</f>
        <v>0</v>
      </c>
      <c r="Q184" s="236">
        <v>0</v>
      </c>
      <c r="R184" s="236">
        <f>Q184*H184</f>
        <v>0</v>
      </c>
      <c r="S184" s="236">
        <v>0</v>
      </c>
      <c r="T184" s="237">
        <f>S184*H184</f>
        <v>0</v>
      </c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R184" s="238" t="s">
        <v>177</v>
      </c>
      <c r="AT184" s="238" t="s">
        <v>172</v>
      </c>
      <c r="AU184" s="238" t="s">
        <v>87</v>
      </c>
      <c r="AY184" s="18" t="s">
        <v>170</v>
      </c>
      <c r="BE184" s="239">
        <f>IF(N184="základní",J184,0)</f>
        <v>0</v>
      </c>
      <c r="BF184" s="239">
        <f>IF(N184="snížená",J184,0)</f>
        <v>0</v>
      </c>
      <c r="BG184" s="239">
        <f>IF(N184="zákl. přenesená",J184,0)</f>
        <v>0</v>
      </c>
      <c r="BH184" s="239">
        <f>IF(N184="sníž. přenesená",J184,0)</f>
        <v>0</v>
      </c>
      <c r="BI184" s="239">
        <f>IF(N184="nulová",J184,0)</f>
        <v>0</v>
      </c>
      <c r="BJ184" s="18" t="s">
        <v>85</v>
      </c>
      <c r="BK184" s="239">
        <f>ROUND(I184*H184,2)</f>
        <v>0</v>
      </c>
      <c r="BL184" s="18" t="s">
        <v>177</v>
      </c>
      <c r="BM184" s="238" t="s">
        <v>1606</v>
      </c>
    </row>
    <row r="185" s="2" customFormat="1" ht="24.15" customHeight="1">
      <c r="A185" s="39"/>
      <c r="B185" s="40"/>
      <c r="C185" s="273" t="s">
        <v>303</v>
      </c>
      <c r="D185" s="273" t="s">
        <v>298</v>
      </c>
      <c r="E185" s="274" t="s">
        <v>1607</v>
      </c>
      <c r="F185" s="275" t="s">
        <v>1608</v>
      </c>
      <c r="G185" s="276" t="s">
        <v>183</v>
      </c>
      <c r="H185" s="277">
        <v>1</v>
      </c>
      <c r="I185" s="278"/>
      <c r="J185" s="279">
        <f>ROUND(I185*H185,2)</f>
        <v>0</v>
      </c>
      <c r="K185" s="275" t="s">
        <v>1</v>
      </c>
      <c r="L185" s="280"/>
      <c r="M185" s="281" t="s">
        <v>1</v>
      </c>
      <c r="N185" s="282" t="s">
        <v>43</v>
      </c>
      <c r="O185" s="92"/>
      <c r="P185" s="236">
        <f>O185*H185</f>
        <v>0</v>
      </c>
      <c r="Q185" s="236">
        <v>0.0030999999999999999</v>
      </c>
      <c r="R185" s="236">
        <f>Q185*H185</f>
        <v>0.0030999999999999999</v>
      </c>
      <c r="S185" s="236">
        <v>0</v>
      </c>
      <c r="T185" s="237">
        <f>S185*H185</f>
        <v>0</v>
      </c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R185" s="238" t="s">
        <v>210</v>
      </c>
      <c r="AT185" s="238" t="s">
        <v>298</v>
      </c>
      <c r="AU185" s="238" t="s">
        <v>87</v>
      </c>
      <c r="AY185" s="18" t="s">
        <v>170</v>
      </c>
      <c r="BE185" s="239">
        <f>IF(N185="základní",J185,0)</f>
        <v>0</v>
      </c>
      <c r="BF185" s="239">
        <f>IF(N185="snížená",J185,0)</f>
        <v>0</v>
      </c>
      <c r="BG185" s="239">
        <f>IF(N185="zákl. přenesená",J185,0)</f>
        <v>0</v>
      </c>
      <c r="BH185" s="239">
        <f>IF(N185="sníž. přenesená",J185,0)</f>
        <v>0</v>
      </c>
      <c r="BI185" s="239">
        <f>IF(N185="nulová",J185,0)</f>
        <v>0</v>
      </c>
      <c r="BJ185" s="18" t="s">
        <v>85</v>
      </c>
      <c r="BK185" s="239">
        <f>ROUND(I185*H185,2)</f>
        <v>0</v>
      </c>
      <c r="BL185" s="18" t="s">
        <v>177</v>
      </c>
      <c r="BM185" s="238" t="s">
        <v>1609</v>
      </c>
    </row>
    <row r="186" s="2" customFormat="1" ht="24.15" customHeight="1">
      <c r="A186" s="39"/>
      <c r="B186" s="40"/>
      <c r="C186" s="273" t="s">
        <v>308</v>
      </c>
      <c r="D186" s="273" t="s">
        <v>298</v>
      </c>
      <c r="E186" s="274" t="s">
        <v>1601</v>
      </c>
      <c r="F186" s="275" t="s">
        <v>1602</v>
      </c>
      <c r="G186" s="276" t="s">
        <v>183</v>
      </c>
      <c r="H186" s="277">
        <v>1</v>
      </c>
      <c r="I186" s="278"/>
      <c r="J186" s="279">
        <f>ROUND(I186*H186,2)</f>
        <v>0</v>
      </c>
      <c r="K186" s="275" t="s">
        <v>1</v>
      </c>
      <c r="L186" s="280"/>
      <c r="M186" s="281" t="s">
        <v>1</v>
      </c>
      <c r="N186" s="282" t="s">
        <v>43</v>
      </c>
      <c r="O186" s="92"/>
      <c r="P186" s="236">
        <f>O186*H186</f>
        <v>0</v>
      </c>
      <c r="Q186" s="236">
        <v>0.0033</v>
      </c>
      <c r="R186" s="236">
        <f>Q186*H186</f>
        <v>0.0033</v>
      </c>
      <c r="S186" s="236">
        <v>0</v>
      </c>
      <c r="T186" s="237">
        <f>S186*H186</f>
        <v>0</v>
      </c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R186" s="238" t="s">
        <v>210</v>
      </c>
      <c r="AT186" s="238" t="s">
        <v>298</v>
      </c>
      <c r="AU186" s="238" t="s">
        <v>87</v>
      </c>
      <c r="AY186" s="18" t="s">
        <v>170</v>
      </c>
      <c r="BE186" s="239">
        <f>IF(N186="základní",J186,0)</f>
        <v>0</v>
      </c>
      <c r="BF186" s="239">
        <f>IF(N186="snížená",J186,0)</f>
        <v>0</v>
      </c>
      <c r="BG186" s="239">
        <f>IF(N186="zákl. přenesená",J186,0)</f>
        <v>0</v>
      </c>
      <c r="BH186" s="239">
        <f>IF(N186="sníž. přenesená",J186,0)</f>
        <v>0</v>
      </c>
      <c r="BI186" s="239">
        <f>IF(N186="nulová",J186,0)</f>
        <v>0</v>
      </c>
      <c r="BJ186" s="18" t="s">
        <v>85</v>
      </c>
      <c r="BK186" s="239">
        <f>ROUND(I186*H186,2)</f>
        <v>0</v>
      </c>
      <c r="BL186" s="18" t="s">
        <v>177</v>
      </c>
      <c r="BM186" s="238" t="s">
        <v>1610</v>
      </c>
    </row>
    <row r="187" s="2" customFormat="1" ht="44.25" customHeight="1">
      <c r="A187" s="39"/>
      <c r="B187" s="40"/>
      <c r="C187" s="227" t="s">
        <v>313</v>
      </c>
      <c r="D187" s="227" t="s">
        <v>172</v>
      </c>
      <c r="E187" s="228" t="s">
        <v>1611</v>
      </c>
      <c r="F187" s="229" t="s">
        <v>1612</v>
      </c>
      <c r="G187" s="230" t="s">
        <v>183</v>
      </c>
      <c r="H187" s="231">
        <v>1</v>
      </c>
      <c r="I187" s="232"/>
      <c r="J187" s="233">
        <f>ROUND(I187*H187,2)</f>
        <v>0</v>
      </c>
      <c r="K187" s="229" t="s">
        <v>176</v>
      </c>
      <c r="L187" s="45"/>
      <c r="M187" s="234" t="s">
        <v>1</v>
      </c>
      <c r="N187" s="235" t="s">
        <v>43</v>
      </c>
      <c r="O187" s="92"/>
      <c r="P187" s="236">
        <f>O187*H187</f>
        <v>0</v>
      </c>
      <c r="Q187" s="236">
        <v>0</v>
      </c>
      <c r="R187" s="236">
        <f>Q187*H187</f>
        <v>0</v>
      </c>
      <c r="S187" s="236">
        <v>0</v>
      </c>
      <c r="T187" s="237">
        <f>S187*H187</f>
        <v>0</v>
      </c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R187" s="238" t="s">
        <v>177</v>
      </c>
      <c r="AT187" s="238" t="s">
        <v>172</v>
      </c>
      <c r="AU187" s="238" t="s">
        <v>87</v>
      </c>
      <c r="AY187" s="18" t="s">
        <v>170</v>
      </c>
      <c r="BE187" s="239">
        <f>IF(N187="základní",J187,0)</f>
        <v>0</v>
      </c>
      <c r="BF187" s="239">
        <f>IF(N187="snížená",J187,0)</f>
        <v>0</v>
      </c>
      <c r="BG187" s="239">
        <f>IF(N187="zákl. přenesená",J187,0)</f>
        <v>0</v>
      </c>
      <c r="BH187" s="239">
        <f>IF(N187="sníž. přenesená",J187,0)</f>
        <v>0</v>
      </c>
      <c r="BI187" s="239">
        <f>IF(N187="nulová",J187,0)</f>
        <v>0</v>
      </c>
      <c r="BJ187" s="18" t="s">
        <v>85</v>
      </c>
      <c r="BK187" s="239">
        <f>ROUND(I187*H187,2)</f>
        <v>0</v>
      </c>
      <c r="BL187" s="18" t="s">
        <v>177</v>
      </c>
      <c r="BM187" s="238" t="s">
        <v>1613</v>
      </c>
    </row>
    <row r="188" s="2" customFormat="1" ht="24.15" customHeight="1">
      <c r="A188" s="39"/>
      <c r="B188" s="40"/>
      <c r="C188" s="273" t="s">
        <v>318</v>
      </c>
      <c r="D188" s="273" t="s">
        <v>298</v>
      </c>
      <c r="E188" s="274" t="s">
        <v>1614</v>
      </c>
      <c r="F188" s="275" t="s">
        <v>1615</v>
      </c>
      <c r="G188" s="276" t="s">
        <v>183</v>
      </c>
      <c r="H188" s="277">
        <v>1</v>
      </c>
      <c r="I188" s="278"/>
      <c r="J188" s="279">
        <f>ROUND(I188*H188,2)</f>
        <v>0</v>
      </c>
      <c r="K188" s="275" t="s">
        <v>176</v>
      </c>
      <c r="L188" s="280"/>
      <c r="M188" s="281" t="s">
        <v>1</v>
      </c>
      <c r="N188" s="282" t="s">
        <v>43</v>
      </c>
      <c r="O188" s="92"/>
      <c r="P188" s="236">
        <f>O188*H188</f>
        <v>0</v>
      </c>
      <c r="Q188" s="236">
        <v>0.0018600000000000001</v>
      </c>
      <c r="R188" s="236">
        <f>Q188*H188</f>
        <v>0.0018600000000000001</v>
      </c>
      <c r="S188" s="236">
        <v>0</v>
      </c>
      <c r="T188" s="237">
        <f>S188*H188</f>
        <v>0</v>
      </c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R188" s="238" t="s">
        <v>210</v>
      </c>
      <c r="AT188" s="238" t="s">
        <v>298</v>
      </c>
      <c r="AU188" s="238" t="s">
        <v>87</v>
      </c>
      <c r="AY188" s="18" t="s">
        <v>170</v>
      </c>
      <c r="BE188" s="239">
        <f>IF(N188="základní",J188,0)</f>
        <v>0</v>
      </c>
      <c r="BF188" s="239">
        <f>IF(N188="snížená",J188,0)</f>
        <v>0</v>
      </c>
      <c r="BG188" s="239">
        <f>IF(N188="zákl. přenesená",J188,0)</f>
        <v>0</v>
      </c>
      <c r="BH188" s="239">
        <f>IF(N188="sníž. přenesená",J188,0)</f>
        <v>0</v>
      </c>
      <c r="BI188" s="239">
        <f>IF(N188="nulová",J188,0)</f>
        <v>0</v>
      </c>
      <c r="BJ188" s="18" t="s">
        <v>85</v>
      </c>
      <c r="BK188" s="239">
        <f>ROUND(I188*H188,2)</f>
        <v>0</v>
      </c>
      <c r="BL188" s="18" t="s">
        <v>177</v>
      </c>
      <c r="BM188" s="238" t="s">
        <v>1616</v>
      </c>
    </row>
    <row r="189" s="2" customFormat="1" ht="37.8" customHeight="1">
      <c r="A189" s="39"/>
      <c r="B189" s="40"/>
      <c r="C189" s="227" t="s">
        <v>323</v>
      </c>
      <c r="D189" s="227" t="s">
        <v>172</v>
      </c>
      <c r="E189" s="228" t="s">
        <v>1617</v>
      </c>
      <c r="F189" s="229" t="s">
        <v>1618</v>
      </c>
      <c r="G189" s="230" t="s">
        <v>183</v>
      </c>
      <c r="H189" s="231">
        <v>1</v>
      </c>
      <c r="I189" s="232"/>
      <c r="J189" s="233">
        <f>ROUND(I189*H189,2)</f>
        <v>0</v>
      </c>
      <c r="K189" s="229" t="s">
        <v>176</v>
      </c>
      <c r="L189" s="45"/>
      <c r="M189" s="234" t="s">
        <v>1</v>
      </c>
      <c r="N189" s="235" t="s">
        <v>43</v>
      </c>
      <c r="O189" s="92"/>
      <c r="P189" s="236">
        <f>O189*H189</f>
        <v>0</v>
      </c>
      <c r="Q189" s="236">
        <v>1.5424899999999999</v>
      </c>
      <c r="R189" s="236">
        <f>Q189*H189</f>
        <v>1.5424899999999999</v>
      </c>
      <c r="S189" s="236">
        <v>0</v>
      </c>
      <c r="T189" s="237">
        <f>S189*H189</f>
        <v>0</v>
      </c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R189" s="238" t="s">
        <v>177</v>
      </c>
      <c r="AT189" s="238" t="s">
        <v>172</v>
      </c>
      <c r="AU189" s="238" t="s">
        <v>87</v>
      </c>
      <c r="AY189" s="18" t="s">
        <v>170</v>
      </c>
      <c r="BE189" s="239">
        <f>IF(N189="základní",J189,0)</f>
        <v>0</v>
      </c>
      <c r="BF189" s="239">
        <f>IF(N189="snížená",J189,0)</f>
        <v>0</v>
      </c>
      <c r="BG189" s="239">
        <f>IF(N189="zákl. přenesená",J189,0)</f>
        <v>0</v>
      </c>
      <c r="BH189" s="239">
        <f>IF(N189="sníž. přenesená",J189,0)</f>
        <v>0</v>
      </c>
      <c r="BI189" s="239">
        <f>IF(N189="nulová",J189,0)</f>
        <v>0</v>
      </c>
      <c r="BJ189" s="18" t="s">
        <v>85</v>
      </c>
      <c r="BK189" s="239">
        <f>ROUND(I189*H189,2)</f>
        <v>0</v>
      </c>
      <c r="BL189" s="18" t="s">
        <v>177</v>
      </c>
      <c r="BM189" s="238" t="s">
        <v>1619</v>
      </c>
    </row>
    <row r="190" s="13" customFormat="1">
      <c r="A190" s="13"/>
      <c r="B190" s="240"/>
      <c r="C190" s="241"/>
      <c r="D190" s="242" t="s">
        <v>179</v>
      </c>
      <c r="E190" s="243" t="s">
        <v>1</v>
      </c>
      <c r="F190" s="244" t="s">
        <v>85</v>
      </c>
      <c r="G190" s="241"/>
      <c r="H190" s="245">
        <v>1</v>
      </c>
      <c r="I190" s="246"/>
      <c r="J190" s="241"/>
      <c r="K190" s="241"/>
      <c r="L190" s="247"/>
      <c r="M190" s="248"/>
      <c r="N190" s="249"/>
      <c r="O190" s="249"/>
      <c r="P190" s="249"/>
      <c r="Q190" s="249"/>
      <c r="R190" s="249"/>
      <c r="S190" s="249"/>
      <c r="T190" s="250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251" t="s">
        <v>179</v>
      </c>
      <c r="AU190" s="251" t="s">
        <v>87</v>
      </c>
      <c r="AV190" s="13" t="s">
        <v>87</v>
      </c>
      <c r="AW190" s="13" t="s">
        <v>34</v>
      </c>
      <c r="AX190" s="13" t="s">
        <v>85</v>
      </c>
      <c r="AY190" s="251" t="s">
        <v>170</v>
      </c>
    </row>
    <row r="191" s="2" customFormat="1" ht="24.15" customHeight="1">
      <c r="A191" s="39"/>
      <c r="B191" s="40"/>
      <c r="C191" s="273" t="s">
        <v>328</v>
      </c>
      <c r="D191" s="273" t="s">
        <v>298</v>
      </c>
      <c r="E191" s="274" t="s">
        <v>1620</v>
      </c>
      <c r="F191" s="275" t="s">
        <v>1621</v>
      </c>
      <c r="G191" s="276" t="s">
        <v>183</v>
      </c>
      <c r="H191" s="277">
        <v>1</v>
      </c>
      <c r="I191" s="278"/>
      <c r="J191" s="279">
        <f>ROUND(I191*H191,2)</f>
        <v>0</v>
      </c>
      <c r="K191" s="275" t="s">
        <v>176</v>
      </c>
      <c r="L191" s="280"/>
      <c r="M191" s="281" t="s">
        <v>1</v>
      </c>
      <c r="N191" s="282" t="s">
        <v>43</v>
      </c>
      <c r="O191" s="92"/>
      <c r="P191" s="236">
        <f>O191*H191</f>
        <v>0</v>
      </c>
      <c r="Q191" s="236">
        <v>0.059999999999999998</v>
      </c>
      <c r="R191" s="236">
        <f>Q191*H191</f>
        <v>0.059999999999999998</v>
      </c>
      <c r="S191" s="236">
        <v>0</v>
      </c>
      <c r="T191" s="237">
        <f>S191*H191</f>
        <v>0</v>
      </c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R191" s="238" t="s">
        <v>210</v>
      </c>
      <c r="AT191" s="238" t="s">
        <v>298</v>
      </c>
      <c r="AU191" s="238" t="s">
        <v>87</v>
      </c>
      <c r="AY191" s="18" t="s">
        <v>170</v>
      </c>
      <c r="BE191" s="239">
        <f>IF(N191="základní",J191,0)</f>
        <v>0</v>
      </c>
      <c r="BF191" s="239">
        <f>IF(N191="snížená",J191,0)</f>
        <v>0</v>
      </c>
      <c r="BG191" s="239">
        <f>IF(N191="zákl. přenesená",J191,0)</f>
        <v>0</v>
      </c>
      <c r="BH191" s="239">
        <f>IF(N191="sníž. přenesená",J191,0)</f>
        <v>0</v>
      </c>
      <c r="BI191" s="239">
        <f>IF(N191="nulová",J191,0)</f>
        <v>0</v>
      </c>
      <c r="BJ191" s="18" t="s">
        <v>85</v>
      </c>
      <c r="BK191" s="239">
        <f>ROUND(I191*H191,2)</f>
        <v>0</v>
      </c>
      <c r="BL191" s="18" t="s">
        <v>177</v>
      </c>
      <c r="BM191" s="238" t="s">
        <v>1622</v>
      </c>
    </row>
    <row r="192" s="2" customFormat="1" ht="16.5" customHeight="1">
      <c r="A192" s="39"/>
      <c r="B192" s="40"/>
      <c r="C192" s="227" t="s">
        <v>333</v>
      </c>
      <c r="D192" s="227" t="s">
        <v>172</v>
      </c>
      <c r="E192" s="228" t="s">
        <v>1623</v>
      </c>
      <c r="F192" s="229" t="s">
        <v>1624</v>
      </c>
      <c r="G192" s="230" t="s">
        <v>183</v>
      </c>
      <c r="H192" s="231">
        <v>2</v>
      </c>
      <c r="I192" s="232"/>
      <c r="J192" s="233">
        <f>ROUND(I192*H192,2)</f>
        <v>0</v>
      </c>
      <c r="K192" s="229" t="s">
        <v>176</v>
      </c>
      <c r="L192" s="45"/>
      <c r="M192" s="234" t="s">
        <v>1</v>
      </c>
      <c r="N192" s="235" t="s">
        <v>43</v>
      </c>
      <c r="O192" s="92"/>
      <c r="P192" s="236">
        <f>O192*H192</f>
        <v>0</v>
      </c>
      <c r="Q192" s="236">
        <v>0.040000000000000001</v>
      </c>
      <c r="R192" s="236">
        <f>Q192*H192</f>
        <v>0.080000000000000002</v>
      </c>
      <c r="S192" s="236">
        <v>0</v>
      </c>
      <c r="T192" s="237">
        <f>S192*H192</f>
        <v>0</v>
      </c>
      <c r="U192" s="39"/>
      <c r="V192" s="39"/>
      <c r="W192" s="39"/>
      <c r="X192" s="39"/>
      <c r="Y192" s="39"/>
      <c r="Z192" s="39"/>
      <c r="AA192" s="39"/>
      <c r="AB192" s="39"/>
      <c r="AC192" s="39"/>
      <c r="AD192" s="39"/>
      <c r="AE192" s="39"/>
      <c r="AR192" s="238" t="s">
        <v>177</v>
      </c>
      <c r="AT192" s="238" t="s">
        <v>172</v>
      </c>
      <c r="AU192" s="238" t="s">
        <v>87</v>
      </c>
      <c r="AY192" s="18" t="s">
        <v>170</v>
      </c>
      <c r="BE192" s="239">
        <f>IF(N192="základní",J192,0)</f>
        <v>0</v>
      </c>
      <c r="BF192" s="239">
        <f>IF(N192="snížená",J192,0)</f>
        <v>0</v>
      </c>
      <c r="BG192" s="239">
        <f>IF(N192="zákl. přenesená",J192,0)</f>
        <v>0</v>
      </c>
      <c r="BH192" s="239">
        <f>IF(N192="sníž. přenesená",J192,0)</f>
        <v>0</v>
      </c>
      <c r="BI192" s="239">
        <f>IF(N192="nulová",J192,0)</f>
        <v>0</v>
      </c>
      <c r="BJ192" s="18" t="s">
        <v>85</v>
      </c>
      <c r="BK192" s="239">
        <f>ROUND(I192*H192,2)</f>
        <v>0</v>
      </c>
      <c r="BL192" s="18" t="s">
        <v>177</v>
      </c>
      <c r="BM192" s="238" t="s">
        <v>1625</v>
      </c>
    </row>
    <row r="193" s="2" customFormat="1" ht="16.5" customHeight="1">
      <c r="A193" s="39"/>
      <c r="B193" s="40"/>
      <c r="C193" s="273" t="s">
        <v>338</v>
      </c>
      <c r="D193" s="273" t="s">
        <v>298</v>
      </c>
      <c r="E193" s="274" t="s">
        <v>1626</v>
      </c>
      <c r="F193" s="275" t="s">
        <v>1627</v>
      </c>
      <c r="G193" s="276" t="s">
        <v>183</v>
      </c>
      <c r="H193" s="277">
        <v>2</v>
      </c>
      <c r="I193" s="278"/>
      <c r="J193" s="279">
        <f>ROUND(I193*H193,2)</f>
        <v>0</v>
      </c>
      <c r="K193" s="275" t="s">
        <v>176</v>
      </c>
      <c r="L193" s="280"/>
      <c r="M193" s="281" t="s">
        <v>1</v>
      </c>
      <c r="N193" s="282" t="s">
        <v>43</v>
      </c>
      <c r="O193" s="92"/>
      <c r="P193" s="236">
        <f>O193*H193</f>
        <v>0</v>
      </c>
      <c r="Q193" s="236">
        <v>0.0073000000000000001</v>
      </c>
      <c r="R193" s="236">
        <f>Q193*H193</f>
        <v>0.0146</v>
      </c>
      <c r="S193" s="236">
        <v>0</v>
      </c>
      <c r="T193" s="237">
        <f>S193*H193</f>
        <v>0</v>
      </c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R193" s="238" t="s">
        <v>210</v>
      </c>
      <c r="AT193" s="238" t="s">
        <v>298</v>
      </c>
      <c r="AU193" s="238" t="s">
        <v>87</v>
      </c>
      <c r="AY193" s="18" t="s">
        <v>170</v>
      </c>
      <c r="BE193" s="239">
        <f>IF(N193="základní",J193,0)</f>
        <v>0</v>
      </c>
      <c r="BF193" s="239">
        <f>IF(N193="snížená",J193,0)</f>
        <v>0</v>
      </c>
      <c r="BG193" s="239">
        <f>IF(N193="zákl. přenesená",J193,0)</f>
        <v>0</v>
      </c>
      <c r="BH193" s="239">
        <f>IF(N193="sníž. přenesená",J193,0)</f>
        <v>0</v>
      </c>
      <c r="BI193" s="239">
        <f>IF(N193="nulová",J193,0)</f>
        <v>0</v>
      </c>
      <c r="BJ193" s="18" t="s">
        <v>85</v>
      </c>
      <c r="BK193" s="239">
        <f>ROUND(I193*H193,2)</f>
        <v>0</v>
      </c>
      <c r="BL193" s="18" t="s">
        <v>177</v>
      </c>
      <c r="BM193" s="238" t="s">
        <v>1628</v>
      </c>
    </row>
    <row r="194" s="2" customFormat="1" ht="24.15" customHeight="1">
      <c r="A194" s="39"/>
      <c r="B194" s="40"/>
      <c r="C194" s="273" t="s">
        <v>343</v>
      </c>
      <c r="D194" s="273" t="s">
        <v>298</v>
      </c>
      <c r="E194" s="274" t="s">
        <v>1629</v>
      </c>
      <c r="F194" s="275" t="s">
        <v>1630</v>
      </c>
      <c r="G194" s="276" t="s">
        <v>183</v>
      </c>
      <c r="H194" s="277">
        <v>2</v>
      </c>
      <c r="I194" s="278"/>
      <c r="J194" s="279">
        <f>ROUND(I194*H194,2)</f>
        <v>0</v>
      </c>
      <c r="K194" s="275" t="s">
        <v>1</v>
      </c>
      <c r="L194" s="280"/>
      <c r="M194" s="281" t="s">
        <v>1</v>
      </c>
      <c r="N194" s="282" t="s">
        <v>43</v>
      </c>
      <c r="O194" s="92"/>
      <c r="P194" s="236">
        <f>O194*H194</f>
        <v>0</v>
      </c>
      <c r="Q194" s="236">
        <v>0.00064999999999999997</v>
      </c>
      <c r="R194" s="236">
        <f>Q194*H194</f>
        <v>0.0012999999999999999</v>
      </c>
      <c r="S194" s="236">
        <v>0</v>
      </c>
      <c r="T194" s="237">
        <f>S194*H194</f>
        <v>0</v>
      </c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R194" s="238" t="s">
        <v>210</v>
      </c>
      <c r="AT194" s="238" t="s">
        <v>298</v>
      </c>
      <c r="AU194" s="238" t="s">
        <v>87</v>
      </c>
      <c r="AY194" s="18" t="s">
        <v>170</v>
      </c>
      <c r="BE194" s="239">
        <f>IF(N194="základní",J194,0)</f>
        <v>0</v>
      </c>
      <c r="BF194" s="239">
        <f>IF(N194="snížená",J194,0)</f>
        <v>0</v>
      </c>
      <c r="BG194" s="239">
        <f>IF(N194="zákl. přenesená",J194,0)</f>
        <v>0</v>
      </c>
      <c r="BH194" s="239">
        <f>IF(N194="sníž. přenesená",J194,0)</f>
        <v>0</v>
      </c>
      <c r="BI194" s="239">
        <f>IF(N194="nulová",J194,0)</f>
        <v>0</v>
      </c>
      <c r="BJ194" s="18" t="s">
        <v>85</v>
      </c>
      <c r="BK194" s="239">
        <f>ROUND(I194*H194,2)</f>
        <v>0</v>
      </c>
      <c r="BL194" s="18" t="s">
        <v>177</v>
      </c>
      <c r="BM194" s="238" t="s">
        <v>1631</v>
      </c>
    </row>
    <row r="195" s="2" customFormat="1" ht="24.15" customHeight="1">
      <c r="A195" s="39"/>
      <c r="B195" s="40"/>
      <c r="C195" s="227" t="s">
        <v>349</v>
      </c>
      <c r="D195" s="227" t="s">
        <v>172</v>
      </c>
      <c r="E195" s="228" t="s">
        <v>1632</v>
      </c>
      <c r="F195" s="229" t="s">
        <v>1633</v>
      </c>
      <c r="G195" s="230" t="s">
        <v>389</v>
      </c>
      <c r="H195" s="231">
        <v>42.5</v>
      </c>
      <c r="I195" s="232"/>
      <c r="J195" s="233">
        <f>ROUND(I195*H195,2)</f>
        <v>0</v>
      </c>
      <c r="K195" s="229" t="s">
        <v>176</v>
      </c>
      <c r="L195" s="45"/>
      <c r="M195" s="234" t="s">
        <v>1</v>
      </c>
      <c r="N195" s="235" t="s">
        <v>43</v>
      </c>
      <c r="O195" s="92"/>
      <c r="P195" s="236">
        <f>O195*H195</f>
        <v>0</v>
      </c>
      <c r="Q195" s="236">
        <v>6.9999999999999994E-05</v>
      </c>
      <c r="R195" s="236">
        <f>Q195*H195</f>
        <v>0.0029749999999999998</v>
      </c>
      <c r="S195" s="236">
        <v>0</v>
      </c>
      <c r="T195" s="237">
        <f>S195*H195</f>
        <v>0</v>
      </c>
      <c r="U195" s="39"/>
      <c r="V195" s="39"/>
      <c r="W195" s="39"/>
      <c r="X195" s="39"/>
      <c r="Y195" s="39"/>
      <c r="Z195" s="39"/>
      <c r="AA195" s="39"/>
      <c r="AB195" s="39"/>
      <c r="AC195" s="39"/>
      <c r="AD195" s="39"/>
      <c r="AE195" s="39"/>
      <c r="AR195" s="238" t="s">
        <v>177</v>
      </c>
      <c r="AT195" s="238" t="s">
        <v>172</v>
      </c>
      <c r="AU195" s="238" t="s">
        <v>87</v>
      </c>
      <c r="AY195" s="18" t="s">
        <v>170</v>
      </c>
      <c r="BE195" s="239">
        <f>IF(N195="základní",J195,0)</f>
        <v>0</v>
      </c>
      <c r="BF195" s="239">
        <f>IF(N195="snížená",J195,0)</f>
        <v>0</v>
      </c>
      <c r="BG195" s="239">
        <f>IF(N195="zákl. přenesená",J195,0)</f>
        <v>0</v>
      </c>
      <c r="BH195" s="239">
        <f>IF(N195="sníž. přenesená",J195,0)</f>
        <v>0</v>
      </c>
      <c r="BI195" s="239">
        <f>IF(N195="nulová",J195,0)</f>
        <v>0</v>
      </c>
      <c r="BJ195" s="18" t="s">
        <v>85</v>
      </c>
      <c r="BK195" s="239">
        <f>ROUND(I195*H195,2)</f>
        <v>0</v>
      </c>
      <c r="BL195" s="18" t="s">
        <v>177</v>
      </c>
      <c r="BM195" s="238" t="s">
        <v>1634</v>
      </c>
    </row>
    <row r="196" s="13" customFormat="1">
      <c r="A196" s="13"/>
      <c r="B196" s="240"/>
      <c r="C196" s="241"/>
      <c r="D196" s="242" t="s">
        <v>179</v>
      </c>
      <c r="E196" s="243" t="s">
        <v>1</v>
      </c>
      <c r="F196" s="244" t="s">
        <v>1635</v>
      </c>
      <c r="G196" s="241"/>
      <c r="H196" s="245">
        <v>42.5</v>
      </c>
      <c r="I196" s="246"/>
      <c r="J196" s="241"/>
      <c r="K196" s="241"/>
      <c r="L196" s="247"/>
      <c r="M196" s="248"/>
      <c r="N196" s="249"/>
      <c r="O196" s="249"/>
      <c r="P196" s="249"/>
      <c r="Q196" s="249"/>
      <c r="R196" s="249"/>
      <c r="S196" s="249"/>
      <c r="T196" s="250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251" t="s">
        <v>179</v>
      </c>
      <c r="AU196" s="251" t="s">
        <v>87</v>
      </c>
      <c r="AV196" s="13" t="s">
        <v>87</v>
      </c>
      <c r="AW196" s="13" t="s">
        <v>34</v>
      </c>
      <c r="AX196" s="13" t="s">
        <v>85</v>
      </c>
      <c r="AY196" s="251" t="s">
        <v>170</v>
      </c>
    </row>
    <row r="197" s="12" customFormat="1" ht="22.8" customHeight="1">
      <c r="A197" s="12"/>
      <c r="B197" s="211"/>
      <c r="C197" s="212"/>
      <c r="D197" s="213" t="s">
        <v>77</v>
      </c>
      <c r="E197" s="225" t="s">
        <v>498</v>
      </c>
      <c r="F197" s="225" t="s">
        <v>499</v>
      </c>
      <c r="G197" s="212"/>
      <c r="H197" s="212"/>
      <c r="I197" s="215"/>
      <c r="J197" s="226">
        <f>BK197</f>
        <v>0</v>
      </c>
      <c r="K197" s="212"/>
      <c r="L197" s="217"/>
      <c r="M197" s="218"/>
      <c r="N197" s="219"/>
      <c r="O197" s="219"/>
      <c r="P197" s="220">
        <f>P198</f>
        <v>0</v>
      </c>
      <c r="Q197" s="219"/>
      <c r="R197" s="220">
        <f>R198</f>
        <v>0</v>
      </c>
      <c r="S197" s="219"/>
      <c r="T197" s="221">
        <f>T198</f>
        <v>0</v>
      </c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R197" s="222" t="s">
        <v>85</v>
      </c>
      <c r="AT197" s="223" t="s">
        <v>77</v>
      </c>
      <c r="AU197" s="223" t="s">
        <v>85</v>
      </c>
      <c r="AY197" s="222" t="s">
        <v>170</v>
      </c>
      <c r="BK197" s="224">
        <f>BK198</f>
        <v>0</v>
      </c>
    </row>
    <row r="198" s="2" customFormat="1" ht="49.05" customHeight="1">
      <c r="A198" s="39"/>
      <c r="B198" s="40"/>
      <c r="C198" s="227" t="s">
        <v>355</v>
      </c>
      <c r="D198" s="227" t="s">
        <v>172</v>
      </c>
      <c r="E198" s="228" t="s">
        <v>1636</v>
      </c>
      <c r="F198" s="229" t="s">
        <v>1637</v>
      </c>
      <c r="G198" s="230" t="s">
        <v>278</v>
      </c>
      <c r="H198" s="231">
        <v>38.372999999999998</v>
      </c>
      <c r="I198" s="232"/>
      <c r="J198" s="233">
        <f>ROUND(I198*H198,2)</f>
        <v>0</v>
      </c>
      <c r="K198" s="229" t="s">
        <v>176</v>
      </c>
      <c r="L198" s="45"/>
      <c r="M198" s="234" t="s">
        <v>1</v>
      </c>
      <c r="N198" s="235" t="s">
        <v>43</v>
      </c>
      <c r="O198" s="92"/>
      <c r="P198" s="236">
        <f>O198*H198</f>
        <v>0</v>
      </c>
      <c r="Q198" s="236">
        <v>0</v>
      </c>
      <c r="R198" s="236">
        <f>Q198*H198</f>
        <v>0</v>
      </c>
      <c r="S198" s="236">
        <v>0</v>
      </c>
      <c r="T198" s="237">
        <f>S198*H198</f>
        <v>0</v>
      </c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R198" s="238" t="s">
        <v>177</v>
      </c>
      <c r="AT198" s="238" t="s">
        <v>172</v>
      </c>
      <c r="AU198" s="238" t="s">
        <v>87</v>
      </c>
      <c r="AY198" s="18" t="s">
        <v>170</v>
      </c>
      <c r="BE198" s="239">
        <f>IF(N198="základní",J198,0)</f>
        <v>0</v>
      </c>
      <c r="BF198" s="239">
        <f>IF(N198="snížená",J198,0)</f>
        <v>0</v>
      </c>
      <c r="BG198" s="239">
        <f>IF(N198="zákl. přenesená",J198,0)</f>
        <v>0</v>
      </c>
      <c r="BH198" s="239">
        <f>IF(N198="sníž. přenesená",J198,0)</f>
        <v>0</v>
      </c>
      <c r="BI198" s="239">
        <f>IF(N198="nulová",J198,0)</f>
        <v>0</v>
      </c>
      <c r="BJ198" s="18" t="s">
        <v>85</v>
      </c>
      <c r="BK198" s="239">
        <f>ROUND(I198*H198,2)</f>
        <v>0</v>
      </c>
      <c r="BL198" s="18" t="s">
        <v>177</v>
      </c>
      <c r="BM198" s="238" t="s">
        <v>1638</v>
      </c>
    </row>
    <row r="199" s="12" customFormat="1" ht="25.92" customHeight="1">
      <c r="A199" s="12"/>
      <c r="B199" s="211"/>
      <c r="C199" s="212"/>
      <c r="D199" s="213" t="s">
        <v>77</v>
      </c>
      <c r="E199" s="214" t="s">
        <v>773</v>
      </c>
      <c r="F199" s="214" t="s">
        <v>774</v>
      </c>
      <c r="G199" s="212"/>
      <c r="H199" s="212"/>
      <c r="I199" s="215"/>
      <c r="J199" s="216">
        <f>BK199</f>
        <v>0</v>
      </c>
      <c r="K199" s="212"/>
      <c r="L199" s="217"/>
      <c r="M199" s="218"/>
      <c r="N199" s="219"/>
      <c r="O199" s="219"/>
      <c r="P199" s="220">
        <f>P200+P203</f>
        <v>0</v>
      </c>
      <c r="Q199" s="219"/>
      <c r="R199" s="220">
        <f>R200+R203</f>
        <v>0.084339999999999998</v>
      </c>
      <c r="S199" s="219"/>
      <c r="T199" s="221">
        <f>T200+T203</f>
        <v>0</v>
      </c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R199" s="222" t="s">
        <v>87</v>
      </c>
      <c r="AT199" s="223" t="s">
        <v>77</v>
      </c>
      <c r="AU199" s="223" t="s">
        <v>78</v>
      </c>
      <c r="AY199" s="222" t="s">
        <v>170</v>
      </c>
      <c r="BK199" s="224">
        <f>BK200+BK203</f>
        <v>0</v>
      </c>
    </row>
    <row r="200" s="12" customFormat="1" ht="22.8" customHeight="1">
      <c r="A200" s="12"/>
      <c r="B200" s="211"/>
      <c r="C200" s="212"/>
      <c r="D200" s="213" t="s">
        <v>77</v>
      </c>
      <c r="E200" s="225" t="s">
        <v>1639</v>
      </c>
      <c r="F200" s="225" t="s">
        <v>1640</v>
      </c>
      <c r="G200" s="212"/>
      <c r="H200" s="212"/>
      <c r="I200" s="215"/>
      <c r="J200" s="226">
        <f>BK200</f>
        <v>0</v>
      </c>
      <c r="K200" s="212"/>
      <c r="L200" s="217"/>
      <c r="M200" s="218"/>
      <c r="N200" s="219"/>
      <c r="O200" s="219"/>
      <c r="P200" s="220">
        <f>SUM(P201:P202)</f>
        <v>0</v>
      </c>
      <c r="Q200" s="219"/>
      <c r="R200" s="220">
        <f>SUM(R201:R202)</f>
        <v>0.002</v>
      </c>
      <c r="S200" s="219"/>
      <c r="T200" s="221">
        <f>SUM(T201:T202)</f>
        <v>0</v>
      </c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R200" s="222" t="s">
        <v>87</v>
      </c>
      <c r="AT200" s="223" t="s">
        <v>77</v>
      </c>
      <c r="AU200" s="223" t="s">
        <v>85</v>
      </c>
      <c r="AY200" s="222" t="s">
        <v>170</v>
      </c>
      <c r="BK200" s="224">
        <f>SUM(BK201:BK202)</f>
        <v>0</v>
      </c>
    </row>
    <row r="201" s="2" customFormat="1" ht="16.5" customHeight="1">
      <c r="A201" s="39"/>
      <c r="B201" s="40"/>
      <c r="C201" s="227" t="s">
        <v>362</v>
      </c>
      <c r="D201" s="227" t="s">
        <v>172</v>
      </c>
      <c r="E201" s="228" t="s">
        <v>1641</v>
      </c>
      <c r="F201" s="229" t="s">
        <v>1642</v>
      </c>
      <c r="G201" s="230" t="s">
        <v>1643</v>
      </c>
      <c r="H201" s="231">
        <v>1</v>
      </c>
      <c r="I201" s="232"/>
      <c r="J201" s="233">
        <f>ROUND(I201*H201,2)</f>
        <v>0</v>
      </c>
      <c r="K201" s="229" t="s">
        <v>176</v>
      </c>
      <c r="L201" s="45"/>
      <c r="M201" s="234" t="s">
        <v>1</v>
      </c>
      <c r="N201" s="235" t="s">
        <v>43</v>
      </c>
      <c r="O201" s="92"/>
      <c r="P201" s="236">
        <f>O201*H201</f>
        <v>0</v>
      </c>
      <c r="Q201" s="236">
        <v>0.002</v>
      </c>
      <c r="R201" s="236">
        <f>Q201*H201</f>
        <v>0.002</v>
      </c>
      <c r="S201" s="236">
        <v>0</v>
      </c>
      <c r="T201" s="237">
        <f>S201*H201</f>
        <v>0</v>
      </c>
      <c r="U201" s="39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R201" s="238" t="s">
        <v>252</v>
      </c>
      <c r="AT201" s="238" t="s">
        <v>172</v>
      </c>
      <c r="AU201" s="238" t="s">
        <v>87</v>
      </c>
      <c r="AY201" s="18" t="s">
        <v>170</v>
      </c>
      <c r="BE201" s="239">
        <f>IF(N201="základní",J201,0)</f>
        <v>0</v>
      </c>
      <c r="BF201" s="239">
        <f>IF(N201="snížená",J201,0)</f>
        <v>0</v>
      </c>
      <c r="BG201" s="239">
        <f>IF(N201="zákl. přenesená",J201,0)</f>
        <v>0</v>
      </c>
      <c r="BH201" s="239">
        <f>IF(N201="sníž. přenesená",J201,0)</f>
        <v>0</v>
      </c>
      <c r="BI201" s="239">
        <f>IF(N201="nulová",J201,0)</f>
        <v>0</v>
      </c>
      <c r="BJ201" s="18" t="s">
        <v>85</v>
      </c>
      <c r="BK201" s="239">
        <f>ROUND(I201*H201,2)</f>
        <v>0</v>
      </c>
      <c r="BL201" s="18" t="s">
        <v>252</v>
      </c>
      <c r="BM201" s="238" t="s">
        <v>1644</v>
      </c>
    </row>
    <row r="202" s="2" customFormat="1" ht="44.25" customHeight="1">
      <c r="A202" s="39"/>
      <c r="B202" s="40"/>
      <c r="C202" s="227" t="s">
        <v>366</v>
      </c>
      <c r="D202" s="227" t="s">
        <v>172</v>
      </c>
      <c r="E202" s="228" t="s">
        <v>1645</v>
      </c>
      <c r="F202" s="229" t="s">
        <v>1646</v>
      </c>
      <c r="G202" s="230" t="s">
        <v>278</v>
      </c>
      <c r="H202" s="231">
        <v>0.002</v>
      </c>
      <c r="I202" s="232"/>
      <c r="J202" s="233">
        <f>ROUND(I202*H202,2)</f>
        <v>0</v>
      </c>
      <c r="K202" s="229" t="s">
        <v>176</v>
      </c>
      <c r="L202" s="45"/>
      <c r="M202" s="234" t="s">
        <v>1</v>
      </c>
      <c r="N202" s="235" t="s">
        <v>43</v>
      </c>
      <c r="O202" s="92"/>
      <c r="P202" s="236">
        <f>O202*H202</f>
        <v>0</v>
      </c>
      <c r="Q202" s="236">
        <v>0</v>
      </c>
      <c r="R202" s="236">
        <f>Q202*H202</f>
        <v>0</v>
      </c>
      <c r="S202" s="236">
        <v>0</v>
      </c>
      <c r="T202" s="237">
        <f>S202*H202</f>
        <v>0</v>
      </c>
      <c r="U202" s="39"/>
      <c r="V202" s="39"/>
      <c r="W202" s="39"/>
      <c r="X202" s="39"/>
      <c r="Y202" s="39"/>
      <c r="Z202" s="39"/>
      <c r="AA202" s="39"/>
      <c r="AB202" s="39"/>
      <c r="AC202" s="39"/>
      <c r="AD202" s="39"/>
      <c r="AE202" s="39"/>
      <c r="AR202" s="238" t="s">
        <v>252</v>
      </c>
      <c r="AT202" s="238" t="s">
        <v>172</v>
      </c>
      <c r="AU202" s="238" t="s">
        <v>87</v>
      </c>
      <c r="AY202" s="18" t="s">
        <v>170</v>
      </c>
      <c r="BE202" s="239">
        <f>IF(N202="základní",J202,0)</f>
        <v>0</v>
      </c>
      <c r="BF202" s="239">
        <f>IF(N202="snížená",J202,0)</f>
        <v>0</v>
      </c>
      <c r="BG202" s="239">
        <f>IF(N202="zákl. přenesená",J202,0)</f>
        <v>0</v>
      </c>
      <c r="BH202" s="239">
        <f>IF(N202="sníž. přenesená",J202,0)</f>
        <v>0</v>
      </c>
      <c r="BI202" s="239">
        <f>IF(N202="nulová",J202,0)</f>
        <v>0</v>
      </c>
      <c r="BJ202" s="18" t="s">
        <v>85</v>
      </c>
      <c r="BK202" s="239">
        <f>ROUND(I202*H202,2)</f>
        <v>0</v>
      </c>
      <c r="BL202" s="18" t="s">
        <v>252</v>
      </c>
      <c r="BM202" s="238" t="s">
        <v>1647</v>
      </c>
    </row>
    <row r="203" s="12" customFormat="1" ht="22.8" customHeight="1">
      <c r="A203" s="12"/>
      <c r="B203" s="211"/>
      <c r="C203" s="212"/>
      <c r="D203" s="213" t="s">
        <v>77</v>
      </c>
      <c r="E203" s="225" t="s">
        <v>1648</v>
      </c>
      <c r="F203" s="225" t="s">
        <v>1649</v>
      </c>
      <c r="G203" s="212"/>
      <c r="H203" s="212"/>
      <c r="I203" s="215"/>
      <c r="J203" s="226">
        <f>BK203</f>
        <v>0</v>
      </c>
      <c r="K203" s="212"/>
      <c r="L203" s="217"/>
      <c r="M203" s="218"/>
      <c r="N203" s="219"/>
      <c r="O203" s="219"/>
      <c r="P203" s="220">
        <f>SUM(P204:P208)</f>
        <v>0</v>
      </c>
      <c r="Q203" s="219"/>
      <c r="R203" s="220">
        <f>SUM(R204:R208)</f>
        <v>0.082339999999999997</v>
      </c>
      <c r="S203" s="219"/>
      <c r="T203" s="221">
        <f>SUM(T204:T208)</f>
        <v>0</v>
      </c>
      <c r="U203" s="12"/>
      <c r="V203" s="12"/>
      <c r="W203" s="12"/>
      <c r="X203" s="12"/>
      <c r="Y203" s="12"/>
      <c r="Z203" s="12"/>
      <c r="AA203" s="12"/>
      <c r="AB203" s="12"/>
      <c r="AC203" s="12"/>
      <c r="AD203" s="12"/>
      <c r="AE203" s="12"/>
      <c r="AR203" s="222" t="s">
        <v>87</v>
      </c>
      <c r="AT203" s="223" t="s">
        <v>77</v>
      </c>
      <c r="AU203" s="223" t="s">
        <v>85</v>
      </c>
      <c r="AY203" s="222" t="s">
        <v>170</v>
      </c>
      <c r="BK203" s="224">
        <f>SUM(BK204:BK208)</f>
        <v>0</v>
      </c>
    </row>
    <row r="204" s="2" customFormat="1" ht="16.5" customHeight="1">
      <c r="A204" s="39"/>
      <c r="B204" s="40"/>
      <c r="C204" s="227" t="s">
        <v>370</v>
      </c>
      <c r="D204" s="227" t="s">
        <v>172</v>
      </c>
      <c r="E204" s="228" t="s">
        <v>1650</v>
      </c>
      <c r="F204" s="229" t="s">
        <v>1651</v>
      </c>
      <c r="G204" s="230" t="s">
        <v>1643</v>
      </c>
      <c r="H204" s="231">
        <v>1</v>
      </c>
      <c r="I204" s="232"/>
      <c r="J204" s="233">
        <f>ROUND(I204*H204,2)</f>
        <v>0</v>
      </c>
      <c r="K204" s="229" t="s">
        <v>1</v>
      </c>
      <c r="L204" s="45"/>
      <c r="M204" s="234" t="s">
        <v>1</v>
      </c>
      <c r="N204" s="235" t="s">
        <v>43</v>
      </c>
      <c r="O204" s="92"/>
      <c r="P204" s="236">
        <f>O204*H204</f>
        <v>0</v>
      </c>
      <c r="Q204" s="236">
        <v>0.041169999999999998</v>
      </c>
      <c r="R204" s="236">
        <f>Q204*H204</f>
        <v>0.041169999999999998</v>
      </c>
      <c r="S204" s="236">
        <v>0</v>
      </c>
      <c r="T204" s="237">
        <f>S204*H204</f>
        <v>0</v>
      </c>
      <c r="U204" s="39"/>
      <c r="V204" s="39"/>
      <c r="W204" s="39"/>
      <c r="X204" s="39"/>
      <c r="Y204" s="39"/>
      <c r="Z204" s="39"/>
      <c r="AA204" s="39"/>
      <c r="AB204" s="39"/>
      <c r="AC204" s="39"/>
      <c r="AD204" s="39"/>
      <c r="AE204" s="39"/>
      <c r="AR204" s="238" t="s">
        <v>252</v>
      </c>
      <c r="AT204" s="238" t="s">
        <v>172</v>
      </c>
      <c r="AU204" s="238" t="s">
        <v>87</v>
      </c>
      <c r="AY204" s="18" t="s">
        <v>170</v>
      </c>
      <c r="BE204" s="239">
        <f>IF(N204="základní",J204,0)</f>
        <v>0</v>
      </c>
      <c r="BF204" s="239">
        <f>IF(N204="snížená",J204,0)</f>
        <v>0</v>
      </c>
      <c r="BG204" s="239">
        <f>IF(N204="zákl. přenesená",J204,0)</f>
        <v>0</v>
      </c>
      <c r="BH204" s="239">
        <f>IF(N204="sníž. přenesená",J204,0)</f>
        <v>0</v>
      </c>
      <c r="BI204" s="239">
        <f>IF(N204="nulová",J204,0)</f>
        <v>0</v>
      </c>
      <c r="BJ204" s="18" t="s">
        <v>85</v>
      </c>
      <c r="BK204" s="239">
        <f>ROUND(I204*H204,2)</f>
        <v>0</v>
      </c>
      <c r="BL204" s="18" t="s">
        <v>252</v>
      </c>
      <c r="BM204" s="238" t="s">
        <v>1652</v>
      </c>
    </row>
    <row r="205" s="13" customFormat="1">
      <c r="A205" s="13"/>
      <c r="B205" s="240"/>
      <c r="C205" s="241"/>
      <c r="D205" s="242" t="s">
        <v>179</v>
      </c>
      <c r="E205" s="243" t="s">
        <v>1</v>
      </c>
      <c r="F205" s="244" t="s">
        <v>85</v>
      </c>
      <c r="G205" s="241"/>
      <c r="H205" s="245">
        <v>1</v>
      </c>
      <c r="I205" s="246"/>
      <c r="J205" s="241"/>
      <c r="K205" s="241"/>
      <c r="L205" s="247"/>
      <c r="M205" s="248"/>
      <c r="N205" s="249"/>
      <c r="O205" s="249"/>
      <c r="P205" s="249"/>
      <c r="Q205" s="249"/>
      <c r="R205" s="249"/>
      <c r="S205" s="249"/>
      <c r="T205" s="250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T205" s="251" t="s">
        <v>179</v>
      </c>
      <c r="AU205" s="251" t="s">
        <v>87</v>
      </c>
      <c r="AV205" s="13" t="s">
        <v>87</v>
      </c>
      <c r="AW205" s="13" t="s">
        <v>34</v>
      </c>
      <c r="AX205" s="13" t="s">
        <v>85</v>
      </c>
      <c r="AY205" s="251" t="s">
        <v>170</v>
      </c>
    </row>
    <row r="206" s="2" customFormat="1" ht="16.5" customHeight="1">
      <c r="A206" s="39"/>
      <c r="B206" s="40"/>
      <c r="C206" s="227" t="s">
        <v>376</v>
      </c>
      <c r="D206" s="227" t="s">
        <v>172</v>
      </c>
      <c r="E206" s="228" t="s">
        <v>1653</v>
      </c>
      <c r="F206" s="229" t="s">
        <v>1654</v>
      </c>
      <c r="G206" s="230" t="s">
        <v>1643</v>
      </c>
      <c r="H206" s="231">
        <v>1</v>
      </c>
      <c r="I206" s="232"/>
      <c r="J206" s="233">
        <f>ROUND(I206*H206,2)</f>
        <v>0</v>
      </c>
      <c r="K206" s="229" t="s">
        <v>1</v>
      </c>
      <c r="L206" s="45"/>
      <c r="M206" s="234" t="s">
        <v>1</v>
      </c>
      <c r="N206" s="235" t="s">
        <v>43</v>
      </c>
      <c r="O206" s="92"/>
      <c r="P206" s="236">
        <f>O206*H206</f>
        <v>0</v>
      </c>
      <c r="Q206" s="236">
        <v>0.041169999999999998</v>
      </c>
      <c r="R206" s="236">
        <f>Q206*H206</f>
        <v>0.041169999999999998</v>
      </c>
      <c r="S206" s="236">
        <v>0</v>
      </c>
      <c r="T206" s="237">
        <f>S206*H206</f>
        <v>0</v>
      </c>
      <c r="U206" s="39"/>
      <c r="V206" s="39"/>
      <c r="W206" s="39"/>
      <c r="X206" s="39"/>
      <c r="Y206" s="39"/>
      <c r="Z206" s="39"/>
      <c r="AA206" s="39"/>
      <c r="AB206" s="39"/>
      <c r="AC206" s="39"/>
      <c r="AD206" s="39"/>
      <c r="AE206" s="39"/>
      <c r="AR206" s="238" t="s">
        <v>252</v>
      </c>
      <c r="AT206" s="238" t="s">
        <v>172</v>
      </c>
      <c r="AU206" s="238" t="s">
        <v>87</v>
      </c>
      <c r="AY206" s="18" t="s">
        <v>170</v>
      </c>
      <c r="BE206" s="239">
        <f>IF(N206="základní",J206,0)</f>
        <v>0</v>
      </c>
      <c r="BF206" s="239">
        <f>IF(N206="snížená",J206,0)</f>
        <v>0</v>
      </c>
      <c r="BG206" s="239">
        <f>IF(N206="zákl. přenesená",J206,0)</f>
        <v>0</v>
      </c>
      <c r="BH206" s="239">
        <f>IF(N206="sníž. přenesená",J206,0)</f>
        <v>0</v>
      </c>
      <c r="BI206" s="239">
        <f>IF(N206="nulová",J206,0)</f>
        <v>0</v>
      </c>
      <c r="BJ206" s="18" t="s">
        <v>85</v>
      </c>
      <c r="BK206" s="239">
        <f>ROUND(I206*H206,2)</f>
        <v>0</v>
      </c>
      <c r="BL206" s="18" t="s">
        <v>252</v>
      </c>
      <c r="BM206" s="238" t="s">
        <v>1655</v>
      </c>
    </row>
    <row r="207" s="13" customFormat="1">
      <c r="A207" s="13"/>
      <c r="B207" s="240"/>
      <c r="C207" s="241"/>
      <c r="D207" s="242" t="s">
        <v>179</v>
      </c>
      <c r="E207" s="243" t="s">
        <v>1</v>
      </c>
      <c r="F207" s="244" t="s">
        <v>85</v>
      </c>
      <c r="G207" s="241"/>
      <c r="H207" s="245">
        <v>1</v>
      </c>
      <c r="I207" s="246"/>
      <c r="J207" s="241"/>
      <c r="K207" s="241"/>
      <c r="L207" s="247"/>
      <c r="M207" s="248"/>
      <c r="N207" s="249"/>
      <c r="O207" s="249"/>
      <c r="P207" s="249"/>
      <c r="Q207" s="249"/>
      <c r="R207" s="249"/>
      <c r="S207" s="249"/>
      <c r="T207" s="250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T207" s="251" t="s">
        <v>179</v>
      </c>
      <c r="AU207" s="251" t="s">
        <v>87</v>
      </c>
      <c r="AV207" s="13" t="s">
        <v>87</v>
      </c>
      <c r="AW207" s="13" t="s">
        <v>34</v>
      </c>
      <c r="AX207" s="13" t="s">
        <v>85</v>
      </c>
      <c r="AY207" s="251" t="s">
        <v>170</v>
      </c>
    </row>
    <row r="208" s="2" customFormat="1" ht="49.05" customHeight="1">
      <c r="A208" s="39"/>
      <c r="B208" s="40"/>
      <c r="C208" s="227" t="s">
        <v>381</v>
      </c>
      <c r="D208" s="227" t="s">
        <v>172</v>
      </c>
      <c r="E208" s="228" t="s">
        <v>1656</v>
      </c>
      <c r="F208" s="229" t="s">
        <v>1657</v>
      </c>
      <c r="G208" s="230" t="s">
        <v>278</v>
      </c>
      <c r="H208" s="231">
        <v>0.082000000000000003</v>
      </c>
      <c r="I208" s="232"/>
      <c r="J208" s="233">
        <f>ROUND(I208*H208,2)</f>
        <v>0</v>
      </c>
      <c r="K208" s="229" t="s">
        <v>176</v>
      </c>
      <c r="L208" s="45"/>
      <c r="M208" s="283" t="s">
        <v>1</v>
      </c>
      <c r="N208" s="284" t="s">
        <v>43</v>
      </c>
      <c r="O208" s="285"/>
      <c r="P208" s="286">
        <f>O208*H208</f>
        <v>0</v>
      </c>
      <c r="Q208" s="286">
        <v>0</v>
      </c>
      <c r="R208" s="286">
        <f>Q208*H208</f>
        <v>0</v>
      </c>
      <c r="S208" s="286">
        <v>0</v>
      </c>
      <c r="T208" s="287">
        <f>S208*H208</f>
        <v>0</v>
      </c>
      <c r="U208" s="39"/>
      <c r="V208" s="39"/>
      <c r="W208" s="39"/>
      <c r="X208" s="39"/>
      <c r="Y208" s="39"/>
      <c r="Z208" s="39"/>
      <c r="AA208" s="39"/>
      <c r="AB208" s="39"/>
      <c r="AC208" s="39"/>
      <c r="AD208" s="39"/>
      <c r="AE208" s="39"/>
      <c r="AR208" s="238" t="s">
        <v>252</v>
      </c>
      <c r="AT208" s="238" t="s">
        <v>172</v>
      </c>
      <c r="AU208" s="238" t="s">
        <v>87</v>
      </c>
      <c r="AY208" s="18" t="s">
        <v>170</v>
      </c>
      <c r="BE208" s="239">
        <f>IF(N208="základní",J208,0)</f>
        <v>0</v>
      </c>
      <c r="BF208" s="239">
        <f>IF(N208="snížená",J208,0)</f>
        <v>0</v>
      </c>
      <c r="BG208" s="239">
        <f>IF(N208="zákl. přenesená",J208,0)</f>
        <v>0</v>
      </c>
      <c r="BH208" s="239">
        <f>IF(N208="sníž. přenesená",J208,0)</f>
        <v>0</v>
      </c>
      <c r="BI208" s="239">
        <f>IF(N208="nulová",J208,0)</f>
        <v>0</v>
      </c>
      <c r="BJ208" s="18" t="s">
        <v>85</v>
      </c>
      <c r="BK208" s="239">
        <f>ROUND(I208*H208,2)</f>
        <v>0</v>
      </c>
      <c r="BL208" s="18" t="s">
        <v>252</v>
      </c>
      <c r="BM208" s="238" t="s">
        <v>1658</v>
      </c>
    </row>
    <row r="209" s="2" customFormat="1" ht="6.96" customHeight="1">
      <c r="A209" s="39"/>
      <c r="B209" s="67"/>
      <c r="C209" s="68"/>
      <c r="D209" s="68"/>
      <c r="E209" s="68"/>
      <c r="F209" s="68"/>
      <c r="G209" s="68"/>
      <c r="H209" s="68"/>
      <c r="I209" s="68"/>
      <c r="J209" s="68"/>
      <c r="K209" s="68"/>
      <c r="L209" s="45"/>
      <c r="M209" s="39"/>
      <c r="O209" s="39"/>
      <c r="P209" s="39"/>
      <c r="Q209" s="39"/>
      <c r="R209" s="39"/>
      <c r="S209" s="39"/>
      <c r="T209" s="39"/>
      <c r="U209" s="39"/>
      <c r="V209" s="39"/>
      <c r="W209" s="39"/>
      <c r="X209" s="39"/>
      <c r="Y209" s="39"/>
      <c r="Z209" s="39"/>
      <c r="AA209" s="39"/>
      <c r="AB209" s="39"/>
      <c r="AC209" s="39"/>
      <c r="AD209" s="39"/>
      <c r="AE209" s="39"/>
    </row>
  </sheetData>
  <sheetProtection sheet="1" autoFilter="0" formatColumns="0" formatRows="0" objects="1" scenarios="1" spinCount="100000" saltValue="9Ip5sg9EWZ7zfXPxnpJ/0WdngiFLgU5fkmN3ZNmq6fhiDNzBzT5LKyOGd1MYXqhJO+BdaHvTBpnzZxzIU8aMZg==" hashValue="cs7h1hfeLsyf2AZuPvzmHIORWQe/fdq2oAh55RlTJdbUmdXlNSmdn5sKdj/Ni/gI57YrCyJc+Xk+CTLGjns2jQ==" algorithmName="SHA-512" password="CC35"/>
  <autoFilter ref="C128:K208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7:H117"/>
    <mergeCell ref="E119:H119"/>
    <mergeCell ref="E121:H121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1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130</v>
      </c>
    </row>
    <row r="3" s="1" customFormat="1" ht="6.96" customHeight="1">
      <c r="B3" s="147"/>
      <c r="C3" s="148"/>
      <c r="D3" s="148"/>
      <c r="E3" s="148"/>
      <c r="F3" s="148"/>
      <c r="G3" s="148"/>
      <c r="H3" s="148"/>
      <c r="I3" s="148"/>
      <c r="J3" s="148"/>
      <c r="K3" s="148"/>
      <c r="L3" s="21"/>
      <c r="AT3" s="18" t="s">
        <v>87</v>
      </c>
    </row>
    <row r="4" s="1" customFormat="1" ht="24.96" customHeight="1">
      <c r="B4" s="21"/>
      <c r="D4" s="149" t="s">
        <v>137</v>
      </c>
      <c r="L4" s="21"/>
      <c r="M4" s="150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51" t="s">
        <v>16</v>
      </c>
      <c r="L6" s="21"/>
    </row>
    <row r="7" s="1" customFormat="1" ht="16.5" customHeight="1">
      <c r="B7" s="21"/>
      <c r="E7" s="152" t="str">
        <f>'Rekapitulace stavby'!K6</f>
        <v>Povodňový park Kamýk nad Vltavou, 2024,aktualizace 12_6</v>
      </c>
      <c r="F7" s="151"/>
      <c r="G7" s="151"/>
      <c r="H7" s="151"/>
      <c r="L7" s="21"/>
    </row>
    <row r="8" s="2" customFormat="1" ht="12" customHeight="1">
      <c r="A8" s="39"/>
      <c r="B8" s="45"/>
      <c r="C8" s="39"/>
      <c r="D8" s="151" t="s">
        <v>138</v>
      </c>
      <c r="E8" s="39"/>
      <c r="F8" s="39"/>
      <c r="G8" s="39"/>
      <c r="H8" s="39"/>
      <c r="I8" s="39"/>
      <c r="J8" s="39"/>
      <c r="K8" s="39"/>
      <c r="L8" s="64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53" t="s">
        <v>1659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51" t="s">
        <v>18</v>
      </c>
      <c r="E11" s="39"/>
      <c r="F11" s="142" t="s">
        <v>1</v>
      </c>
      <c r="G11" s="39"/>
      <c r="H11" s="39"/>
      <c r="I11" s="151" t="s">
        <v>19</v>
      </c>
      <c r="J11" s="142" t="s">
        <v>1</v>
      </c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51" t="s">
        <v>20</v>
      </c>
      <c r="E12" s="39"/>
      <c r="F12" s="142" t="s">
        <v>21</v>
      </c>
      <c r="G12" s="39"/>
      <c r="H12" s="39"/>
      <c r="I12" s="151" t="s">
        <v>22</v>
      </c>
      <c r="J12" s="154" t="str">
        <f>'Rekapitulace stavby'!AN8</f>
        <v>8. 1. 2024</v>
      </c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51" t="s">
        <v>24</v>
      </c>
      <c r="E14" s="39"/>
      <c r="F14" s="39"/>
      <c r="G14" s="39"/>
      <c r="H14" s="39"/>
      <c r="I14" s="151" t="s">
        <v>25</v>
      </c>
      <c r="J14" s="142" t="s">
        <v>1</v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42" t="s">
        <v>26</v>
      </c>
      <c r="F15" s="39"/>
      <c r="G15" s="39"/>
      <c r="H15" s="39"/>
      <c r="I15" s="151" t="s">
        <v>27</v>
      </c>
      <c r="J15" s="142" t="s">
        <v>1</v>
      </c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51" t="s">
        <v>28</v>
      </c>
      <c r="E17" s="39"/>
      <c r="F17" s="39"/>
      <c r="G17" s="39"/>
      <c r="H17" s="39"/>
      <c r="I17" s="151" t="s">
        <v>25</v>
      </c>
      <c r="J17" s="34" t="str">
        <f>'Rekapitulace stavby'!AN13</f>
        <v>Vyplň údaj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42"/>
      <c r="G18" s="142"/>
      <c r="H18" s="142"/>
      <c r="I18" s="151" t="s">
        <v>27</v>
      </c>
      <c r="J18" s="34" t="str">
        <f>'Rekapitulace stavby'!AN14</f>
        <v>Vyplň údaj</v>
      </c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51" t="s">
        <v>30</v>
      </c>
      <c r="E20" s="39"/>
      <c r="F20" s="39"/>
      <c r="G20" s="39"/>
      <c r="H20" s="39"/>
      <c r="I20" s="151" t="s">
        <v>25</v>
      </c>
      <c r="J20" s="142" t="s">
        <v>31</v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42" t="s">
        <v>32</v>
      </c>
      <c r="F21" s="39"/>
      <c r="G21" s="39"/>
      <c r="H21" s="39"/>
      <c r="I21" s="151" t="s">
        <v>27</v>
      </c>
      <c r="J21" s="142" t="s">
        <v>33</v>
      </c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51" t="s">
        <v>35</v>
      </c>
      <c r="E23" s="39"/>
      <c r="F23" s="39"/>
      <c r="G23" s="39"/>
      <c r="H23" s="39"/>
      <c r="I23" s="151" t="s">
        <v>25</v>
      </c>
      <c r="J23" s="142" t="s">
        <v>1</v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42" t="s">
        <v>32</v>
      </c>
      <c r="F24" s="39"/>
      <c r="G24" s="39"/>
      <c r="H24" s="39"/>
      <c r="I24" s="151" t="s">
        <v>27</v>
      </c>
      <c r="J24" s="142" t="s">
        <v>1</v>
      </c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51" t="s">
        <v>36</v>
      </c>
      <c r="E26" s="39"/>
      <c r="F26" s="39"/>
      <c r="G26" s="39"/>
      <c r="H26" s="39"/>
      <c r="I26" s="39"/>
      <c r="J26" s="39"/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71.25" customHeight="1">
      <c r="A27" s="155"/>
      <c r="B27" s="156"/>
      <c r="C27" s="155"/>
      <c r="D27" s="155"/>
      <c r="E27" s="157" t="s">
        <v>37</v>
      </c>
      <c r="F27" s="157"/>
      <c r="G27" s="157"/>
      <c r="H27" s="157"/>
      <c r="I27" s="155"/>
      <c r="J27" s="155"/>
      <c r="K27" s="155"/>
      <c r="L27" s="158"/>
      <c r="S27" s="155"/>
      <c r="T27" s="155"/>
      <c r="U27" s="155"/>
      <c r="V27" s="155"/>
      <c r="W27" s="155"/>
      <c r="X27" s="155"/>
      <c r="Y27" s="155"/>
      <c r="Z27" s="155"/>
      <c r="AA27" s="155"/>
      <c r="AB27" s="155"/>
      <c r="AC27" s="155"/>
      <c r="AD27" s="155"/>
      <c r="AE27" s="155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59"/>
      <c r="E29" s="159"/>
      <c r="F29" s="159"/>
      <c r="G29" s="159"/>
      <c r="H29" s="159"/>
      <c r="I29" s="159"/>
      <c r="J29" s="159"/>
      <c r="K29" s="159"/>
      <c r="L29" s="64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60" t="s">
        <v>38</v>
      </c>
      <c r="E30" s="39"/>
      <c r="F30" s="39"/>
      <c r="G30" s="39"/>
      <c r="H30" s="39"/>
      <c r="I30" s="39"/>
      <c r="J30" s="161">
        <f>ROUND(J121, 2)</f>
        <v>0</v>
      </c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9"/>
      <c r="E31" s="159"/>
      <c r="F31" s="159"/>
      <c r="G31" s="159"/>
      <c r="H31" s="159"/>
      <c r="I31" s="159"/>
      <c r="J31" s="159"/>
      <c r="K31" s="159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62" t="s">
        <v>40</v>
      </c>
      <c r="G32" s="39"/>
      <c r="H32" s="39"/>
      <c r="I32" s="162" t="s">
        <v>39</v>
      </c>
      <c r="J32" s="162" t="s">
        <v>41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63" t="s">
        <v>42</v>
      </c>
      <c r="E33" s="151" t="s">
        <v>43</v>
      </c>
      <c r="F33" s="164">
        <f>ROUND((SUM(BE121:BE168)),  2)</f>
        <v>0</v>
      </c>
      <c r="G33" s="39"/>
      <c r="H33" s="39"/>
      <c r="I33" s="165">
        <v>0.20999999999999999</v>
      </c>
      <c r="J33" s="164">
        <f>ROUND(((SUM(BE121:BE168))*I33),  2)</f>
        <v>0</v>
      </c>
      <c r="K33" s="39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51" t="s">
        <v>44</v>
      </c>
      <c r="F34" s="164">
        <f>ROUND((SUM(BF121:BF168)),  2)</f>
        <v>0</v>
      </c>
      <c r="G34" s="39"/>
      <c r="H34" s="39"/>
      <c r="I34" s="165">
        <v>0.14999999999999999</v>
      </c>
      <c r="J34" s="164">
        <f>ROUND(((SUM(BF121:BF168))*I34),  2)</f>
        <v>0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51" t="s">
        <v>45</v>
      </c>
      <c r="F35" s="164">
        <f>ROUND((SUM(BG121:BG168)),  2)</f>
        <v>0</v>
      </c>
      <c r="G35" s="39"/>
      <c r="H35" s="39"/>
      <c r="I35" s="165">
        <v>0.20999999999999999</v>
      </c>
      <c r="J35" s="164">
        <f>0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51" t="s">
        <v>46</v>
      </c>
      <c r="F36" s="164">
        <f>ROUND((SUM(BH121:BH168)),  2)</f>
        <v>0</v>
      </c>
      <c r="G36" s="39"/>
      <c r="H36" s="39"/>
      <c r="I36" s="165">
        <v>0.14999999999999999</v>
      </c>
      <c r="J36" s="164">
        <f>0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51" t="s">
        <v>47</v>
      </c>
      <c r="F37" s="164">
        <f>ROUND((SUM(BI121:BI168)),  2)</f>
        <v>0</v>
      </c>
      <c r="G37" s="39"/>
      <c r="H37" s="39"/>
      <c r="I37" s="165">
        <v>0</v>
      </c>
      <c r="J37" s="164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66"/>
      <c r="D39" s="167" t="s">
        <v>48</v>
      </c>
      <c r="E39" s="168"/>
      <c r="F39" s="168"/>
      <c r="G39" s="169" t="s">
        <v>49</v>
      </c>
      <c r="H39" s="170" t="s">
        <v>50</v>
      </c>
      <c r="I39" s="168"/>
      <c r="J39" s="171">
        <f>SUM(J30:J37)</f>
        <v>0</v>
      </c>
      <c r="K39" s="172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73" t="s">
        <v>51</v>
      </c>
      <c r="E50" s="174"/>
      <c r="F50" s="174"/>
      <c r="G50" s="173" t="s">
        <v>52</v>
      </c>
      <c r="H50" s="174"/>
      <c r="I50" s="174"/>
      <c r="J50" s="174"/>
      <c r="K50" s="174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75" t="s">
        <v>53</v>
      </c>
      <c r="E61" s="176"/>
      <c r="F61" s="177" t="s">
        <v>54</v>
      </c>
      <c r="G61" s="175" t="s">
        <v>53</v>
      </c>
      <c r="H61" s="176"/>
      <c r="I61" s="176"/>
      <c r="J61" s="178" t="s">
        <v>54</v>
      </c>
      <c r="K61" s="176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73" t="s">
        <v>55</v>
      </c>
      <c r="E65" s="179"/>
      <c r="F65" s="179"/>
      <c r="G65" s="173" t="s">
        <v>56</v>
      </c>
      <c r="H65" s="179"/>
      <c r="I65" s="179"/>
      <c r="J65" s="179"/>
      <c r="K65" s="179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75" t="s">
        <v>53</v>
      </c>
      <c r="E76" s="176"/>
      <c r="F76" s="177" t="s">
        <v>54</v>
      </c>
      <c r="G76" s="175" t="s">
        <v>53</v>
      </c>
      <c r="H76" s="176"/>
      <c r="I76" s="176"/>
      <c r="J76" s="178" t="s">
        <v>54</v>
      </c>
      <c r="K76" s="176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80"/>
      <c r="C77" s="181"/>
      <c r="D77" s="181"/>
      <c r="E77" s="181"/>
      <c r="F77" s="181"/>
      <c r="G77" s="181"/>
      <c r="H77" s="181"/>
      <c r="I77" s="181"/>
      <c r="J77" s="181"/>
      <c r="K77" s="181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82"/>
      <c r="C81" s="183"/>
      <c r="D81" s="183"/>
      <c r="E81" s="183"/>
      <c r="F81" s="183"/>
      <c r="G81" s="183"/>
      <c r="H81" s="183"/>
      <c r="I81" s="183"/>
      <c r="J81" s="183"/>
      <c r="K81" s="183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142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84" t="str">
        <f>E7</f>
        <v>Povodňový park Kamýk nad Vltavou, 2024,aktualizace 12_6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2" customHeight="1">
      <c r="A86" s="39"/>
      <c r="B86" s="40"/>
      <c r="C86" s="33" t="s">
        <v>138</v>
      </c>
      <c r="D86" s="41"/>
      <c r="E86" s="41"/>
      <c r="F86" s="41"/>
      <c r="G86" s="41"/>
      <c r="H86" s="41"/>
      <c r="I86" s="41"/>
      <c r="J86" s="41"/>
      <c r="K86" s="41"/>
      <c r="L86" s="64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6.5" customHeight="1">
      <c r="A87" s="39"/>
      <c r="B87" s="40"/>
      <c r="C87" s="41"/>
      <c r="D87" s="41"/>
      <c r="E87" s="77" t="str">
        <f>E9</f>
        <v>SO 02. - Parkovací plocha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2" customHeight="1">
      <c r="A89" s="39"/>
      <c r="B89" s="40"/>
      <c r="C89" s="33" t="s">
        <v>20</v>
      </c>
      <c r="D89" s="41"/>
      <c r="E89" s="41"/>
      <c r="F89" s="28" t="str">
        <f>F12</f>
        <v>Kamýk nad Vltavou</v>
      </c>
      <c r="G89" s="41"/>
      <c r="H89" s="41"/>
      <c r="I89" s="33" t="s">
        <v>22</v>
      </c>
      <c r="J89" s="80" t="str">
        <f>IF(J12="","",J12)</f>
        <v>8. 1. 2024</v>
      </c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5.15" customHeight="1">
      <c r="A91" s="39"/>
      <c r="B91" s="40"/>
      <c r="C91" s="33" t="s">
        <v>24</v>
      </c>
      <c r="D91" s="41"/>
      <c r="E91" s="41"/>
      <c r="F91" s="28" t="str">
        <f>E15</f>
        <v>Obec Kamýk nad Vltavou, Kamýk nad Vltavou 69</v>
      </c>
      <c r="G91" s="41"/>
      <c r="H91" s="41"/>
      <c r="I91" s="33" t="s">
        <v>30</v>
      </c>
      <c r="J91" s="37" t="str">
        <f>E21</f>
        <v>ŠINDLAR s.r.o.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15.15" customHeight="1">
      <c r="A92" s="39"/>
      <c r="B92" s="40"/>
      <c r="C92" s="33" t="s">
        <v>28</v>
      </c>
      <c r="D92" s="41"/>
      <c r="E92" s="41"/>
      <c r="F92" s="28" t="str">
        <f>IF(E18="","",E18)</f>
        <v>Vyplň údaj</v>
      </c>
      <c r="G92" s="41"/>
      <c r="H92" s="41"/>
      <c r="I92" s="33" t="s">
        <v>35</v>
      </c>
      <c r="J92" s="37" t="str">
        <f>E24</f>
        <v>ŠINDLAR s.r.o.</v>
      </c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0.32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29.28" customHeight="1">
      <c r="A94" s="39"/>
      <c r="B94" s="40"/>
      <c r="C94" s="185" t="s">
        <v>143</v>
      </c>
      <c r="D94" s="186"/>
      <c r="E94" s="186"/>
      <c r="F94" s="186"/>
      <c r="G94" s="186"/>
      <c r="H94" s="186"/>
      <c r="I94" s="186"/>
      <c r="J94" s="187" t="s">
        <v>144</v>
      </c>
      <c r="K94" s="186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2.8" customHeight="1">
      <c r="A96" s="39"/>
      <c r="B96" s="40"/>
      <c r="C96" s="188" t="s">
        <v>145</v>
      </c>
      <c r="D96" s="41"/>
      <c r="E96" s="41"/>
      <c r="F96" s="41"/>
      <c r="G96" s="41"/>
      <c r="H96" s="41"/>
      <c r="I96" s="41"/>
      <c r="J96" s="111">
        <f>J121</f>
        <v>0</v>
      </c>
      <c r="K96" s="41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U96" s="18" t="s">
        <v>146</v>
      </c>
    </row>
    <row r="97" s="9" customFormat="1" ht="24.96" customHeight="1">
      <c r="A97" s="9"/>
      <c r="B97" s="189"/>
      <c r="C97" s="190"/>
      <c r="D97" s="191" t="s">
        <v>147</v>
      </c>
      <c r="E97" s="192"/>
      <c r="F97" s="192"/>
      <c r="G97" s="192"/>
      <c r="H97" s="192"/>
      <c r="I97" s="192"/>
      <c r="J97" s="193">
        <f>J122</f>
        <v>0</v>
      </c>
      <c r="K97" s="190"/>
      <c r="L97" s="19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95"/>
      <c r="C98" s="134"/>
      <c r="D98" s="196" t="s">
        <v>148</v>
      </c>
      <c r="E98" s="197"/>
      <c r="F98" s="197"/>
      <c r="G98" s="197"/>
      <c r="H98" s="197"/>
      <c r="I98" s="197"/>
      <c r="J98" s="198">
        <f>J123</f>
        <v>0</v>
      </c>
      <c r="K98" s="134"/>
      <c r="L98" s="199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95"/>
      <c r="C99" s="134"/>
      <c r="D99" s="196" t="s">
        <v>149</v>
      </c>
      <c r="E99" s="197"/>
      <c r="F99" s="197"/>
      <c r="G99" s="197"/>
      <c r="H99" s="197"/>
      <c r="I99" s="197"/>
      <c r="J99" s="198">
        <f>J150</f>
        <v>0</v>
      </c>
      <c r="K99" s="134"/>
      <c r="L99" s="199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95"/>
      <c r="C100" s="134"/>
      <c r="D100" s="196" t="s">
        <v>505</v>
      </c>
      <c r="E100" s="197"/>
      <c r="F100" s="197"/>
      <c r="G100" s="197"/>
      <c r="H100" s="197"/>
      <c r="I100" s="197"/>
      <c r="J100" s="198">
        <f>J155</f>
        <v>0</v>
      </c>
      <c r="K100" s="134"/>
      <c r="L100" s="199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95"/>
      <c r="C101" s="134"/>
      <c r="D101" s="196" t="s">
        <v>152</v>
      </c>
      <c r="E101" s="197"/>
      <c r="F101" s="197"/>
      <c r="G101" s="197"/>
      <c r="H101" s="197"/>
      <c r="I101" s="197"/>
      <c r="J101" s="198">
        <f>J162</f>
        <v>0</v>
      </c>
      <c r="K101" s="134"/>
      <c r="L101" s="199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2" customFormat="1" ht="21.84" customHeight="1">
      <c r="A102" s="39"/>
      <c r="B102" s="40"/>
      <c r="C102" s="41"/>
      <c r="D102" s="41"/>
      <c r="E102" s="41"/>
      <c r="F102" s="41"/>
      <c r="G102" s="41"/>
      <c r="H102" s="41"/>
      <c r="I102" s="41"/>
      <c r="J102" s="41"/>
      <c r="K102" s="41"/>
      <c r="L102" s="64"/>
      <c r="S102" s="39"/>
      <c r="T102" s="39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</row>
    <row r="103" s="2" customFormat="1" ht="6.96" customHeight="1">
      <c r="A103" s="39"/>
      <c r="B103" s="67"/>
      <c r="C103" s="68"/>
      <c r="D103" s="68"/>
      <c r="E103" s="68"/>
      <c r="F103" s="68"/>
      <c r="G103" s="68"/>
      <c r="H103" s="68"/>
      <c r="I103" s="68"/>
      <c r="J103" s="68"/>
      <c r="K103" s="68"/>
      <c r="L103" s="64"/>
      <c r="S103" s="39"/>
      <c r="T103" s="39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</row>
    <row r="107" s="2" customFormat="1" ht="6.96" customHeight="1">
      <c r="A107" s="39"/>
      <c r="B107" s="69"/>
      <c r="C107" s="70"/>
      <c r="D107" s="70"/>
      <c r="E107" s="70"/>
      <c r="F107" s="70"/>
      <c r="G107" s="70"/>
      <c r="H107" s="70"/>
      <c r="I107" s="70"/>
      <c r="J107" s="70"/>
      <c r="K107" s="70"/>
      <c r="L107" s="64"/>
      <c r="S107" s="39"/>
      <c r="T107" s="39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</row>
    <row r="108" s="2" customFormat="1" ht="24.96" customHeight="1">
      <c r="A108" s="39"/>
      <c r="B108" s="40"/>
      <c r="C108" s="24" t="s">
        <v>155</v>
      </c>
      <c r="D108" s="41"/>
      <c r="E108" s="41"/>
      <c r="F108" s="41"/>
      <c r="G108" s="41"/>
      <c r="H108" s="41"/>
      <c r="I108" s="41"/>
      <c r="J108" s="41"/>
      <c r="K108" s="41"/>
      <c r="L108" s="64"/>
      <c r="S108" s="39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</row>
    <row r="109" s="2" customFormat="1" ht="6.96" customHeight="1">
      <c r="A109" s="39"/>
      <c r="B109" s="40"/>
      <c r="C109" s="41"/>
      <c r="D109" s="41"/>
      <c r="E109" s="41"/>
      <c r="F109" s="41"/>
      <c r="G109" s="41"/>
      <c r="H109" s="41"/>
      <c r="I109" s="41"/>
      <c r="J109" s="41"/>
      <c r="K109" s="41"/>
      <c r="L109" s="64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</row>
    <row r="110" s="2" customFormat="1" ht="12" customHeight="1">
      <c r="A110" s="39"/>
      <c r="B110" s="40"/>
      <c r="C110" s="33" t="s">
        <v>16</v>
      </c>
      <c r="D110" s="41"/>
      <c r="E110" s="41"/>
      <c r="F110" s="41"/>
      <c r="G110" s="41"/>
      <c r="H110" s="41"/>
      <c r="I110" s="41"/>
      <c r="J110" s="41"/>
      <c r="K110" s="41"/>
      <c r="L110" s="64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</row>
    <row r="111" s="2" customFormat="1" ht="16.5" customHeight="1">
      <c r="A111" s="39"/>
      <c r="B111" s="40"/>
      <c r="C111" s="41"/>
      <c r="D111" s="41"/>
      <c r="E111" s="184" t="str">
        <f>E7</f>
        <v>Povodňový park Kamýk nad Vltavou, 2024,aktualizace 12_6</v>
      </c>
      <c r="F111" s="33"/>
      <c r="G111" s="33"/>
      <c r="H111" s="33"/>
      <c r="I111" s="41"/>
      <c r="J111" s="41"/>
      <c r="K111" s="41"/>
      <c r="L111" s="64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</row>
    <row r="112" s="2" customFormat="1" ht="12" customHeight="1">
      <c r="A112" s="39"/>
      <c r="B112" s="40"/>
      <c r="C112" s="33" t="s">
        <v>138</v>
      </c>
      <c r="D112" s="41"/>
      <c r="E112" s="41"/>
      <c r="F112" s="41"/>
      <c r="G112" s="41"/>
      <c r="H112" s="41"/>
      <c r="I112" s="41"/>
      <c r="J112" s="41"/>
      <c r="K112" s="41"/>
      <c r="L112" s="64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</row>
    <row r="113" s="2" customFormat="1" ht="16.5" customHeight="1">
      <c r="A113" s="39"/>
      <c r="B113" s="40"/>
      <c r="C113" s="41"/>
      <c r="D113" s="41"/>
      <c r="E113" s="77" t="str">
        <f>E9</f>
        <v>SO 02. - Parkovací plocha</v>
      </c>
      <c r="F113" s="41"/>
      <c r="G113" s="41"/>
      <c r="H113" s="41"/>
      <c r="I113" s="41"/>
      <c r="J113" s="41"/>
      <c r="K113" s="41"/>
      <c r="L113" s="64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</row>
    <row r="114" s="2" customFormat="1" ht="6.96" customHeight="1">
      <c r="A114" s="39"/>
      <c r="B114" s="40"/>
      <c r="C114" s="41"/>
      <c r="D114" s="41"/>
      <c r="E114" s="41"/>
      <c r="F114" s="41"/>
      <c r="G114" s="41"/>
      <c r="H114" s="41"/>
      <c r="I114" s="41"/>
      <c r="J114" s="41"/>
      <c r="K114" s="41"/>
      <c r="L114" s="64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2" customFormat="1" ht="12" customHeight="1">
      <c r="A115" s="39"/>
      <c r="B115" s="40"/>
      <c r="C115" s="33" t="s">
        <v>20</v>
      </c>
      <c r="D115" s="41"/>
      <c r="E115" s="41"/>
      <c r="F115" s="28" t="str">
        <f>F12</f>
        <v>Kamýk nad Vltavou</v>
      </c>
      <c r="G115" s="41"/>
      <c r="H115" s="41"/>
      <c r="I115" s="33" t="s">
        <v>22</v>
      </c>
      <c r="J115" s="80" t="str">
        <f>IF(J12="","",J12)</f>
        <v>8. 1. 2024</v>
      </c>
      <c r="K115" s="41"/>
      <c r="L115" s="64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2" customFormat="1" ht="6.96" customHeight="1">
      <c r="A116" s="39"/>
      <c r="B116" s="40"/>
      <c r="C116" s="41"/>
      <c r="D116" s="41"/>
      <c r="E116" s="41"/>
      <c r="F116" s="41"/>
      <c r="G116" s="41"/>
      <c r="H116" s="41"/>
      <c r="I116" s="41"/>
      <c r="J116" s="41"/>
      <c r="K116" s="41"/>
      <c r="L116" s="64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15.15" customHeight="1">
      <c r="A117" s="39"/>
      <c r="B117" s="40"/>
      <c r="C117" s="33" t="s">
        <v>24</v>
      </c>
      <c r="D117" s="41"/>
      <c r="E117" s="41"/>
      <c r="F117" s="28" t="str">
        <f>E15</f>
        <v>Obec Kamýk nad Vltavou, Kamýk nad Vltavou 69</v>
      </c>
      <c r="G117" s="41"/>
      <c r="H117" s="41"/>
      <c r="I117" s="33" t="s">
        <v>30</v>
      </c>
      <c r="J117" s="37" t="str">
        <f>E21</f>
        <v>ŠINDLAR s.r.o.</v>
      </c>
      <c r="K117" s="41"/>
      <c r="L117" s="64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2" customFormat="1" ht="15.15" customHeight="1">
      <c r="A118" s="39"/>
      <c r="B118" s="40"/>
      <c r="C118" s="33" t="s">
        <v>28</v>
      </c>
      <c r="D118" s="41"/>
      <c r="E118" s="41"/>
      <c r="F118" s="28" t="str">
        <f>IF(E18="","",E18)</f>
        <v>Vyplň údaj</v>
      </c>
      <c r="G118" s="41"/>
      <c r="H118" s="41"/>
      <c r="I118" s="33" t="s">
        <v>35</v>
      </c>
      <c r="J118" s="37" t="str">
        <f>E24</f>
        <v>ŠINDLAR s.r.o.</v>
      </c>
      <c r="K118" s="41"/>
      <c r="L118" s="64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2" customFormat="1" ht="10.32" customHeight="1">
      <c r="A119" s="39"/>
      <c r="B119" s="40"/>
      <c r="C119" s="41"/>
      <c r="D119" s="41"/>
      <c r="E119" s="41"/>
      <c r="F119" s="41"/>
      <c r="G119" s="41"/>
      <c r="H119" s="41"/>
      <c r="I119" s="41"/>
      <c r="J119" s="41"/>
      <c r="K119" s="41"/>
      <c r="L119" s="64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11" customFormat="1" ht="29.28" customHeight="1">
      <c r="A120" s="200"/>
      <c r="B120" s="201"/>
      <c r="C120" s="202" t="s">
        <v>156</v>
      </c>
      <c r="D120" s="203" t="s">
        <v>63</v>
      </c>
      <c r="E120" s="203" t="s">
        <v>59</v>
      </c>
      <c r="F120" s="203" t="s">
        <v>60</v>
      </c>
      <c r="G120" s="203" t="s">
        <v>157</v>
      </c>
      <c r="H120" s="203" t="s">
        <v>158</v>
      </c>
      <c r="I120" s="203" t="s">
        <v>159</v>
      </c>
      <c r="J120" s="203" t="s">
        <v>144</v>
      </c>
      <c r="K120" s="204" t="s">
        <v>160</v>
      </c>
      <c r="L120" s="205"/>
      <c r="M120" s="101" t="s">
        <v>1</v>
      </c>
      <c r="N120" s="102" t="s">
        <v>42</v>
      </c>
      <c r="O120" s="102" t="s">
        <v>161</v>
      </c>
      <c r="P120" s="102" t="s">
        <v>162</v>
      </c>
      <c r="Q120" s="102" t="s">
        <v>163</v>
      </c>
      <c r="R120" s="102" t="s">
        <v>164</v>
      </c>
      <c r="S120" s="102" t="s">
        <v>165</v>
      </c>
      <c r="T120" s="103" t="s">
        <v>166</v>
      </c>
      <c r="U120" s="200"/>
      <c r="V120" s="200"/>
      <c r="W120" s="200"/>
      <c r="X120" s="200"/>
      <c r="Y120" s="200"/>
      <c r="Z120" s="200"/>
      <c r="AA120" s="200"/>
      <c r="AB120" s="200"/>
      <c r="AC120" s="200"/>
      <c r="AD120" s="200"/>
      <c r="AE120" s="200"/>
    </row>
    <row r="121" s="2" customFormat="1" ht="22.8" customHeight="1">
      <c r="A121" s="39"/>
      <c r="B121" s="40"/>
      <c r="C121" s="108" t="s">
        <v>167</v>
      </c>
      <c r="D121" s="41"/>
      <c r="E121" s="41"/>
      <c r="F121" s="41"/>
      <c r="G121" s="41"/>
      <c r="H121" s="41"/>
      <c r="I121" s="41"/>
      <c r="J121" s="206">
        <f>BK121</f>
        <v>0</v>
      </c>
      <c r="K121" s="41"/>
      <c r="L121" s="45"/>
      <c r="M121" s="104"/>
      <c r="N121" s="207"/>
      <c r="O121" s="105"/>
      <c r="P121" s="208">
        <f>P122</f>
        <v>0</v>
      </c>
      <c r="Q121" s="105"/>
      <c r="R121" s="208">
        <f>R122</f>
        <v>102.19279102</v>
      </c>
      <c r="S121" s="105"/>
      <c r="T121" s="209">
        <f>T122</f>
        <v>0</v>
      </c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T121" s="18" t="s">
        <v>77</v>
      </c>
      <c r="AU121" s="18" t="s">
        <v>146</v>
      </c>
      <c r="BK121" s="210">
        <f>BK122</f>
        <v>0</v>
      </c>
    </row>
    <row r="122" s="12" customFormat="1" ht="25.92" customHeight="1">
      <c r="A122" s="12"/>
      <c r="B122" s="211"/>
      <c r="C122" s="212"/>
      <c r="D122" s="213" t="s">
        <v>77</v>
      </c>
      <c r="E122" s="214" t="s">
        <v>168</v>
      </c>
      <c r="F122" s="214" t="s">
        <v>169</v>
      </c>
      <c r="G122" s="212"/>
      <c r="H122" s="212"/>
      <c r="I122" s="215"/>
      <c r="J122" s="216">
        <f>BK122</f>
        <v>0</v>
      </c>
      <c r="K122" s="212"/>
      <c r="L122" s="217"/>
      <c r="M122" s="218"/>
      <c r="N122" s="219"/>
      <c r="O122" s="219"/>
      <c r="P122" s="220">
        <f>P123+P150+P155+P162</f>
        <v>0</v>
      </c>
      <c r="Q122" s="219"/>
      <c r="R122" s="220">
        <f>R123+R150+R155+R162</f>
        <v>102.19279102</v>
      </c>
      <c r="S122" s="219"/>
      <c r="T122" s="221">
        <f>T123+T150+T155+T162</f>
        <v>0</v>
      </c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R122" s="222" t="s">
        <v>85</v>
      </c>
      <c r="AT122" s="223" t="s">
        <v>77</v>
      </c>
      <c r="AU122" s="223" t="s">
        <v>78</v>
      </c>
      <c r="AY122" s="222" t="s">
        <v>170</v>
      </c>
      <c r="BK122" s="224">
        <f>BK123+BK150+BK155+BK162</f>
        <v>0</v>
      </c>
    </row>
    <row r="123" s="12" customFormat="1" ht="22.8" customHeight="1">
      <c r="A123" s="12"/>
      <c r="B123" s="211"/>
      <c r="C123" s="212"/>
      <c r="D123" s="213" t="s">
        <v>77</v>
      </c>
      <c r="E123" s="225" t="s">
        <v>85</v>
      </c>
      <c r="F123" s="225" t="s">
        <v>171</v>
      </c>
      <c r="G123" s="212"/>
      <c r="H123" s="212"/>
      <c r="I123" s="215"/>
      <c r="J123" s="226">
        <f>BK123</f>
        <v>0</v>
      </c>
      <c r="K123" s="212"/>
      <c r="L123" s="217"/>
      <c r="M123" s="218"/>
      <c r="N123" s="219"/>
      <c r="O123" s="219"/>
      <c r="P123" s="220">
        <f>SUM(P124:P149)</f>
        <v>0</v>
      </c>
      <c r="Q123" s="219"/>
      <c r="R123" s="220">
        <f>SUM(R124:R149)</f>
        <v>0.064049999999999996</v>
      </c>
      <c r="S123" s="219"/>
      <c r="T123" s="221">
        <f>SUM(T124:T149)</f>
        <v>0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222" t="s">
        <v>85</v>
      </c>
      <c r="AT123" s="223" t="s">
        <v>77</v>
      </c>
      <c r="AU123" s="223" t="s">
        <v>85</v>
      </c>
      <c r="AY123" s="222" t="s">
        <v>170</v>
      </c>
      <c r="BK123" s="224">
        <f>SUM(BK124:BK149)</f>
        <v>0</v>
      </c>
    </row>
    <row r="124" s="2" customFormat="1" ht="33" customHeight="1">
      <c r="A124" s="39"/>
      <c r="B124" s="40"/>
      <c r="C124" s="227" t="s">
        <v>85</v>
      </c>
      <c r="D124" s="227" t="s">
        <v>172</v>
      </c>
      <c r="E124" s="228" t="s">
        <v>1448</v>
      </c>
      <c r="F124" s="229" t="s">
        <v>1449</v>
      </c>
      <c r="G124" s="230" t="s">
        <v>224</v>
      </c>
      <c r="H124" s="231">
        <v>27.858000000000001</v>
      </c>
      <c r="I124" s="232"/>
      <c r="J124" s="233">
        <f>ROUND(I124*H124,2)</f>
        <v>0</v>
      </c>
      <c r="K124" s="229" t="s">
        <v>176</v>
      </c>
      <c r="L124" s="45"/>
      <c r="M124" s="234" t="s">
        <v>1</v>
      </c>
      <c r="N124" s="235" t="s">
        <v>43</v>
      </c>
      <c r="O124" s="92"/>
      <c r="P124" s="236">
        <f>O124*H124</f>
        <v>0</v>
      </c>
      <c r="Q124" s="236">
        <v>0</v>
      </c>
      <c r="R124" s="236">
        <f>Q124*H124</f>
        <v>0</v>
      </c>
      <c r="S124" s="236">
        <v>0</v>
      </c>
      <c r="T124" s="237">
        <f>S124*H124</f>
        <v>0</v>
      </c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R124" s="238" t="s">
        <v>177</v>
      </c>
      <c r="AT124" s="238" t="s">
        <v>172</v>
      </c>
      <c r="AU124" s="238" t="s">
        <v>87</v>
      </c>
      <c r="AY124" s="18" t="s">
        <v>170</v>
      </c>
      <c r="BE124" s="239">
        <f>IF(N124="základní",J124,0)</f>
        <v>0</v>
      </c>
      <c r="BF124" s="239">
        <f>IF(N124="snížená",J124,0)</f>
        <v>0</v>
      </c>
      <c r="BG124" s="239">
        <f>IF(N124="zákl. přenesená",J124,0)</f>
        <v>0</v>
      </c>
      <c r="BH124" s="239">
        <f>IF(N124="sníž. přenesená",J124,0)</f>
        <v>0</v>
      </c>
      <c r="BI124" s="239">
        <f>IF(N124="nulová",J124,0)</f>
        <v>0</v>
      </c>
      <c r="BJ124" s="18" t="s">
        <v>85</v>
      </c>
      <c r="BK124" s="239">
        <f>ROUND(I124*H124,2)</f>
        <v>0</v>
      </c>
      <c r="BL124" s="18" t="s">
        <v>177</v>
      </c>
      <c r="BM124" s="238" t="s">
        <v>1660</v>
      </c>
    </row>
    <row r="125" s="13" customFormat="1">
      <c r="A125" s="13"/>
      <c r="B125" s="240"/>
      <c r="C125" s="241"/>
      <c r="D125" s="242" t="s">
        <v>179</v>
      </c>
      <c r="E125" s="243" t="s">
        <v>1</v>
      </c>
      <c r="F125" s="244" t="s">
        <v>1661</v>
      </c>
      <c r="G125" s="241"/>
      <c r="H125" s="245">
        <v>63.008000000000003</v>
      </c>
      <c r="I125" s="246"/>
      <c r="J125" s="241"/>
      <c r="K125" s="241"/>
      <c r="L125" s="247"/>
      <c r="M125" s="248"/>
      <c r="N125" s="249"/>
      <c r="O125" s="249"/>
      <c r="P125" s="249"/>
      <c r="Q125" s="249"/>
      <c r="R125" s="249"/>
      <c r="S125" s="249"/>
      <c r="T125" s="250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T125" s="251" t="s">
        <v>179</v>
      </c>
      <c r="AU125" s="251" t="s">
        <v>87</v>
      </c>
      <c r="AV125" s="13" t="s">
        <v>87</v>
      </c>
      <c r="AW125" s="13" t="s">
        <v>34</v>
      </c>
      <c r="AX125" s="13" t="s">
        <v>78</v>
      </c>
      <c r="AY125" s="251" t="s">
        <v>170</v>
      </c>
    </row>
    <row r="126" s="13" customFormat="1">
      <c r="A126" s="13"/>
      <c r="B126" s="240"/>
      <c r="C126" s="241"/>
      <c r="D126" s="242" t="s">
        <v>179</v>
      </c>
      <c r="E126" s="243" t="s">
        <v>1</v>
      </c>
      <c r="F126" s="244" t="s">
        <v>1662</v>
      </c>
      <c r="G126" s="241"/>
      <c r="H126" s="245">
        <v>-40.649999999999999</v>
      </c>
      <c r="I126" s="246"/>
      <c r="J126" s="241"/>
      <c r="K126" s="241"/>
      <c r="L126" s="247"/>
      <c r="M126" s="248"/>
      <c r="N126" s="249"/>
      <c r="O126" s="249"/>
      <c r="P126" s="249"/>
      <c r="Q126" s="249"/>
      <c r="R126" s="249"/>
      <c r="S126" s="249"/>
      <c r="T126" s="250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T126" s="251" t="s">
        <v>179</v>
      </c>
      <c r="AU126" s="251" t="s">
        <v>87</v>
      </c>
      <c r="AV126" s="13" t="s">
        <v>87</v>
      </c>
      <c r="AW126" s="13" t="s">
        <v>34</v>
      </c>
      <c r="AX126" s="13" t="s">
        <v>78</v>
      </c>
      <c r="AY126" s="251" t="s">
        <v>170</v>
      </c>
    </row>
    <row r="127" s="13" customFormat="1">
      <c r="A127" s="13"/>
      <c r="B127" s="240"/>
      <c r="C127" s="241"/>
      <c r="D127" s="242" t="s">
        <v>179</v>
      </c>
      <c r="E127" s="243" t="s">
        <v>1</v>
      </c>
      <c r="F127" s="244" t="s">
        <v>1663</v>
      </c>
      <c r="G127" s="241"/>
      <c r="H127" s="245">
        <v>5.5</v>
      </c>
      <c r="I127" s="246"/>
      <c r="J127" s="241"/>
      <c r="K127" s="241"/>
      <c r="L127" s="247"/>
      <c r="M127" s="248"/>
      <c r="N127" s="249"/>
      <c r="O127" s="249"/>
      <c r="P127" s="249"/>
      <c r="Q127" s="249"/>
      <c r="R127" s="249"/>
      <c r="S127" s="249"/>
      <c r="T127" s="250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T127" s="251" t="s">
        <v>179</v>
      </c>
      <c r="AU127" s="251" t="s">
        <v>87</v>
      </c>
      <c r="AV127" s="13" t="s">
        <v>87</v>
      </c>
      <c r="AW127" s="13" t="s">
        <v>34</v>
      </c>
      <c r="AX127" s="13" t="s">
        <v>78</v>
      </c>
      <c r="AY127" s="251" t="s">
        <v>170</v>
      </c>
    </row>
    <row r="128" s="15" customFormat="1">
      <c r="A128" s="15"/>
      <c r="B128" s="262"/>
      <c r="C128" s="263"/>
      <c r="D128" s="242" t="s">
        <v>179</v>
      </c>
      <c r="E128" s="264" t="s">
        <v>1</v>
      </c>
      <c r="F128" s="265" t="s">
        <v>209</v>
      </c>
      <c r="G128" s="263"/>
      <c r="H128" s="266">
        <v>27.858000000000001</v>
      </c>
      <c r="I128" s="267"/>
      <c r="J128" s="263"/>
      <c r="K128" s="263"/>
      <c r="L128" s="268"/>
      <c r="M128" s="269"/>
      <c r="N128" s="270"/>
      <c r="O128" s="270"/>
      <c r="P128" s="270"/>
      <c r="Q128" s="270"/>
      <c r="R128" s="270"/>
      <c r="S128" s="270"/>
      <c r="T128" s="271"/>
      <c r="U128" s="15"/>
      <c r="V128" s="15"/>
      <c r="W128" s="15"/>
      <c r="X128" s="15"/>
      <c r="Y128" s="15"/>
      <c r="Z128" s="15"/>
      <c r="AA128" s="15"/>
      <c r="AB128" s="15"/>
      <c r="AC128" s="15"/>
      <c r="AD128" s="15"/>
      <c r="AE128" s="15"/>
      <c r="AT128" s="272" t="s">
        <v>179</v>
      </c>
      <c r="AU128" s="272" t="s">
        <v>87</v>
      </c>
      <c r="AV128" s="15" t="s">
        <v>177</v>
      </c>
      <c r="AW128" s="15" t="s">
        <v>34</v>
      </c>
      <c r="AX128" s="15" t="s">
        <v>85</v>
      </c>
      <c r="AY128" s="272" t="s">
        <v>170</v>
      </c>
    </row>
    <row r="129" s="2" customFormat="1" ht="33" customHeight="1">
      <c r="A129" s="39"/>
      <c r="B129" s="40"/>
      <c r="C129" s="227" t="s">
        <v>87</v>
      </c>
      <c r="D129" s="227" t="s">
        <v>172</v>
      </c>
      <c r="E129" s="228" t="s">
        <v>1455</v>
      </c>
      <c r="F129" s="229" t="s">
        <v>1456</v>
      </c>
      <c r="G129" s="230" t="s">
        <v>224</v>
      </c>
      <c r="H129" s="231">
        <v>63.008000000000003</v>
      </c>
      <c r="I129" s="232"/>
      <c r="J129" s="233">
        <f>ROUND(I129*H129,2)</f>
        <v>0</v>
      </c>
      <c r="K129" s="229" t="s">
        <v>176</v>
      </c>
      <c r="L129" s="45"/>
      <c r="M129" s="234" t="s">
        <v>1</v>
      </c>
      <c r="N129" s="235" t="s">
        <v>43</v>
      </c>
      <c r="O129" s="92"/>
      <c r="P129" s="236">
        <f>O129*H129</f>
        <v>0</v>
      </c>
      <c r="Q129" s="236">
        <v>0</v>
      </c>
      <c r="R129" s="236">
        <f>Q129*H129</f>
        <v>0</v>
      </c>
      <c r="S129" s="236">
        <v>0</v>
      </c>
      <c r="T129" s="237">
        <f>S129*H129</f>
        <v>0</v>
      </c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R129" s="238" t="s">
        <v>177</v>
      </c>
      <c r="AT129" s="238" t="s">
        <v>172</v>
      </c>
      <c r="AU129" s="238" t="s">
        <v>87</v>
      </c>
      <c r="AY129" s="18" t="s">
        <v>170</v>
      </c>
      <c r="BE129" s="239">
        <f>IF(N129="základní",J129,0)</f>
        <v>0</v>
      </c>
      <c r="BF129" s="239">
        <f>IF(N129="snížená",J129,0)</f>
        <v>0</v>
      </c>
      <c r="BG129" s="239">
        <f>IF(N129="zákl. přenesená",J129,0)</f>
        <v>0</v>
      </c>
      <c r="BH129" s="239">
        <f>IF(N129="sníž. přenesená",J129,0)</f>
        <v>0</v>
      </c>
      <c r="BI129" s="239">
        <f>IF(N129="nulová",J129,0)</f>
        <v>0</v>
      </c>
      <c r="BJ129" s="18" t="s">
        <v>85</v>
      </c>
      <c r="BK129" s="239">
        <f>ROUND(I129*H129,2)</f>
        <v>0</v>
      </c>
      <c r="BL129" s="18" t="s">
        <v>177</v>
      </c>
      <c r="BM129" s="238" t="s">
        <v>1664</v>
      </c>
    </row>
    <row r="130" s="13" customFormat="1">
      <c r="A130" s="13"/>
      <c r="B130" s="240"/>
      <c r="C130" s="241"/>
      <c r="D130" s="242" t="s">
        <v>179</v>
      </c>
      <c r="E130" s="243" t="s">
        <v>1</v>
      </c>
      <c r="F130" s="244" t="s">
        <v>1661</v>
      </c>
      <c r="G130" s="241"/>
      <c r="H130" s="245">
        <v>63.008000000000003</v>
      </c>
      <c r="I130" s="246"/>
      <c r="J130" s="241"/>
      <c r="K130" s="241"/>
      <c r="L130" s="247"/>
      <c r="M130" s="248"/>
      <c r="N130" s="249"/>
      <c r="O130" s="249"/>
      <c r="P130" s="249"/>
      <c r="Q130" s="249"/>
      <c r="R130" s="249"/>
      <c r="S130" s="249"/>
      <c r="T130" s="250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51" t="s">
        <v>179</v>
      </c>
      <c r="AU130" s="251" t="s">
        <v>87</v>
      </c>
      <c r="AV130" s="13" t="s">
        <v>87</v>
      </c>
      <c r="AW130" s="13" t="s">
        <v>34</v>
      </c>
      <c r="AX130" s="13" t="s">
        <v>85</v>
      </c>
      <c r="AY130" s="251" t="s">
        <v>170</v>
      </c>
    </row>
    <row r="131" s="2" customFormat="1" ht="62.7" customHeight="1">
      <c r="A131" s="39"/>
      <c r="B131" s="40"/>
      <c r="C131" s="227" t="s">
        <v>185</v>
      </c>
      <c r="D131" s="227" t="s">
        <v>172</v>
      </c>
      <c r="E131" s="228" t="s">
        <v>258</v>
      </c>
      <c r="F131" s="229" t="s">
        <v>259</v>
      </c>
      <c r="G131" s="230" t="s">
        <v>224</v>
      </c>
      <c r="H131" s="231">
        <v>7.407</v>
      </c>
      <c r="I131" s="232"/>
      <c r="J131" s="233">
        <f>ROUND(I131*H131,2)</f>
        <v>0</v>
      </c>
      <c r="K131" s="229" t="s">
        <v>176</v>
      </c>
      <c r="L131" s="45"/>
      <c r="M131" s="234" t="s">
        <v>1</v>
      </c>
      <c r="N131" s="235" t="s">
        <v>43</v>
      </c>
      <c r="O131" s="92"/>
      <c r="P131" s="236">
        <f>O131*H131</f>
        <v>0</v>
      </c>
      <c r="Q131" s="236">
        <v>0</v>
      </c>
      <c r="R131" s="236">
        <f>Q131*H131</f>
        <v>0</v>
      </c>
      <c r="S131" s="236">
        <v>0</v>
      </c>
      <c r="T131" s="237">
        <f>S131*H131</f>
        <v>0</v>
      </c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R131" s="238" t="s">
        <v>177</v>
      </c>
      <c r="AT131" s="238" t="s">
        <v>172</v>
      </c>
      <c r="AU131" s="238" t="s">
        <v>87</v>
      </c>
      <c r="AY131" s="18" t="s">
        <v>170</v>
      </c>
      <c r="BE131" s="239">
        <f>IF(N131="základní",J131,0)</f>
        <v>0</v>
      </c>
      <c r="BF131" s="239">
        <f>IF(N131="snížená",J131,0)</f>
        <v>0</v>
      </c>
      <c r="BG131" s="239">
        <f>IF(N131="zákl. přenesená",J131,0)</f>
        <v>0</v>
      </c>
      <c r="BH131" s="239">
        <f>IF(N131="sníž. přenesená",J131,0)</f>
        <v>0</v>
      </c>
      <c r="BI131" s="239">
        <f>IF(N131="nulová",J131,0)</f>
        <v>0</v>
      </c>
      <c r="BJ131" s="18" t="s">
        <v>85</v>
      </c>
      <c r="BK131" s="239">
        <f>ROUND(I131*H131,2)</f>
        <v>0</v>
      </c>
      <c r="BL131" s="18" t="s">
        <v>177</v>
      </c>
      <c r="BM131" s="238" t="s">
        <v>1665</v>
      </c>
    </row>
    <row r="132" s="13" customFormat="1">
      <c r="A132" s="13"/>
      <c r="B132" s="240"/>
      <c r="C132" s="241"/>
      <c r="D132" s="242" t="s">
        <v>179</v>
      </c>
      <c r="E132" s="243" t="s">
        <v>1</v>
      </c>
      <c r="F132" s="244" t="s">
        <v>1666</v>
      </c>
      <c r="G132" s="241"/>
      <c r="H132" s="245">
        <v>7.407</v>
      </c>
      <c r="I132" s="246"/>
      <c r="J132" s="241"/>
      <c r="K132" s="241"/>
      <c r="L132" s="247"/>
      <c r="M132" s="248"/>
      <c r="N132" s="249"/>
      <c r="O132" s="249"/>
      <c r="P132" s="249"/>
      <c r="Q132" s="249"/>
      <c r="R132" s="249"/>
      <c r="S132" s="249"/>
      <c r="T132" s="250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251" t="s">
        <v>179</v>
      </c>
      <c r="AU132" s="251" t="s">
        <v>87</v>
      </c>
      <c r="AV132" s="13" t="s">
        <v>87</v>
      </c>
      <c r="AW132" s="13" t="s">
        <v>34</v>
      </c>
      <c r="AX132" s="13" t="s">
        <v>85</v>
      </c>
      <c r="AY132" s="251" t="s">
        <v>170</v>
      </c>
    </row>
    <row r="133" s="2" customFormat="1" ht="62.7" customHeight="1">
      <c r="A133" s="39"/>
      <c r="B133" s="40"/>
      <c r="C133" s="227" t="s">
        <v>177</v>
      </c>
      <c r="D133" s="227" t="s">
        <v>172</v>
      </c>
      <c r="E133" s="228" t="s">
        <v>265</v>
      </c>
      <c r="F133" s="229" t="s">
        <v>266</v>
      </c>
      <c r="G133" s="230" t="s">
        <v>224</v>
      </c>
      <c r="H133" s="231">
        <v>90.939999999999998</v>
      </c>
      <c r="I133" s="232"/>
      <c r="J133" s="233">
        <f>ROUND(I133*H133,2)</f>
        <v>0</v>
      </c>
      <c r="K133" s="229" t="s">
        <v>176</v>
      </c>
      <c r="L133" s="45"/>
      <c r="M133" s="234" t="s">
        <v>1</v>
      </c>
      <c r="N133" s="235" t="s">
        <v>43</v>
      </c>
      <c r="O133" s="92"/>
      <c r="P133" s="236">
        <f>O133*H133</f>
        <v>0</v>
      </c>
      <c r="Q133" s="236">
        <v>0</v>
      </c>
      <c r="R133" s="236">
        <f>Q133*H133</f>
        <v>0</v>
      </c>
      <c r="S133" s="236">
        <v>0</v>
      </c>
      <c r="T133" s="237">
        <f>S133*H133</f>
        <v>0</v>
      </c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R133" s="238" t="s">
        <v>177</v>
      </c>
      <c r="AT133" s="238" t="s">
        <v>172</v>
      </c>
      <c r="AU133" s="238" t="s">
        <v>87</v>
      </c>
      <c r="AY133" s="18" t="s">
        <v>170</v>
      </c>
      <c r="BE133" s="239">
        <f>IF(N133="základní",J133,0)</f>
        <v>0</v>
      </c>
      <c r="BF133" s="239">
        <f>IF(N133="snížená",J133,0)</f>
        <v>0</v>
      </c>
      <c r="BG133" s="239">
        <f>IF(N133="zákl. přenesená",J133,0)</f>
        <v>0</v>
      </c>
      <c r="BH133" s="239">
        <f>IF(N133="sníž. přenesená",J133,0)</f>
        <v>0</v>
      </c>
      <c r="BI133" s="239">
        <f>IF(N133="nulová",J133,0)</f>
        <v>0</v>
      </c>
      <c r="BJ133" s="18" t="s">
        <v>85</v>
      </c>
      <c r="BK133" s="239">
        <f>ROUND(I133*H133,2)</f>
        <v>0</v>
      </c>
      <c r="BL133" s="18" t="s">
        <v>177</v>
      </c>
      <c r="BM133" s="238" t="s">
        <v>1667</v>
      </c>
    </row>
    <row r="134" s="13" customFormat="1">
      <c r="A134" s="13"/>
      <c r="B134" s="240"/>
      <c r="C134" s="241"/>
      <c r="D134" s="242" t="s">
        <v>179</v>
      </c>
      <c r="E134" s="243" t="s">
        <v>1</v>
      </c>
      <c r="F134" s="244" t="s">
        <v>1668</v>
      </c>
      <c r="G134" s="241"/>
      <c r="H134" s="245">
        <v>27.859999999999999</v>
      </c>
      <c r="I134" s="246"/>
      <c r="J134" s="241"/>
      <c r="K134" s="241"/>
      <c r="L134" s="247"/>
      <c r="M134" s="248"/>
      <c r="N134" s="249"/>
      <c r="O134" s="249"/>
      <c r="P134" s="249"/>
      <c r="Q134" s="249"/>
      <c r="R134" s="249"/>
      <c r="S134" s="249"/>
      <c r="T134" s="250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51" t="s">
        <v>179</v>
      </c>
      <c r="AU134" s="251" t="s">
        <v>87</v>
      </c>
      <c r="AV134" s="13" t="s">
        <v>87</v>
      </c>
      <c r="AW134" s="13" t="s">
        <v>34</v>
      </c>
      <c r="AX134" s="13" t="s">
        <v>78</v>
      </c>
      <c r="AY134" s="251" t="s">
        <v>170</v>
      </c>
    </row>
    <row r="135" s="13" customFormat="1">
      <c r="A135" s="13"/>
      <c r="B135" s="240"/>
      <c r="C135" s="241"/>
      <c r="D135" s="242" t="s">
        <v>179</v>
      </c>
      <c r="E135" s="243" t="s">
        <v>1</v>
      </c>
      <c r="F135" s="244" t="s">
        <v>1669</v>
      </c>
      <c r="G135" s="241"/>
      <c r="H135" s="245">
        <v>63.079999999999998</v>
      </c>
      <c r="I135" s="246"/>
      <c r="J135" s="241"/>
      <c r="K135" s="241"/>
      <c r="L135" s="247"/>
      <c r="M135" s="248"/>
      <c r="N135" s="249"/>
      <c r="O135" s="249"/>
      <c r="P135" s="249"/>
      <c r="Q135" s="249"/>
      <c r="R135" s="249"/>
      <c r="S135" s="249"/>
      <c r="T135" s="250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51" t="s">
        <v>179</v>
      </c>
      <c r="AU135" s="251" t="s">
        <v>87</v>
      </c>
      <c r="AV135" s="13" t="s">
        <v>87</v>
      </c>
      <c r="AW135" s="13" t="s">
        <v>34</v>
      </c>
      <c r="AX135" s="13" t="s">
        <v>78</v>
      </c>
      <c r="AY135" s="251" t="s">
        <v>170</v>
      </c>
    </row>
    <row r="136" s="15" customFormat="1">
      <c r="A136" s="15"/>
      <c r="B136" s="262"/>
      <c r="C136" s="263"/>
      <c r="D136" s="242" t="s">
        <v>179</v>
      </c>
      <c r="E136" s="264" t="s">
        <v>1</v>
      </c>
      <c r="F136" s="265" t="s">
        <v>209</v>
      </c>
      <c r="G136" s="263"/>
      <c r="H136" s="266">
        <v>90.939999999999998</v>
      </c>
      <c r="I136" s="267"/>
      <c r="J136" s="263"/>
      <c r="K136" s="263"/>
      <c r="L136" s="268"/>
      <c r="M136" s="269"/>
      <c r="N136" s="270"/>
      <c r="O136" s="270"/>
      <c r="P136" s="270"/>
      <c r="Q136" s="270"/>
      <c r="R136" s="270"/>
      <c r="S136" s="270"/>
      <c r="T136" s="271"/>
      <c r="U136" s="15"/>
      <c r="V136" s="15"/>
      <c r="W136" s="15"/>
      <c r="X136" s="15"/>
      <c r="Y136" s="15"/>
      <c r="Z136" s="15"/>
      <c r="AA136" s="15"/>
      <c r="AB136" s="15"/>
      <c r="AC136" s="15"/>
      <c r="AD136" s="15"/>
      <c r="AE136" s="15"/>
      <c r="AT136" s="272" t="s">
        <v>179</v>
      </c>
      <c r="AU136" s="272" t="s">
        <v>87</v>
      </c>
      <c r="AV136" s="15" t="s">
        <v>177</v>
      </c>
      <c r="AW136" s="15" t="s">
        <v>34</v>
      </c>
      <c r="AX136" s="15" t="s">
        <v>85</v>
      </c>
      <c r="AY136" s="272" t="s">
        <v>170</v>
      </c>
    </row>
    <row r="137" s="2" customFormat="1" ht="66.75" customHeight="1">
      <c r="A137" s="39"/>
      <c r="B137" s="40"/>
      <c r="C137" s="227" t="s">
        <v>192</v>
      </c>
      <c r="D137" s="227" t="s">
        <v>172</v>
      </c>
      <c r="E137" s="228" t="s">
        <v>271</v>
      </c>
      <c r="F137" s="229" t="s">
        <v>272</v>
      </c>
      <c r="G137" s="230" t="s">
        <v>224</v>
      </c>
      <c r="H137" s="231">
        <v>2000.6800000000001</v>
      </c>
      <c r="I137" s="232"/>
      <c r="J137" s="233">
        <f>ROUND(I137*H137,2)</f>
        <v>0</v>
      </c>
      <c r="K137" s="229" t="s">
        <v>176</v>
      </c>
      <c r="L137" s="45"/>
      <c r="M137" s="234" t="s">
        <v>1</v>
      </c>
      <c r="N137" s="235" t="s">
        <v>43</v>
      </c>
      <c r="O137" s="92"/>
      <c r="P137" s="236">
        <f>O137*H137</f>
        <v>0</v>
      </c>
      <c r="Q137" s="236">
        <v>0</v>
      </c>
      <c r="R137" s="236">
        <f>Q137*H137</f>
        <v>0</v>
      </c>
      <c r="S137" s="236">
        <v>0</v>
      </c>
      <c r="T137" s="237">
        <f>S137*H137</f>
        <v>0</v>
      </c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R137" s="238" t="s">
        <v>177</v>
      </c>
      <c r="AT137" s="238" t="s">
        <v>172</v>
      </c>
      <c r="AU137" s="238" t="s">
        <v>87</v>
      </c>
      <c r="AY137" s="18" t="s">
        <v>170</v>
      </c>
      <c r="BE137" s="239">
        <f>IF(N137="základní",J137,0)</f>
        <v>0</v>
      </c>
      <c r="BF137" s="239">
        <f>IF(N137="snížená",J137,0)</f>
        <v>0</v>
      </c>
      <c r="BG137" s="239">
        <f>IF(N137="zákl. přenesená",J137,0)</f>
        <v>0</v>
      </c>
      <c r="BH137" s="239">
        <f>IF(N137="sníž. přenesená",J137,0)</f>
        <v>0</v>
      </c>
      <c r="BI137" s="239">
        <f>IF(N137="nulová",J137,0)</f>
        <v>0</v>
      </c>
      <c r="BJ137" s="18" t="s">
        <v>85</v>
      </c>
      <c r="BK137" s="239">
        <f>ROUND(I137*H137,2)</f>
        <v>0</v>
      </c>
      <c r="BL137" s="18" t="s">
        <v>177</v>
      </c>
      <c r="BM137" s="238" t="s">
        <v>1670</v>
      </c>
    </row>
    <row r="138" s="13" customFormat="1">
      <c r="A138" s="13"/>
      <c r="B138" s="240"/>
      <c r="C138" s="241"/>
      <c r="D138" s="242" t="s">
        <v>179</v>
      </c>
      <c r="E138" s="243" t="s">
        <v>1</v>
      </c>
      <c r="F138" s="244" t="s">
        <v>1671</v>
      </c>
      <c r="G138" s="241"/>
      <c r="H138" s="245">
        <v>2000.6800000000001</v>
      </c>
      <c r="I138" s="246"/>
      <c r="J138" s="241"/>
      <c r="K138" s="241"/>
      <c r="L138" s="247"/>
      <c r="M138" s="248"/>
      <c r="N138" s="249"/>
      <c r="O138" s="249"/>
      <c r="P138" s="249"/>
      <c r="Q138" s="249"/>
      <c r="R138" s="249"/>
      <c r="S138" s="249"/>
      <c r="T138" s="250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51" t="s">
        <v>179</v>
      </c>
      <c r="AU138" s="251" t="s">
        <v>87</v>
      </c>
      <c r="AV138" s="13" t="s">
        <v>87</v>
      </c>
      <c r="AW138" s="13" t="s">
        <v>34</v>
      </c>
      <c r="AX138" s="13" t="s">
        <v>85</v>
      </c>
      <c r="AY138" s="251" t="s">
        <v>170</v>
      </c>
    </row>
    <row r="139" s="2" customFormat="1" ht="44.25" customHeight="1">
      <c r="A139" s="39"/>
      <c r="B139" s="40"/>
      <c r="C139" s="227" t="s">
        <v>197</v>
      </c>
      <c r="D139" s="227" t="s">
        <v>172</v>
      </c>
      <c r="E139" s="228" t="s">
        <v>1672</v>
      </c>
      <c r="F139" s="229" t="s">
        <v>1673</v>
      </c>
      <c r="G139" s="230" t="s">
        <v>224</v>
      </c>
      <c r="H139" s="231">
        <v>7.407</v>
      </c>
      <c r="I139" s="232"/>
      <c r="J139" s="233">
        <f>ROUND(I139*H139,2)</f>
        <v>0</v>
      </c>
      <c r="K139" s="229" t="s">
        <v>176</v>
      </c>
      <c r="L139" s="45"/>
      <c r="M139" s="234" t="s">
        <v>1</v>
      </c>
      <c r="N139" s="235" t="s">
        <v>43</v>
      </c>
      <c r="O139" s="92"/>
      <c r="P139" s="236">
        <f>O139*H139</f>
        <v>0</v>
      </c>
      <c r="Q139" s="236">
        <v>0</v>
      </c>
      <c r="R139" s="236">
        <f>Q139*H139</f>
        <v>0</v>
      </c>
      <c r="S139" s="236">
        <v>0</v>
      </c>
      <c r="T139" s="237">
        <f>S139*H139</f>
        <v>0</v>
      </c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R139" s="238" t="s">
        <v>177</v>
      </c>
      <c r="AT139" s="238" t="s">
        <v>172</v>
      </c>
      <c r="AU139" s="238" t="s">
        <v>87</v>
      </c>
      <c r="AY139" s="18" t="s">
        <v>170</v>
      </c>
      <c r="BE139" s="239">
        <f>IF(N139="základní",J139,0)</f>
        <v>0</v>
      </c>
      <c r="BF139" s="239">
        <f>IF(N139="snížená",J139,0)</f>
        <v>0</v>
      </c>
      <c r="BG139" s="239">
        <f>IF(N139="zákl. přenesená",J139,0)</f>
        <v>0</v>
      </c>
      <c r="BH139" s="239">
        <f>IF(N139="sníž. přenesená",J139,0)</f>
        <v>0</v>
      </c>
      <c r="BI139" s="239">
        <f>IF(N139="nulová",J139,0)</f>
        <v>0</v>
      </c>
      <c r="BJ139" s="18" t="s">
        <v>85</v>
      </c>
      <c r="BK139" s="239">
        <f>ROUND(I139*H139,2)</f>
        <v>0</v>
      </c>
      <c r="BL139" s="18" t="s">
        <v>177</v>
      </c>
      <c r="BM139" s="238" t="s">
        <v>1674</v>
      </c>
    </row>
    <row r="140" s="13" customFormat="1">
      <c r="A140" s="13"/>
      <c r="B140" s="240"/>
      <c r="C140" s="241"/>
      <c r="D140" s="242" t="s">
        <v>179</v>
      </c>
      <c r="E140" s="243" t="s">
        <v>1</v>
      </c>
      <c r="F140" s="244" t="s">
        <v>1675</v>
      </c>
      <c r="G140" s="241"/>
      <c r="H140" s="245">
        <v>7.407</v>
      </c>
      <c r="I140" s="246"/>
      <c r="J140" s="241"/>
      <c r="K140" s="241"/>
      <c r="L140" s="247"/>
      <c r="M140" s="248"/>
      <c r="N140" s="249"/>
      <c r="O140" s="249"/>
      <c r="P140" s="249"/>
      <c r="Q140" s="249"/>
      <c r="R140" s="249"/>
      <c r="S140" s="249"/>
      <c r="T140" s="250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51" t="s">
        <v>179</v>
      </c>
      <c r="AU140" s="251" t="s">
        <v>87</v>
      </c>
      <c r="AV140" s="13" t="s">
        <v>87</v>
      </c>
      <c r="AW140" s="13" t="s">
        <v>34</v>
      </c>
      <c r="AX140" s="13" t="s">
        <v>85</v>
      </c>
      <c r="AY140" s="251" t="s">
        <v>170</v>
      </c>
    </row>
    <row r="141" s="2" customFormat="1" ht="44.25" customHeight="1">
      <c r="A141" s="39"/>
      <c r="B141" s="40"/>
      <c r="C141" s="227" t="s">
        <v>202</v>
      </c>
      <c r="D141" s="227" t="s">
        <v>172</v>
      </c>
      <c r="E141" s="228" t="s">
        <v>670</v>
      </c>
      <c r="F141" s="229" t="s">
        <v>671</v>
      </c>
      <c r="G141" s="230" t="s">
        <v>224</v>
      </c>
      <c r="H141" s="231">
        <v>7.407</v>
      </c>
      <c r="I141" s="232"/>
      <c r="J141" s="233">
        <f>ROUND(I141*H141,2)</f>
        <v>0</v>
      </c>
      <c r="K141" s="229" t="s">
        <v>176</v>
      </c>
      <c r="L141" s="45"/>
      <c r="M141" s="234" t="s">
        <v>1</v>
      </c>
      <c r="N141" s="235" t="s">
        <v>43</v>
      </c>
      <c r="O141" s="92"/>
      <c r="P141" s="236">
        <f>O141*H141</f>
        <v>0</v>
      </c>
      <c r="Q141" s="236">
        <v>0</v>
      </c>
      <c r="R141" s="236">
        <f>Q141*H141</f>
        <v>0</v>
      </c>
      <c r="S141" s="236">
        <v>0</v>
      </c>
      <c r="T141" s="237">
        <f>S141*H141</f>
        <v>0</v>
      </c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R141" s="238" t="s">
        <v>177</v>
      </c>
      <c r="AT141" s="238" t="s">
        <v>172</v>
      </c>
      <c r="AU141" s="238" t="s">
        <v>87</v>
      </c>
      <c r="AY141" s="18" t="s">
        <v>170</v>
      </c>
      <c r="BE141" s="239">
        <f>IF(N141="základní",J141,0)</f>
        <v>0</v>
      </c>
      <c r="BF141" s="239">
        <f>IF(N141="snížená",J141,0)</f>
        <v>0</v>
      </c>
      <c r="BG141" s="239">
        <f>IF(N141="zákl. přenesená",J141,0)</f>
        <v>0</v>
      </c>
      <c r="BH141" s="239">
        <f>IF(N141="sníž. přenesená",J141,0)</f>
        <v>0</v>
      </c>
      <c r="BI141" s="239">
        <f>IF(N141="nulová",J141,0)</f>
        <v>0</v>
      </c>
      <c r="BJ141" s="18" t="s">
        <v>85</v>
      </c>
      <c r="BK141" s="239">
        <f>ROUND(I141*H141,2)</f>
        <v>0</v>
      </c>
      <c r="BL141" s="18" t="s">
        <v>177</v>
      </c>
      <c r="BM141" s="238" t="s">
        <v>1676</v>
      </c>
    </row>
    <row r="142" s="13" customFormat="1">
      <c r="A142" s="13"/>
      <c r="B142" s="240"/>
      <c r="C142" s="241"/>
      <c r="D142" s="242" t="s">
        <v>179</v>
      </c>
      <c r="E142" s="243" t="s">
        <v>1</v>
      </c>
      <c r="F142" s="244" t="s">
        <v>1677</v>
      </c>
      <c r="G142" s="241"/>
      <c r="H142" s="245">
        <v>7.407</v>
      </c>
      <c r="I142" s="246"/>
      <c r="J142" s="241"/>
      <c r="K142" s="241"/>
      <c r="L142" s="247"/>
      <c r="M142" s="248"/>
      <c r="N142" s="249"/>
      <c r="O142" s="249"/>
      <c r="P142" s="249"/>
      <c r="Q142" s="249"/>
      <c r="R142" s="249"/>
      <c r="S142" s="249"/>
      <c r="T142" s="250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51" t="s">
        <v>179</v>
      </c>
      <c r="AU142" s="251" t="s">
        <v>87</v>
      </c>
      <c r="AV142" s="13" t="s">
        <v>87</v>
      </c>
      <c r="AW142" s="13" t="s">
        <v>34</v>
      </c>
      <c r="AX142" s="13" t="s">
        <v>85</v>
      </c>
      <c r="AY142" s="251" t="s">
        <v>170</v>
      </c>
    </row>
    <row r="143" s="2" customFormat="1" ht="33" customHeight="1">
      <c r="A143" s="39"/>
      <c r="B143" s="40"/>
      <c r="C143" s="227" t="s">
        <v>210</v>
      </c>
      <c r="D143" s="227" t="s">
        <v>172</v>
      </c>
      <c r="E143" s="228" t="s">
        <v>356</v>
      </c>
      <c r="F143" s="229" t="s">
        <v>357</v>
      </c>
      <c r="G143" s="230" t="s">
        <v>175</v>
      </c>
      <c r="H143" s="231">
        <v>432.69</v>
      </c>
      <c r="I143" s="232"/>
      <c r="J143" s="233">
        <f>ROUND(I143*H143,2)</f>
        <v>0</v>
      </c>
      <c r="K143" s="229" t="s">
        <v>176</v>
      </c>
      <c r="L143" s="45"/>
      <c r="M143" s="234" t="s">
        <v>1</v>
      </c>
      <c r="N143" s="235" t="s">
        <v>43</v>
      </c>
      <c r="O143" s="92"/>
      <c r="P143" s="236">
        <f>O143*H143</f>
        <v>0</v>
      </c>
      <c r="Q143" s="236">
        <v>0</v>
      </c>
      <c r="R143" s="236">
        <f>Q143*H143</f>
        <v>0</v>
      </c>
      <c r="S143" s="236">
        <v>0</v>
      </c>
      <c r="T143" s="237">
        <f>S143*H143</f>
        <v>0</v>
      </c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R143" s="238" t="s">
        <v>177</v>
      </c>
      <c r="AT143" s="238" t="s">
        <v>172</v>
      </c>
      <c r="AU143" s="238" t="s">
        <v>87</v>
      </c>
      <c r="AY143" s="18" t="s">
        <v>170</v>
      </c>
      <c r="BE143" s="239">
        <f>IF(N143="základní",J143,0)</f>
        <v>0</v>
      </c>
      <c r="BF143" s="239">
        <f>IF(N143="snížená",J143,0)</f>
        <v>0</v>
      </c>
      <c r="BG143" s="239">
        <f>IF(N143="zákl. přenesená",J143,0)</f>
        <v>0</v>
      </c>
      <c r="BH143" s="239">
        <f>IF(N143="sníž. přenesená",J143,0)</f>
        <v>0</v>
      </c>
      <c r="BI143" s="239">
        <f>IF(N143="nulová",J143,0)</f>
        <v>0</v>
      </c>
      <c r="BJ143" s="18" t="s">
        <v>85</v>
      </c>
      <c r="BK143" s="239">
        <f>ROUND(I143*H143,2)</f>
        <v>0</v>
      </c>
      <c r="BL143" s="18" t="s">
        <v>177</v>
      </c>
      <c r="BM143" s="238" t="s">
        <v>1678</v>
      </c>
    </row>
    <row r="144" s="13" customFormat="1">
      <c r="A144" s="13"/>
      <c r="B144" s="240"/>
      <c r="C144" s="241"/>
      <c r="D144" s="242" t="s">
        <v>179</v>
      </c>
      <c r="E144" s="243" t="s">
        <v>1</v>
      </c>
      <c r="F144" s="244" t="s">
        <v>1679</v>
      </c>
      <c r="G144" s="241"/>
      <c r="H144" s="245">
        <v>406.5</v>
      </c>
      <c r="I144" s="246"/>
      <c r="J144" s="241"/>
      <c r="K144" s="241"/>
      <c r="L144" s="247"/>
      <c r="M144" s="248"/>
      <c r="N144" s="249"/>
      <c r="O144" s="249"/>
      <c r="P144" s="249"/>
      <c r="Q144" s="249"/>
      <c r="R144" s="249"/>
      <c r="S144" s="249"/>
      <c r="T144" s="250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51" t="s">
        <v>179</v>
      </c>
      <c r="AU144" s="251" t="s">
        <v>87</v>
      </c>
      <c r="AV144" s="13" t="s">
        <v>87</v>
      </c>
      <c r="AW144" s="13" t="s">
        <v>34</v>
      </c>
      <c r="AX144" s="13" t="s">
        <v>78</v>
      </c>
      <c r="AY144" s="251" t="s">
        <v>170</v>
      </c>
    </row>
    <row r="145" s="13" customFormat="1">
      <c r="A145" s="13"/>
      <c r="B145" s="240"/>
      <c r="C145" s="241"/>
      <c r="D145" s="242" t="s">
        <v>179</v>
      </c>
      <c r="E145" s="243" t="s">
        <v>1</v>
      </c>
      <c r="F145" s="244" t="s">
        <v>1680</v>
      </c>
      <c r="G145" s="241"/>
      <c r="H145" s="245">
        <v>26.190000000000001</v>
      </c>
      <c r="I145" s="246"/>
      <c r="J145" s="241"/>
      <c r="K145" s="241"/>
      <c r="L145" s="247"/>
      <c r="M145" s="248"/>
      <c r="N145" s="249"/>
      <c r="O145" s="249"/>
      <c r="P145" s="249"/>
      <c r="Q145" s="249"/>
      <c r="R145" s="249"/>
      <c r="S145" s="249"/>
      <c r="T145" s="250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51" t="s">
        <v>179</v>
      </c>
      <c r="AU145" s="251" t="s">
        <v>87</v>
      </c>
      <c r="AV145" s="13" t="s">
        <v>87</v>
      </c>
      <c r="AW145" s="13" t="s">
        <v>34</v>
      </c>
      <c r="AX145" s="13" t="s">
        <v>78</v>
      </c>
      <c r="AY145" s="251" t="s">
        <v>170</v>
      </c>
    </row>
    <row r="146" s="15" customFormat="1">
      <c r="A146" s="15"/>
      <c r="B146" s="262"/>
      <c r="C146" s="263"/>
      <c r="D146" s="242" t="s">
        <v>179</v>
      </c>
      <c r="E146" s="264" t="s">
        <v>1</v>
      </c>
      <c r="F146" s="265" t="s">
        <v>209</v>
      </c>
      <c r="G146" s="263"/>
      <c r="H146" s="266">
        <v>432.69</v>
      </c>
      <c r="I146" s="267"/>
      <c r="J146" s="263"/>
      <c r="K146" s="263"/>
      <c r="L146" s="268"/>
      <c r="M146" s="269"/>
      <c r="N146" s="270"/>
      <c r="O146" s="270"/>
      <c r="P146" s="270"/>
      <c r="Q146" s="270"/>
      <c r="R146" s="270"/>
      <c r="S146" s="270"/>
      <c r="T146" s="271"/>
      <c r="U146" s="15"/>
      <c r="V146" s="15"/>
      <c r="W146" s="15"/>
      <c r="X146" s="15"/>
      <c r="Y146" s="15"/>
      <c r="Z146" s="15"/>
      <c r="AA146" s="15"/>
      <c r="AB146" s="15"/>
      <c r="AC146" s="15"/>
      <c r="AD146" s="15"/>
      <c r="AE146" s="15"/>
      <c r="AT146" s="272" t="s">
        <v>179</v>
      </c>
      <c r="AU146" s="272" t="s">
        <v>87</v>
      </c>
      <c r="AV146" s="15" t="s">
        <v>177</v>
      </c>
      <c r="AW146" s="15" t="s">
        <v>34</v>
      </c>
      <c r="AX146" s="15" t="s">
        <v>85</v>
      </c>
      <c r="AY146" s="272" t="s">
        <v>170</v>
      </c>
    </row>
    <row r="147" s="2" customFormat="1" ht="44.25" customHeight="1">
      <c r="A147" s="39"/>
      <c r="B147" s="40"/>
      <c r="C147" s="227" t="s">
        <v>215</v>
      </c>
      <c r="D147" s="227" t="s">
        <v>172</v>
      </c>
      <c r="E147" s="228" t="s">
        <v>276</v>
      </c>
      <c r="F147" s="229" t="s">
        <v>277</v>
      </c>
      <c r="G147" s="230" t="s">
        <v>278</v>
      </c>
      <c r="H147" s="231">
        <v>163.69200000000001</v>
      </c>
      <c r="I147" s="232"/>
      <c r="J147" s="233">
        <f>ROUND(I147*H147,2)</f>
        <v>0</v>
      </c>
      <c r="K147" s="229" t="s">
        <v>176</v>
      </c>
      <c r="L147" s="45"/>
      <c r="M147" s="234" t="s">
        <v>1</v>
      </c>
      <c r="N147" s="235" t="s">
        <v>43</v>
      </c>
      <c r="O147" s="92"/>
      <c r="P147" s="236">
        <f>O147*H147</f>
        <v>0</v>
      </c>
      <c r="Q147" s="236">
        <v>0</v>
      </c>
      <c r="R147" s="236">
        <f>Q147*H147</f>
        <v>0</v>
      </c>
      <c r="S147" s="236">
        <v>0</v>
      </c>
      <c r="T147" s="237">
        <f>S147*H147</f>
        <v>0</v>
      </c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R147" s="238" t="s">
        <v>177</v>
      </c>
      <c r="AT147" s="238" t="s">
        <v>172</v>
      </c>
      <c r="AU147" s="238" t="s">
        <v>87</v>
      </c>
      <c r="AY147" s="18" t="s">
        <v>170</v>
      </c>
      <c r="BE147" s="239">
        <f>IF(N147="základní",J147,0)</f>
        <v>0</v>
      </c>
      <c r="BF147" s="239">
        <f>IF(N147="snížená",J147,0)</f>
        <v>0</v>
      </c>
      <c r="BG147" s="239">
        <f>IF(N147="zákl. přenesená",J147,0)</f>
        <v>0</v>
      </c>
      <c r="BH147" s="239">
        <f>IF(N147="sníž. přenesená",J147,0)</f>
        <v>0</v>
      </c>
      <c r="BI147" s="239">
        <f>IF(N147="nulová",J147,0)</f>
        <v>0</v>
      </c>
      <c r="BJ147" s="18" t="s">
        <v>85</v>
      </c>
      <c r="BK147" s="239">
        <f>ROUND(I147*H147,2)</f>
        <v>0</v>
      </c>
      <c r="BL147" s="18" t="s">
        <v>177</v>
      </c>
      <c r="BM147" s="238" t="s">
        <v>1681</v>
      </c>
    </row>
    <row r="148" s="13" customFormat="1">
      <c r="A148" s="13"/>
      <c r="B148" s="240"/>
      <c r="C148" s="241"/>
      <c r="D148" s="242" t="s">
        <v>179</v>
      </c>
      <c r="E148" s="243" t="s">
        <v>1</v>
      </c>
      <c r="F148" s="244" t="s">
        <v>1682</v>
      </c>
      <c r="G148" s="241"/>
      <c r="H148" s="245">
        <v>163.69200000000001</v>
      </c>
      <c r="I148" s="246"/>
      <c r="J148" s="241"/>
      <c r="K148" s="241"/>
      <c r="L148" s="247"/>
      <c r="M148" s="248"/>
      <c r="N148" s="249"/>
      <c r="O148" s="249"/>
      <c r="P148" s="249"/>
      <c r="Q148" s="249"/>
      <c r="R148" s="249"/>
      <c r="S148" s="249"/>
      <c r="T148" s="250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51" t="s">
        <v>179</v>
      </c>
      <c r="AU148" s="251" t="s">
        <v>87</v>
      </c>
      <c r="AV148" s="13" t="s">
        <v>87</v>
      </c>
      <c r="AW148" s="13" t="s">
        <v>34</v>
      </c>
      <c r="AX148" s="13" t="s">
        <v>85</v>
      </c>
      <c r="AY148" s="251" t="s">
        <v>170</v>
      </c>
    </row>
    <row r="149" s="2" customFormat="1" ht="44.25" customHeight="1">
      <c r="A149" s="39"/>
      <c r="B149" s="40"/>
      <c r="C149" s="227" t="s">
        <v>221</v>
      </c>
      <c r="D149" s="227" t="s">
        <v>172</v>
      </c>
      <c r="E149" s="228" t="s">
        <v>1479</v>
      </c>
      <c r="F149" s="229" t="s">
        <v>1480</v>
      </c>
      <c r="G149" s="230" t="s">
        <v>183</v>
      </c>
      <c r="H149" s="231">
        <v>5</v>
      </c>
      <c r="I149" s="232"/>
      <c r="J149" s="233">
        <f>ROUND(I149*H149,2)</f>
        <v>0</v>
      </c>
      <c r="K149" s="229" t="s">
        <v>176</v>
      </c>
      <c r="L149" s="45"/>
      <c r="M149" s="234" t="s">
        <v>1</v>
      </c>
      <c r="N149" s="235" t="s">
        <v>43</v>
      </c>
      <c r="O149" s="92"/>
      <c r="P149" s="236">
        <f>O149*H149</f>
        <v>0</v>
      </c>
      <c r="Q149" s="236">
        <v>0.01281</v>
      </c>
      <c r="R149" s="236">
        <f>Q149*H149</f>
        <v>0.064049999999999996</v>
      </c>
      <c r="S149" s="236">
        <v>0</v>
      </c>
      <c r="T149" s="237">
        <f>S149*H149</f>
        <v>0</v>
      </c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R149" s="238" t="s">
        <v>177</v>
      </c>
      <c r="AT149" s="238" t="s">
        <v>172</v>
      </c>
      <c r="AU149" s="238" t="s">
        <v>87</v>
      </c>
      <c r="AY149" s="18" t="s">
        <v>170</v>
      </c>
      <c r="BE149" s="239">
        <f>IF(N149="základní",J149,0)</f>
        <v>0</v>
      </c>
      <c r="BF149" s="239">
        <f>IF(N149="snížená",J149,0)</f>
        <v>0</v>
      </c>
      <c r="BG149" s="239">
        <f>IF(N149="zákl. přenesená",J149,0)</f>
        <v>0</v>
      </c>
      <c r="BH149" s="239">
        <f>IF(N149="sníž. přenesená",J149,0)</f>
        <v>0</v>
      </c>
      <c r="BI149" s="239">
        <f>IF(N149="nulová",J149,0)</f>
        <v>0</v>
      </c>
      <c r="BJ149" s="18" t="s">
        <v>85</v>
      </c>
      <c r="BK149" s="239">
        <f>ROUND(I149*H149,2)</f>
        <v>0</v>
      </c>
      <c r="BL149" s="18" t="s">
        <v>177</v>
      </c>
      <c r="BM149" s="238" t="s">
        <v>1683</v>
      </c>
    </row>
    <row r="150" s="12" customFormat="1" ht="22.8" customHeight="1">
      <c r="A150" s="12"/>
      <c r="B150" s="211"/>
      <c r="C150" s="212"/>
      <c r="D150" s="213" t="s">
        <v>77</v>
      </c>
      <c r="E150" s="225" t="s">
        <v>87</v>
      </c>
      <c r="F150" s="225" t="s">
        <v>375</v>
      </c>
      <c r="G150" s="212"/>
      <c r="H150" s="212"/>
      <c r="I150" s="215"/>
      <c r="J150" s="226">
        <f>BK150</f>
        <v>0</v>
      </c>
      <c r="K150" s="212"/>
      <c r="L150" s="217"/>
      <c r="M150" s="218"/>
      <c r="N150" s="219"/>
      <c r="O150" s="219"/>
      <c r="P150" s="220">
        <f>SUM(P151:P154)</f>
        <v>0</v>
      </c>
      <c r="Q150" s="219"/>
      <c r="R150" s="220">
        <f>SUM(R151:R154)</f>
        <v>0.28139950000000002</v>
      </c>
      <c r="S150" s="219"/>
      <c r="T150" s="221">
        <f>SUM(T151:T154)</f>
        <v>0</v>
      </c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R150" s="222" t="s">
        <v>85</v>
      </c>
      <c r="AT150" s="223" t="s">
        <v>77</v>
      </c>
      <c r="AU150" s="223" t="s">
        <v>85</v>
      </c>
      <c r="AY150" s="222" t="s">
        <v>170</v>
      </c>
      <c r="BK150" s="224">
        <f>SUM(BK151:BK154)</f>
        <v>0</v>
      </c>
    </row>
    <row r="151" s="2" customFormat="1" ht="37.8" customHeight="1">
      <c r="A151" s="39"/>
      <c r="B151" s="40"/>
      <c r="C151" s="227" t="s">
        <v>227</v>
      </c>
      <c r="D151" s="227" t="s">
        <v>172</v>
      </c>
      <c r="E151" s="228" t="s">
        <v>377</v>
      </c>
      <c r="F151" s="229" t="s">
        <v>378</v>
      </c>
      <c r="G151" s="230" t="s">
        <v>175</v>
      </c>
      <c r="H151" s="231">
        <v>406.5</v>
      </c>
      <c r="I151" s="232"/>
      <c r="J151" s="233">
        <f>ROUND(I151*H151,2)</f>
        <v>0</v>
      </c>
      <c r="K151" s="229" t="s">
        <v>176</v>
      </c>
      <c r="L151" s="45"/>
      <c r="M151" s="234" t="s">
        <v>1</v>
      </c>
      <c r="N151" s="235" t="s">
        <v>43</v>
      </c>
      <c r="O151" s="92"/>
      <c r="P151" s="236">
        <f>O151*H151</f>
        <v>0</v>
      </c>
      <c r="Q151" s="236">
        <v>0.00010000000000000001</v>
      </c>
      <c r="R151" s="236">
        <f>Q151*H151</f>
        <v>0.040649999999999999</v>
      </c>
      <c r="S151" s="236">
        <v>0</v>
      </c>
      <c r="T151" s="237">
        <f>S151*H151</f>
        <v>0</v>
      </c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R151" s="238" t="s">
        <v>177</v>
      </c>
      <c r="AT151" s="238" t="s">
        <v>172</v>
      </c>
      <c r="AU151" s="238" t="s">
        <v>87</v>
      </c>
      <c r="AY151" s="18" t="s">
        <v>170</v>
      </c>
      <c r="BE151" s="239">
        <f>IF(N151="základní",J151,0)</f>
        <v>0</v>
      </c>
      <c r="BF151" s="239">
        <f>IF(N151="snížená",J151,0)</f>
        <v>0</v>
      </c>
      <c r="BG151" s="239">
        <f>IF(N151="zákl. přenesená",J151,0)</f>
        <v>0</v>
      </c>
      <c r="BH151" s="239">
        <f>IF(N151="sníž. přenesená",J151,0)</f>
        <v>0</v>
      </c>
      <c r="BI151" s="239">
        <f>IF(N151="nulová",J151,0)</f>
        <v>0</v>
      </c>
      <c r="BJ151" s="18" t="s">
        <v>85</v>
      </c>
      <c r="BK151" s="239">
        <f>ROUND(I151*H151,2)</f>
        <v>0</v>
      </c>
      <c r="BL151" s="18" t="s">
        <v>177</v>
      </c>
      <c r="BM151" s="238" t="s">
        <v>1684</v>
      </c>
    </row>
    <row r="152" s="13" customFormat="1">
      <c r="A152" s="13"/>
      <c r="B152" s="240"/>
      <c r="C152" s="241"/>
      <c r="D152" s="242" t="s">
        <v>179</v>
      </c>
      <c r="E152" s="243" t="s">
        <v>1</v>
      </c>
      <c r="F152" s="244" t="s">
        <v>1685</v>
      </c>
      <c r="G152" s="241"/>
      <c r="H152" s="245">
        <v>406.5</v>
      </c>
      <c r="I152" s="246"/>
      <c r="J152" s="241"/>
      <c r="K152" s="241"/>
      <c r="L152" s="247"/>
      <c r="M152" s="248"/>
      <c r="N152" s="249"/>
      <c r="O152" s="249"/>
      <c r="P152" s="249"/>
      <c r="Q152" s="249"/>
      <c r="R152" s="249"/>
      <c r="S152" s="249"/>
      <c r="T152" s="250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51" t="s">
        <v>179</v>
      </c>
      <c r="AU152" s="251" t="s">
        <v>87</v>
      </c>
      <c r="AV152" s="13" t="s">
        <v>87</v>
      </c>
      <c r="AW152" s="13" t="s">
        <v>34</v>
      </c>
      <c r="AX152" s="13" t="s">
        <v>85</v>
      </c>
      <c r="AY152" s="251" t="s">
        <v>170</v>
      </c>
    </row>
    <row r="153" s="2" customFormat="1" ht="16.5" customHeight="1">
      <c r="A153" s="39"/>
      <c r="B153" s="40"/>
      <c r="C153" s="273" t="s">
        <v>235</v>
      </c>
      <c r="D153" s="273" t="s">
        <v>298</v>
      </c>
      <c r="E153" s="274" t="s">
        <v>1686</v>
      </c>
      <c r="F153" s="275" t="s">
        <v>1687</v>
      </c>
      <c r="G153" s="276" t="s">
        <v>175</v>
      </c>
      <c r="H153" s="277">
        <v>481.49900000000002</v>
      </c>
      <c r="I153" s="278"/>
      <c r="J153" s="279">
        <f>ROUND(I153*H153,2)</f>
        <v>0</v>
      </c>
      <c r="K153" s="275" t="s">
        <v>1</v>
      </c>
      <c r="L153" s="280"/>
      <c r="M153" s="281" t="s">
        <v>1</v>
      </c>
      <c r="N153" s="282" t="s">
        <v>43</v>
      </c>
      <c r="O153" s="92"/>
      <c r="P153" s="236">
        <f>O153*H153</f>
        <v>0</v>
      </c>
      <c r="Q153" s="236">
        <v>0.00050000000000000001</v>
      </c>
      <c r="R153" s="236">
        <f>Q153*H153</f>
        <v>0.24074950000000001</v>
      </c>
      <c r="S153" s="236">
        <v>0</v>
      </c>
      <c r="T153" s="237">
        <f>S153*H153</f>
        <v>0</v>
      </c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R153" s="238" t="s">
        <v>210</v>
      </c>
      <c r="AT153" s="238" t="s">
        <v>298</v>
      </c>
      <c r="AU153" s="238" t="s">
        <v>87</v>
      </c>
      <c r="AY153" s="18" t="s">
        <v>170</v>
      </c>
      <c r="BE153" s="239">
        <f>IF(N153="základní",J153,0)</f>
        <v>0</v>
      </c>
      <c r="BF153" s="239">
        <f>IF(N153="snížená",J153,0)</f>
        <v>0</v>
      </c>
      <c r="BG153" s="239">
        <f>IF(N153="zákl. přenesená",J153,0)</f>
        <v>0</v>
      </c>
      <c r="BH153" s="239">
        <f>IF(N153="sníž. přenesená",J153,0)</f>
        <v>0</v>
      </c>
      <c r="BI153" s="239">
        <f>IF(N153="nulová",J153,0)</f>
        <v>0</v>
      </c>
      <c r="BJ153" s="18" t="s">
        <v>85</v>
      </c>
      <c r="BK153" s="239">
        <f>ROUND(I153*H153,2)</f>
        <v>0</v>
      </c>
      <c r="BL153" s="18" t="s">
        <v>177</v>
      </c>
      <c r="BM153" s="238" t="s">
        <v>909</v>
      </c>
    </row>
    <row r="154" s="13" customFormat="1">
      <c r="A154" s="13"/>
      <c r="B154" s="240"/>
      <c r="C154" s="241"/>
      <c r="D154" s="242" t="s">
        <v>179</v>
      </c>
      <c r="E154" s="241"/>
      <c r="F154" s="244" t="s">
        <v>1688</v>
      </c>
      <c r="G154" s="241"/>
      <c r="H154" s="245">
        <v>481.49900000000002</v>
      </c>
      <c r="I154" s="246"/>
      <c r="J154" s="241"/>
      <c r="K154" s="241"/>
      <c r="L154" s="247"/>
      <c r="M154" s="248"/>
      <c r="N154" s="249"/>
      <c r="O154" s="249"/>
      <c r="P154" s="249"/>
      <c r="Q154" s="249"/>
      <c r="R154" s="249"/>
      <c r="S154" s="249"/>
      <c r="T154" s="250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51" t="s">
        <v>179</v>
      </c>
      <c r="AU154" s="251" t="s">
        <v>87</v>
      </c>
      <c r="AV154" s="13" t="s">
        <v>87</v>
      </c>
      <c r="AW154" s="13" t="s">
        <v>4</v>
      </c>
      <c r="AX154" s="13" t="s">
        <v>85</v>
      </c>
      <c r="AY154" s="251" t="s">
        <v>170</v>
      </c>
    </row>
    <row r="155" s="12" customFormat="1" ht="22.8" customHeight="1">
      <c r="A155" s="12"/>
      <c r="B155" s="211"/>
      <c r="C155" s="212"/>
      <c r="D155" s="213" t="s">
        <v>77</v>
      </c>
      <c r="E155" s="225" t="s">
        <v>192</v>
      </c>
      <c r="F155" s="225" t="s">
        <v>584</v>
      </c>
      <c r="G155" s="212"/>
      <c r="H155" s="212"/>
      <c r="I155" s="215"/>
      <c r="J155" s="226">
        <f>BK155</f>
        <v>0</v>
      </c>
      <c r="K155" s="212"/>
      <c r="L155" s="217"/>
      <c r="M155" s="218"/>
      <c r="N155" s="219"/>
      <c r="O155" s="219"/>
      <c r="P155" s="220">
        <f>SUM(P156:P161)</f>
        <v>0</v>
      </c>
      <c r="Q155" s="219"/>
      <c r="R155" s="220">
        <f>SUM(R156:R161)</f>
        <v>85.535730000000001</v>
      </c>
      <c r="S155" s="219"/>
      <c r="T155" s="221">
        <f>SUM(T156:T161)</f>
        <v>0</v>
      </c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R155" s="222" t="s">
        <v>85</v>
      </c>
      <c r="AT155" s="223" t="s">
        <v>77</v>
      </c>
      <c r="AU155" s="223" t="s">
        <v>85</v>
      </c>
      <c r="AY155" s="222" t="s">
        <v>170</v>
      </c>
      <c r="BK155" s="224">
        <f>SUM(BK156:BK161)</f>
        <v>0</v>
      </c>
    </row>
    <row r="156" s="2" customFormat="1" ht="44.25" customHeight="1">
      <c r="A156" s="39"/>
      <c r="B156" s="40"/>
      <c r="C156" s="227" t="s">
        <v>239</v>
      </c>
      <c r="D156" s="227" t="s">
        <v>172</v>
      </c>
      <c r="E156" s="228" t="s">
        <v>1689</v>
      </c>
      <c r="F156" s="229" t="s">
        <v>1690</v>
      </c>
      <c r="G156" s="230" t="s">
        <v>175</v>
      </c>
      <c r="H156" s="231">
        <v>406.5</v>
      </c>
      <c r="I156" s="232"/>
      <c r="J156" s="233">
        <f>ROUND(I156*H156,2)</f>
        <v>0</v>
      </c>
      <c r="K156" s="229" t="s">
        <v>176</v>
      </c>
      <c r="L156" s="45"/>
      <c r="M156" s="234" t="s">
        <v>1</v>
      </c>
      <c r="N156" s="235" t="s">
        <v>43</v>
      </c>
      <c r="O156" s="92"/>
      <c r="P156" s="236">
        <f>O156*H156</f>
        <v>0</v>
      </c>
      <c r="Q156" s="236">
        <v>0</v>
      </c>
      <c r="R156" s="236">
        <f>Q156*H156</f>
        <v>0</v>
      </c>
      <c r="S156" s="236">
        <v>0</v>
      </c>
      <c r="T156" s="237">
        <f>S156*H156</f>
        <v>0</v>
      </c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R156" s="238" t="s">
        <v>177</v>
      </c>
      <c r="AT156" s="238" t="s">
        <v>172</v>
      </c>
      <c r="AU156" s="238" t="s">
        <v>87</v>
      </c>
      <c r="AY156" s="18" t="s">
        <v>170</v>
      </c>
      <c r="BE156" s="239">
        <f>IF(N156="základní",J156,0)</f>
        <v>0</v>
      </c>
      <c r="BF156" s="239">
        <f>IF(N156="snížená",J156,0)</f>
        <v>0</v>
      </c>
      <c r="BG156" s="239">
        <f>IF(N156="zákl. přenesená",J156,0)</f>
        <v>0</v>
      </c>
      <c r="BH156" s="239">
        <f>IF(N156="sníž. přenesená",J156,0)</f>
        <v>0</v>
      </c>
      <c r="BI156" s="239">
        <f>IF(N156="nulová",J156,0)</f>
        <v>0</v>
      </c>
      <c r="BJ156" s="18" t="s">
        <v>85</v>
      </c>
      <c r="BK156" s="239">
        <f>ROUND(I156*H156,2)</f>
        <v>0</v>
      </c>
      <c r="BL156" s="18" t="s">
        <v>177</v>
      </c>
      <c r="BM156" s="238" t="s">
        <v>1691</v>
      </c>
    </row>
    <row r="157" s="13" customFormat="1">
      <c r="A157" s="13"/>
      <c r="B157" s="240"/>
      <c r="C157" s="241"/>
      <c r="D157" s="242" t="s">
        <v>179</v>
      </c>
      <c r="E157" s="243" t="s">
        <v>1</v>
      </c>
      <c r="F157" s="244" t="s">
        <v>1685</v>
      </c>
      <c r="G157" s="241"/>
      <c r="H157" s="245">
        <v>406.5</v>
      </c>
      <c r="I157" s="246"/>
      <c r="J157" s="241"/>
      <c r="K157" s="241"/>
      <c r="L157" s="247"/>
      <c r="M157" s="248"/>
      <c r="N157" s="249"/>
      <c r="O157" s="249"/>
      <c r="P157" s="249"/>
      <c r="Q157" s="249"/>
      <c r="R157" s="249"/>
      <c r="S157" s="249"/>
      <c r="T157" s="250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51" t="s">
        <v>179</v>
      </c>
      <c r="AU157" s="251" t="s">
        <v>87</v>
      </c>
      <c r="AV157" s="13" t="s">
        <v>87</v>
      </c>
      <c r="AW157" s="13" t="s">
        <v>34</v>
      </c>
      <c r="AX157" s="13" t="s">
        <v>85</v>
      </c>
      <c r="AY157" s="251" t="s">
        <v>170</v>
      </c>
    </row>
    <row r="158" s="2" customFormat="1" ht="37.8" customHeight="1">
      <c r="A158" s="39"/>
      <c r="B158" s="40"/>
      <c r="C158" s="227" t="s">
        <v>244</v>
      </c>
      <c r="D158" s="227" t="s">
        <v>172</v>
      </c>
      <c r="E158" s="228" t="s">
        <v>1692</v>
      </c>
      <c r="F158" s="229" t="s">
        <v>1693</v>
      </c>
      <c r="G158" s="230" t="s">
        <v>175</v>
      </c>
      <c r="H158" s="231">
        <v>406.5</v>
      </c>
      <c r="I158" s="232"/>
      <c r="J158" s="233">
        <f>ROUND(I158*H158,2)</f>
        <v>0</v>
      </c>
      <c r="K158" s="229" t="s">
        <v>1</v>
      </c>
      <c r="L158" s="45"/>
      <c r="M158" s="234" t="s">
        <v>1</v>
      </c>
      <c r="N158" s="235" t="s">
        <v>43</v>
      </c>
      <c r="O158" s="92"/>
      <c r="P158" s="236">
        <f>O158*H158</f>
        <v>0</v>
      </c>
      <c r="Q158" s="236">
        <v>0.089219999999999994</v>
      </c>
      <c r="R158" s="236">
        <f>Q158*H158</f>
        <v>36.26793</v>
      </c>
      <c r="S158" s="236">
        <v>0</v>
      </c>
      <c r="T158" s="237">
        <f>S158*H158</f>
        <v>0</v>
      </c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R158" s="238" t="s">
        <v>177</v>
      </c>
      <c r="AT158" s="238" t="s">
        <v>172</v>
      </c>
      <c r="AU158" s="238" t="s">
        <v>87</v>
      </c>
      <c r="AY158" s="18" t="s">
        <v>170</v>
      </c>
      <c r="BE158" s="239">
        <f>IF(N158="základní",J158,0)</f>
        <v>0</v>
      </c>
      <c r="BF158" s="239">
        <f>IF(N158="snížená",J158,0)</f>
        <v>0</v>
      </c>
      <c r="BG158" s="239">
        <f>IF(N158="zákl. přenesená",J158,0)</f>
        <v>0</v>
      </c>
      <c r="BH158" s="239">
        <f>IF(N158="sníž. přenesená",J158,0)</f>
        <v>0</v>
      </c>
      <c r="BI158" s="239">
        <f>IF(N158="nulová",J158,0)</f>
        <v>0</v>
      </c>
      <c r="BJ158" s="18" t="s">
        <v>85</v>
      </c>
      <c r="BK158" s="239">
        <f>ROUND(I158*H158,2)</f>
        <v>0</v>
      </c>
      <c r="BL158" s="18" t="s">
        <v>177</v>
      </c>
      <c r="BM158" s="238" t="s">
        <v>1694</v>
      </c>
    </row>
    <row r="159" s="13" customFormat="1">
      <c r="A159" s="13"/>
      <c r="B159" s="240"/>
      <c r="C159" s="241"/>
      <c r="D159" s="242" t="s">
        <v>179</v>
      </c>
      <c r="E159" s="243" t="s">
        <v>1</v>
      </c>
      <c r="F159" s="244" t="s">
        <v>1685</v>
      </c>
      <c r="G159" s="241"/>
      <c r="H159" s="245">
        <v>406.5</v>
      </c>
      <c r="I159" s="246"/>
      <c r="J159" s="241"/>
      <c r="K159" s="241"/>
      <c r="L159" s="247"/>
      <c r="M159" s="248"/>
      <c r="N159" s="249"/>
      <c r="O159" s="249"/>
      <c r="P159" s="249"/>
      <c r="Q159" s="249"/>
      <c r="R159" s="249"/>
      <c r="S159" s="249"/>
      <c r="T159" s="250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51" t="s">
        <v>179</v>
      </c>
      <c r="AU159" s="251" t="s">
        <v>87</v>
      </c>
      <c r="AV159" s="13" t="s">
        <v>87</v>
      </c>
      <c r="AW159" s="13" t="s">
        <v>34</v>
      </c>
      <c r="AX159" s="13" t="s">
        <v>85</v>
      </c>
      <c r="AY159" s="251" t="s">
        <v>170</v>
      </c>
    </row>
    <row r="160" s="2" customFormat="1" ht="16.5" customHeight="1">
      <c r="A160" s="39"/>
      <c r="B160" s="40"/>
      <c r="C160" s="273" t="s">
        <v>8</v>
      </c>
      <c r="D160" s="273" t="s">
        <v>298</v>
      </c>
      <c r="E160" s="274" t="s">
        <v>1695</v>
      </c>
      <c r="F160" s="275" t="s">
        <v>1696</v>
      </c>
      <c r="G160" s="276" t="s">
        <v>175</v>
      </c>
      <c r="H160" s="277">
        <v>410.565</v>
      </c>
      <c r="I160" s="278"/>
      <c r="J160" s="279">
        <f>ROUND(I160*H160,2)</f>
        <v>0</v>
      </c>
      <c r="K160" s="275" t="s">
        <v>1</v>
      </c>
      <c r="L160" s="280"/>
      <c r="M160" s="281" t="s">
        <v>1</v>
      </c>
      <c r="N160" s="282" t="s">
        <v>43</v>
      </c>
      <c r="O160" s="92"/>
      <c r="P160" s="236">
        <f>O160*H160</f>
        <v>0</v>
      </c>
      <c r="Q160" s="236">
        <v>0.12</v>
      </c>
      <c r="R160" s="236">
        <f>Q160*H160</f>
        <v>49.267800000000001</v>
      </c>
      <c r="S160" s="236">
        <v>0</v>
      </c>
      <c r="T160" s="237">
        <f>S160*H160</f>
        <v>0</v>
      </c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R160" s="238" t="s">
        <v>210</v>
      </c>
      <c r="AT160" s="238" t="s">
        <v>298</v>
      </c>
      <c r="AU160" s="238" t="s">
        <v>87</v>
      </c>
      <c r="AY160" s="18" t="s">
        <v>170</v>
      </c>
      <c r="BE160" s="239">
        <f>IF(N160="základní",J160,0)</f>
        <v>0</v>
      </c>
      <c r="BF160" s="239">
        <f>IF(N160="snížená",J160,0)</f>
        <v>0</v>
      </c>
      <c r="BG160" s="239">
        <f>IF(N160="zákl. přenesená",J160,0)</f>
        <v>0</v>
      </c>
      <c r="BH160" s="239">
        <f>IF(N160="sníž. přenesená",J160,0)</f>
        <v>0</v>
      </c>
      <c r="BI160" s="239">
        <f>IF(N160="nulová",J160,0)</f>
        <v>0</v>
      </c>
      <c r="BJ160" s="18" t="s">
        <v>85</v>
      </c>
      <c r="BK160" s="239">
        <f>ROUND(I160*H160,2)</f>
        <v>0</v>
      </c>
      <c r="BL160" s="18" t="s">
        <v>177</v>
      </c>
      <c r="BM160" s="238" t="s">
        <v>1697</v>
      </c>
    </row>
    <row r="161" s="13" customFormat="1">
      <c r="A161" s="13"/>
      <c r="B161" s="240"/>
      <c r="C161" s="241"/>
      <c r="D161" s="242" t="s">
        <v>179</v>
      </c>
      <c r="E161" s="241"/>
      <c r="F161" s="244" t="s">
        <v>1698</v>
      </c>
      <c r="G161" s="241"/>
      <c r="H161" s="245">
        <v>410.565</v>
      </c>
      <c r="I161" s="246"/>
      <c r="J161" s="241"/>
      <c r="K161" s="241"/>
      <c r="L161" s="247"/>
      <c r="M161" s="248"/>
      <c r="N161" s="249"/>
      <c r="O161" s="249"/>
      <c r="P161" s="249"/>
      <c r="Q161" s="249"/>
      <c r="R161" s="249"/>
      <c r="S161" s="249"/>
      <c r="T161" s="250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51" t="s">
        <v>179</v>
      </c>
      <c r="AU161" s="251" t="s">
        <v>87</v>
      </c>
      <c r="AV161" s="13" t="s">
        <v>87</v>
      </c>
      <c r="AW161" s="13" t="s">
        <v>4</v>
      </c>
      <c r="AX161" s="13" t="s">
        <v>85</v>
      </c>
      <c r="AY161" s="251" t="s">
        <v>170</v>
      </c>
    </row>
    <row r="162" s="12" customFormat="1" ht="22.8" customHeight="1">
      <c r="A162" s="12"/>
      <c r="B162" s="211"/>
      <c r="C162" s="212"/>
      <c r="D162" s="213" t="s">
        <v>77</v>
      </c>
      <c r="E162" s="225" t="s">
        <v>215</v>
      </c>
      <c r="F162" s="225" t="s">
        <v>429</v>
      </c>
      <c r="G162" s="212"/>
      <c r="H162" s="212"/>
      <c r="I162" s="215"/>
      <c r="J162" s="226">
        <f>BK162</f>
        <v>0</v>
      </c>
      <c r="K162" s="212"/>
      <c r="L162" s="217"/>
      <c r="M162" s="218"/>
      <c r="N162" s="219"/>
      <c r="O162" s="219"/>
      <c r="P162" s="220">
        <f>SUM(P163:P168)</f>
        <v>0</v>
      </c>
      <c r="Q162" s="219"/>
      <c r="R162" s="220">
        <f>SUM(R163:R168)</f>
        <v>16.31161152</v>
      </c>
      <c r="S162" s="219"/>
      <c r="T162" s="221">
        <f>SUM(T163:T168)</f>
        <v>0</v>
      </c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  <c r="AR162" s="222" t="s">
        <v>85</v>
      </c>
      <c r="AT162" s="223" t="s">
        <v>77</v>
      </c>
      <c r="AU162" s="223" t="s">
        <v>85</v>
      </c>
      <c r="AY162" s="222" t="s">
        <v>170</v>
      </c>
      <c r="BK162" s="224">
        <f>SUM(BK163:BK168)</f>
        <v>0</v>
      </c>
    </row>
    <row r="163" s="2" customFormat="1" ht="24.15" customHeight="1">
      <c r="A163" s="39"/>
      <c r="B163" s="40"/>
      <c r="C163" s="227" t="s">
        <v>252</v>
      </c>
      <c r="D163" s="227" t="s">
        <v>172</v>
      </c>
      <c r="E163" s="228" t="s">
        <v>1699</v>
      </c>
      <c r="F163" s="229" t="s">
        <v>1700</v>
      </c>
      <c r="G163" s="230" t="s">
        <v>389</v>
      </c>
      <c r="H163" s="231">
        <v>90</v>
      </c>
      <c r="I163" s="232"/>
      <c r="J163" s="233">
        <f>ROUND(I163*H163,2)</f>
        <v>0</v>
      </c>
      <c r="K163" s="229" t="s">
        <v>176</v>
      </c>
      <c r="L163" s="45"/>
      <c r="M163" s="234" t="s">
        <v>1</v>
      </c>
      <c r="N163" s="235" t="s">
        <v>43</v>
      </c>
      <c r="O163" s="92"/>
      <c r="P163" s="236">
        <f>O163*H163</f>
        <v>0</v>
      </c>
      <c r="Q163" s="236">
        <v>0.00010000000000000001</v>
      </c>
      <c r="R163" s="236">
        <f>Q163*H163</f>
        <v>0.0090000000000000011</v>
      </c>
      <c r="S163" s="236">
        <v>0</v>
      </c>
      <c r="T163" s="237">
        <f>S163*H163</f>
        <v>0</v>
      </c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R163" s="238" t="s">
        <v>177</v>
      </c>
      <c r="AT163" s="238" t="s">
        <v>172</v>
      </c>
      <c r="AU163" s="238" t="s">
        <v>87</v>
      </c>
      <c r="AY163" s="18" t="s">
        <v>170</v>
      </c>
      <c r="BE163" s="239">
        <f>IF(N163="základní",J163,0)</f>
        <v>0</v>
      </c>
      <c r="BF163" s="239">
        <f>IF(N163="snížená",J163,0)</f>
        <v>0</v>
      </c>
      <c r="BG163" s="239">
        <f>IF(N163="zákl. přenesená",J163,0)</f>
        <v>0</v>
      </c>
      <c r="BH163" s="239">
        <f>IF(N163="sníž. přenesená",J163,0)</f>
        <v>0</v>
      </c>
      <c r="BI163" s="239">
        <f>IF(N163="nulová",J163,0)</f>
        <v>0</v>
      </c>
      <c r="BJ163" s="18" t="s">
        <v>85</v>
      </c>
      <c r="BK163" s="239">
        <f>ROUND(I163*H163,2)</f>
        <v>0</v>
      </c>
      <c r="BL163" s="18" t="s">
        <v>177</v>
      </c>
      <c r="BM163" s="238" t="s">
        <v>1701</v>
      </c>
    </row>
    <row r="164" s="13" customFormat="1">
      <c r="A164" s="13"/>
      <c r="B164" s="240"/>
      <c r="C164" s="241"/>
      <c r="D164" s="242" t="s">
        <v>179</v>
      </c>
      <c r="E164" s="243" t="s">
        <v>1</v>
      </c>
      <c r="F164" s="244" t="s">
        <v>1702</v>
      </c>
      <c r="G164" s="241"/>
      <c r="H164" s="245">
        <v>90</v>
      </c>
      <c r="I164" s="246"/>
      <c r="J164" s="241"/>
      <c r="K164" s="241"/>
      <c r="L164" s="247"/>
      <c r="M164" s="248"/>
      <c r="N164" s="249"/>
      <c r="O164" s="249"/>
      <c r="P164" s="249"/>
      <c r="Q164" s="249"/>
      <c r="R164" s="249"/>
      <c r="S164" s="249"/>
      <c r="T164" s="250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51" t="s">
        <v>179</v>
      </c>
      <c r="AU164" s="251" t="s">
        <v>87</v>
      </c>
      <c r="AV164" s="13" t="s">
        <v>87</v>
      </c>
      <c r="AW164" s="13" t="s">
        <v>34</v>
      </c>
      <c r="AX164" s="13" t="s">
        <v>85</v>
      </c>
      <c r="AY164" s="251" t="s">
        <v>170</v>
      </c>
    </row>
    <row r="165" s="2" customFormat="1" ht="49.05" customHeight="1">
      <c r="A165" s="39"/>
      <c r="B165" s="40"/>
      <c r="C165" s="227" t="s">
        <v>257</v>
      </c>
      <c r="D165" s="227" t="s">
        <v>172</v>
      </c>
      <c r="E165" s="228" t="s">
        <v>1703</v>
      </c>
      <c r="F165" s="229" t="s">
        <v>1704</v>
      </c>
      <c r="G165" s="230" t="s">
        <v>389</v>
      </c>
      <c r="H165" s="231">
        <v>87.299999999999997</v>
      </c>
      <c r="I165" s="232"/>
      <c r="J165" s="233">
        <f>ROUND(I165*H165,2)</f>
        <v>0</v>
      </c>
      <c r="K165" s="229" t="s">
        <v>176</v>
      </c>
      <c r="L165" s="45"/>
      <c r="M165" s="234" t="s">
        <v>1</v>
      </c>
      <c r="N165" s="235" t="s">
        <v>43</v>
      </c>
      <c r="O165" s="92"/>
      <c r="P165" s="236">
        <f>O165*H165</f>
        <v>0</v>
      </c>
      <c r="Q165" s="236">
        <v>0.1295</v>
      </c>
      <c r="R165" s="236">
        <f>Q165*H165</f>
        <v>11.305350000000001</v>
      </c>
      <c r="S165" s="236">
        <v>0</v>
      </c>
      <c r="T165" s="237">
        <f>S165*H165</f>
        <v>0</v>
      </c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R165" s="238" t="s">
        <v>177</v>
      </c>
      <c r="AT165" s="238" t="s">
        <v>172</v>
      </c>
      <c r="AU165" s="238" t="s">
        <v>87</v>
      </c>
      <c r="AY165" s="18" t="s">
        <v>170</v>
      </c>
      <c r="BE165" s="239">
        <f>IF(N165="základní",J165,0)</f>
        <v>0</v>
      </c>
      <c r="BF165" s="239">
        <f>IF(N165="snížená",J165,0)</f>
        <v>0</v>
      </c>
      <c r="BG165" s="239">
        <f>IF(N165="zákl. přenesená",J165,0)</f>
        <v>0</v>
      </c>
      <c r="BH165" s="239">
        <f>IF(N165="sníž. přenesená",J165,0)</f>
        <v>0</v>
      </c>
      <c r="BI165" s="239">
        <f>IF(N165="nulová",J165,0)</f>
        <v>0</v>
      </c>
      <c r="BJ165" s="18" t="s">
        <v>85</v>
      </c>
      <c r="BK165" s="239">
        <f>ROUND(I165*H165,2)</f>
        <v>0</v>
      </c>
      <c r="BL165" s="18" t="s">
        <v>177</v>
      </c>
      <c r="BM165" s="238" t="s">
        <v>1705</v>
      </c>
    </row>
    <row r="166" s="13" customFormat="1">
      <c r="A166" s="13"/>
      <c r="B166" s="240"/>
      <c r="C166" s="241"/>
      <c r="D166" s="242" t="s">
        <v>179</v>
      </c>
      <c r="E166" s="243" t="s">
        <v>1</v>
      </c>
      <c r="F166" s="244" t="s">
        <v>1706</v>
      </c>
      <c r="G166" s="241"/>
      <c r="H166" s="245">
        <v>87.299999999999997</v>
      </c>
      <c r="I166" s="246"/>
      <c r="J166" s="241"/>
      <c r="K166" s="241"/>
      <c r="L166" s="247"/>
      <c r="M166" s="248"/>
      <c r="N166" s="249"/>
      <c r="O166" s="249"/>
      <c r="P166" s="249"/>
      <c r="Q166" s="249"/>
      <c r="R166" s="249"/>
      <c r="S166" s="249"/>
      <c r="T166" s="250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51" t="s">
        <v>179</v>
      </c>
      <c r="AU166" s="251" t="s">
        <v>87</v>
      </c>
      <c r="AV166" s="13" t="s">
        <v>87</v>
      </c>
      <c r="AW166" s="13" t="s">
        <v>34</v>
      </c>
      <c r="AX166" s="13" t="s">
        <v>85</v>
      </c>
      <c r="AY166" s="251" t="s">
        <v>170</v>
      </c>
    </row>
    <row r="167" s="2" customFormat="1" ht="16.5" customHeight="1">
      <c r="A167" s="39"/>
      <c r="B167" s="40"/>
      <c r="C167" s="273" t="s">
        <v>264</v>
      </c>
      <c r="D167" s="273" t="s">
        <v>298</v>
      </c>
      <c r="E167" s="274" t="s">
        <v>1707</v>
      </c>
      <c r="F167" s="275" t="s">
        <v>1708</v>
      </c>
      <c r="G167" s="276" t="s">
        <v>389</v>
      </c>
      <c r="H167" s="277">
        <v>89.046000000000006</v>
      </c>
      <c r="I167" s="278"/>
      <c r="J167" s="279">
        <f>ROUND(I167*H167,2)</f>
        <v>0</v>
      </c>
      <c r="K167" s="275" t="s">
        <v>176</v>
      </c>
      <c r="L167" s="280"/>
      <c r="M167" s="281" t="s">
        <v>1</v>
      </c>
      <c r="N167" s="282" t="s">
        <v>43</v>
      </c>
      <c r="O167" s="92"/>
      <c r="P167" s="236">
        <f>O167*H167</f>
        <v>0</v>
      </c>
      <c r="Q167" s="236">
        <v>0.056120000000000003</v>
      </c>
      <c r="R167" s="236">
        <f>Q167*H167</f>
        <v>4.9972615200000003</v>
      </c>
      <c r="S167" s="236">
        <v>0</v>
      </c>
      <c r="T167" s="237">
        <f>S167*H167</f>
        <v>0</v>
      </c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R167" s="238" t="s">
        <v>210</v>
      </c>
      <c r="AT167" s="238" t="s">
        <v>298</v>
      </c>
      <c r="AU167" s="238" t="s">
        <v>87</v>
      </c>
      <c r="AY167" s="18" t="s">
        <v>170</v>
      </c>
      <c r="BE167" s="239">
        <f>IF(N167="základní",J167,0)</f>
        <v>0</v>
      </c>
      <c r="BF167" s="239">
        <f>IF(N167="snížená",J167,0)</f>
        <v>0</v>
      </c>
      <c r="BG167" s="239">
        <f>IF(N167="zákl. přenesená",J167,0)</f>
        <v>0</v>
      </c>
      <c r="BH167" s="239">
        <f>IF(N167="sníž. přenesená",J167,0)</f>
        <v>0</v>
      </c>
      <c r="BI167" s="239">
        <f>IF(N167="nulová",J167,0)</f>
        <v>0</v>
      </c>
      <c r="BJ167" s="18" t="s">
        <v>85</v>
      </c>
      <c r="BK167" s="239">
        <f>ROUND(I167*H167,2)</f>
        <v>0</v>
      </c>
      <c r="BL167" s="18" t="s">
        <v>177</v>
      </c>
      <c r="BM167" s="238" t="s">
        <v>1709</v>
      </c>
    </row>
    <row r="168" s="13" customFormat="1">
      <c r="A168" s="13"/>
      <c r="B168" s="240"/>
      <c r="C168" s="241"/>
      <c r="D168" s="242" t="s">
        <v>179</v>
      </c>
      <c r="E168" s="241"/>
      <c r="F168" s="244" t="s">
        <v>1710</v>
      </c>
      <c r="G168" s="241"/>
      <c r="H168" s="245">
        <v>89.046000000000006</v>
      </c>
      <c r="I168" s="246"/>
      <c r="J168" s="241"/>
      <c r="K168" s="241"/>
      <c r="L168" s="247"/>
      <c r="M168" s="303"/>
      <c r="N168" s="304"/>
      <c r="O168" s="304"/>
      <c r="P168" s="304"/>
      <c r="Q168" s="304"/>
      <c r="R168" s="304"/>
      <c r="S168" s="304"/>
      <c r="T168" s="305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51" t="s">
        <v>179</v>
      </c>
      <c r="AU168" s="251" t="s">
        <v>87</v>
      </c>
      <c r="AV168" s="13" t="s">
        <v>87</v>
      </c>
      <c r="AW168" s="13" t="s">
        <v>4</v>
      </c>
      <c r="AX168" s="13" t="s">
        <v>85</v>
      </c>
      <c r="AY168" s="251" t="s">
        <v>170</v>
      </c>
    </row>
    <row r="169" s="2" customFormat="1" ht="6.96" customHeight="1">
      <c r="A169" s="39"/>
      <c r="B169" s="67"/>
      <c r="C169" s="68"/>
      <c r="D169" s="68"/>
      <c r="E169" s="68"/>
      <c r="F169" s="68"/>
      <c r="G169" s="68"/>
      <c r="H169" s="68"/>
      <c r="I169" s="68"/>
      <c r="J169" s="68"/>
      <c r="K169" s="68"/>
      <c r="L169" s="45"/>
      <c r="M169" s="39"/>
      <c r="O169" s="39"/>
      <c r="P169" s="39"/>
      <c r="Q169" s="39"/>
      <c r="R169" s="39"/>
      <c r="S169" s="39"/>
      <c r="T169" s="39"/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</row>
  </sheetData>
  <sheetProtection sheet="1" autoFilter="0" formatColumns="0" formatRows="0" objects="1" scenarios="1" spinCount="100000" saltValue="jqOY9qlgT00vwvPmy3W5xYSCcK4IDbz4m5gcqm8lDvBkhUkD4dapOkyPaD8N7JlpHfbO5CBRoM02DeeeUAvRzw==" hashValue="v4V3Ls5UvfLlpT9y/os5hxHzOAytX74UzoxviF3UbCLILZYD9Un7fb8aP/Q8W2v1xay7AZY8K8cG3Nr5Ow4skg==" algorithmName="SHA-512" password="CC35"/>
  <autoFilter ref="C120:K168"/>
  <mergeCells count="9">
    <mergeCell ref="E7:H7"/>
    <mergeCell ref="E9:H9"/>
    <mergeCell ref="E18:H18"/>
    <mergeCell ref="E27:H27"/>
    <mergeCell ref="E85:H85"/>
    <mergeCell ref="E87:H87"/>
    <mergeCell ref="E111:H111"/>
    <mergeCell ref="E113:H113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1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133</v>
      </c>
    </row>
    <row r="3" s="1" customFormat="1" ht="6.96" customHeight="1">
      <c r="B3" s="147"/>
      <c r="C3" s="148"/>
      <c r="D3" s="148"/>
      <c r="E3" s="148"/>
      <c r="F3" s="148"/>
      <c r="G3" s="148"/>
      <c r="H3" s="148"/>
      <c r="I3" s="148"/>
      <c r="J3" s="148"/>
      <c r="K3" s="148"/>
      <c r="L3" s="21"/>
      <c r="AT3" s="18" t="s">
        <v>87</v>
      </c>
    </row>
    <row r="4" s="1" customFormat="1" ht="24.96" customHeight="1">
      <c r="B4" s="21"/>
      <c r="D4" s="149" t="s">
        <v>137</v>
      </c>
      <c r="L4" s="21"/>
      <c r="M4" s="150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51" t="s">
        <v>16</v>
      </c>
      <c r="L6" s="21"/>
    </row>
    <row r="7" s="1" customFormat="1" ht="16.5" customHeight="1">
      <c r="B7" s="21"/>
      <c r="E7" s="152" t="str">
        <f>'Rekapitulace stavby'!K6</f>
        <v>Povodňový park Kamýk nad Vltavou, 2024,aktualizace 12_6</v>
      </c>
      <c r="F7" s="151"/>
      <c r="G7" s="151"/>
      <c r="H7" s="151"/>
      <c r="L7" s="21"/>
    </row>
    <row r="8" s="2" customFormat="1" ht="12" customHeight="1">
      <c r="A8" s="39"/>
      <c r="B8" s="45"/>
      <c r="C8" s="39"/>
      <c r="D8" s="151" t="s">
        <v>138</v>
      </c>
      <c r="E8" s="39"/>
      <c r="F8" s="39"/>
      <c r="G8" s="39"/>
      <c r="H8" s="39"/>
      <c r="I8" s="39"/>
      <c r="J8" s="39"/>
      <c r="K8" s="39"/>
      <c r="L8" s="64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53" t="s">
        <v>1711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51" t="s">
        <v>18</v>
      </c>
      <c r="E11" s="39"/>
      <c r="F11" s="142" t="s">
        <v>1</v>
      </c>
      <c r="G11" s="39"/>
      <c r="H11" s="39"/>
      <c r="I11" s="151" t="s">
        <v>19</v>
      </c>
      <c r="J11" s="142" t="s">
        <v>1</v>
      </c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51" t="s">
        <v>20</v>
      </c>
      <c r="E12" s="39"/>
      <c r="F12" s="142" t="s">
        <v>21</v>
      </c>
      <c r="G12" s="39"/>
      <c r="H12" s="39"/>
      <c r="I12" s="151" t="s">
        <v>22</v>
      </c>
      <c r="J12" s="154" t="str">
        <f>'Rekapitulace stavby'!AN8</f>
        <v>8. 1. 2024</v>
      </c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51" t="s">
        <v>24</v>
      </c>
      <c r="E14" s="39"/>
      <c r="F14" s="39"/>
      <c r="G14" s="39"/>
      <c r="H14" s="39"/>
      <c r="I14" s="151" t="s">
        <v>25</v>
      </c>
      <c r="J14" s="142" t="s">
        <v>1</v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42" t="s">
        <v>26</v>
      </c>
      <c r="F15" s="39"/>
      <c r="G15" s="39"/>
      <c r="H15" s="39"/>
      <c r="I15" s="151" t="s">
        <v>27</v>
      </c>
      <c r="J15" s="142" t="s">
        <v>1</v>
      </c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51" t="s">
        <v>28</v>
      </c>
      <c r="E17" s="39"/>
      <c r="F17" s="39"/>
      <c r="G17" s="39"/>
      <c r="H17" s="39"/>
      <c r="I17" s="151" t="s">
        <v>25</v>
      </c>
      <c r="J17" s="34" t="str">
        <f>'Rekapitulace stavby'!AN13</f>
        <v>Vyplň údaj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42"/>
      <c r="G18" s="142"/>
      <c r="H18" s="142"/>
      <c r="I18" s="151" t="s">
        <v>27</v>
      </c>
      <c r="J18" s="34" t="str">
        <f>'Rekapitulace stavby'!AN14</f>
        <v>Vyplň údaj</v>
      </c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51" t="s">
        <v>30</v>
      </c>
      <c r="E20" s="39"/>
      <c r="F20" s="39"/>
      <c r="G20" s="39"/>
      <c r="H20" s="39"/>
      <c r="I20" s="151" t="s">
        <v>25</v>
      </c>
      <c r="J20" s="142" t="s">
        <v>31</v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42" t="s">
        <v>32</v>
      </c>
      <c r="F21" s="39"/>
      <c r="G21" s="39"/>
      <c r="H21" s="39"/>
      <c r="I21" s="151" t="s">
        <v>27</v>
      </c>
      <c r="J21" s="142" t="s">
        <v>33</v>
      </c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51" t="s">
        <v>35</v>
      </c>
      <c r="E23" s="39"/>
      <c r="F23" s="39"/>
      <c r="G23" s="39"/>
      <c r="H23" s="39"/>
      <c r="I23" s="151" t="s">
        <v>25</v>
      </c>
      <c r="J23" s="142" t="s">
        <v>1</v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42" t="s">
        <v>32</v>
      </c>
      <c r="F24" s="39"/>
      <c r="G24" s="39"/>
      <c r="H24" s="39"/>
      <c r="I24" s="151" t="s">
        <v>27</v>
      </c>
      <c r="J24" s="142" t="s">
        <v>1</v>
      </c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51" t="s">
        <v>36</v>
      </c>
      <c r="E26" s="39"/>
      <c r="F26" s="39"/>
      <c r="G26" s="39"/>
      <c r="H26" s="39"/>
      <c r="I26" s="39"/>
      <c r="J26" s="39"/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71.25" customHeight="1">
      <c r="A27" s="155"/>
      <c r="B27" s="156"/>
      <c r="C27" s="155"/>
      <c r="D27" s="155"/>
      <c r="E27" s="157" t="s">
        <v>37</v>
      </c>
      <c r="F27" s="157"/>
      <c r="G27" s="157"/>
      <c r="H27" s="157"/>
      <c r="I27" s="155"/>
      <c r="J27" s="155"/>
      <c r="K27" s="155"/>
      <c r="L27" s="158"/>
      <c r="S27" s="155"/>
      <c r="T27" s="155"/>
      <c r="U27" s="155"/>
      <c r="V27" s="155"/>
      <c r="W27" s="155"/>
      <c r="X27" s="155"/>
      <c r="Y27" s="155"/>
      <c r="Z27" s="155"/>
      <c r="AA27" s="155"/>
      <c r="AB27" s="155"/>
      <c r="AC27" s="155"/>
      <c r="AD27" s="155"/>
      <c r="AE27" s="155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59"/>
      <c r="E29" s="159"/>
      <c r="F29" s="159"/>
      <c r="G29" s="159"/>
      <c r="H29" s="159"/>
      <c r="I29" s="159"/>
      <c r="J29" s="159"/>
      <c r="K29" s="159"/>
      <c r="L29" s="64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60" t="s">
        <v>38</v>
      </c>
      <c r="E30" s="39"/>
      <c r="F30" s="39"/>
      <c r="G30" s="39"/>
      <c r="H30" s="39"/>
      <c r="I30" s="39"/>
      <c r="J30" s="161">
        <f>ROUND(J120, 2)</f>
        <v>0</v>
      </c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9"/>
      <c r="E31" s="159"/>
      <c r="F31" s="159"/>
      <c r="G31" s="159"/>
      <c r="H31" s="159"/>
      <c r="I31" s="159"/>
      <c r="J31" s="159"/>
      <c r="K31" s="159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62" t="s">
        <v>40</v>
      </c>
      <c r="G32" s="39"/>
      <c r="H32" s="39"/>
      <c r="I32" s="162" t="s">
        <v>39</v>
      </c>
      <c r="J32" s="162" t="s">
        <v>41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63" t="s">
        <v>42</v>
      </c>
      <c r="E33" s="151" t="s">
        <v>43</v>
      </c>
      <c r="F33" s="164">
        <f>ROUND((SUM(BE120:BE148)),  2)</f>
        <v>0</v>
      </c>
      <c r="G33" s="39"/>
      <c r="H33" s="39"/>
      <c r="I33" s="165">
        <v>0.20999999999999999</v>
      </c>
      <c r="J33" s="164">
        <f>ROUND(((SUM(BE120:BE148))*I33),  2)</f>
        <v>0</v>
      </c>
      <c r="K33" s="39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51" t="s">
        <v>44</v>
      </c>
      <c r="F34" s="164">
        <f>ROUND((SUM(BF120:BF148)),  2)</f>
        <v>0</v>
      </c>
      <c r="G34" s="39"/>
      <c r="H34" s="39"/>
      <c r="I34" s="165">
        <v>0.14999999999999999</v>
      </c>
      <c r="J34" s="164">
        <f>ROUND(((SUM(BF120:BF148))*I34),  2)</f>
        <v>0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51" t="s">
        <v>45</v>
      </c>
      <c r="F35" s="164">
        <f>ROUND((SUM(BG120:BG148)),  2)</f>
        <v>0</v>
      </c>
      <c r="G35" s="39"/>
      <c r="H35" s="39"/>
      <c r="I35" s="165">
        <v>0.20999999999999999</v>
      </c>
      <c r="J35" s="164">
        <f>0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51" t="s">
        <v>46</v>
      </c>
      <c r="F36" s="164">
        <f>ROUND((SUM(BH120:BH148)),  2)</f>
        <v>0</v>
      </c>
      <c r="G36" s="39"/>
      <c r="H36" s="39"/>
      <c r="I36" s="165">
        <v>0.14999999999999999</v>
      </c>
      <c r="J36" s="164">
        <f>0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51" t="s">
        <v>47</v>
      </c>
      <c r="F37" s="164">
        <f>ROUND((SUM(BI120:BI148)),  2)</f>
        <v>0</v>
      </c>
      <c r="G37" s="39"/>
      <c r="H37" s="39"/>
      <c r="I37" s="165">
        <v>0</v>
      </c>
      <c r="J37" s="164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66"/>
      <c r="D39" s="167" t="s">
        <v>48</v>
      </c>
      <c r="E39" s="168"/>
      <c r="F39" s="168"/>
      <c r="G39" s="169" t="s">
        <v>49</v>
      </c>
      <c r="H39" s="170" t="s">
        <v>50</v>
      </c>
      <c r="I39" s="168"/>
      <c r="J39" s="171">
        <f>SUM(J30:J37)</f>
        <v>0</v>
      </c>
      <c r="K39" s="172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73" t="s">
        <v>51</v>
      </c>
      <c r="E50" s="174"/>
      <c r="F50" s="174"/>
      <c r="G50" s="173" t="s">
        <v>52</v>
      </c>
      <c r="H50" s="174"/>
      <c r="I50" s="174"/>
      <c r="J50" s="174"/>
      <c r="K50" s="174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75" t="s">
        <v>53</v>
      </c>
      <c r="E61" s="176"/>
      <c r="F61" s="177" t="s">
        <v>54</v>
      </c>
      <c r="G61" s="175" t="s">
        <v>53</v>
      </c>
      <c r="H61" s="176"/>
      <c r="I61" s="176"/>
      <c r="J61" s="178" t="s">
        <v>54</v>
      </c>
      <c r="K61" s="176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73" t="s">
        <v>55</v>
      </c>
      <c r="E65" s="179"/>
      <c r="F65" s="179"/>
      <c r="G65" s="173" t="s">
        <v>56</v>
      </c>
      <c r="H65" s="179"/>
      <c r="I65" s="179"/>
      <c r="J65" s="179"/>
      <c r="K65" s="179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75" t="s">
        <v>53</v>
      </c>
      <c r="E76" s="176"/>
      <c r="F76" s="177" t="s">
        <v>54</v>
      </c>
      <c r="G76" s="175" t="s">
        <v>53</v>
      </c>
      <c r="H76" s="176"/>
      <c r="I76" s="176"/>
      <c r="J76" s="178" t="s">
        <v>54</v>
      </c>
      <c r="K76" s="176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80"/>
      <c r="C77" s="181"/>
      <c r="D77" s="181"/>
      <c r="E77" s="181"/>
      <c r="F77" s="181"/>
      <c r="G77" s="181"/>
      <c r="H77" s="181"/>
      <c r="I77" s="181"/>
      <c r="J77" s="181"/>
      <c r="K77" s="181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82"/>
      <c r="C81" s="183"/>
      <c r="D81" s="183"/>
      <c r="E81" s="183"/>
      <c r="F81" s="183"/>
      <c r="G81" s="183"/>
      <c r="H81" s="183"/>
      <c r="I81" s="183"/>
      <c r="J81" s="183"/>
      <c r="K81" s="183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142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84" t="str">
        <f>E7</f>
        <v>Povodňový park Kamýk nad Vltavou, 2024,aktualizace 12_6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2" customHeight="1">
      <c r="A86" s="39"/>
      <c r="B86" s="40"/>
      <c r="C86" s="33" t="s">
        <v>138</v>
      </c>
      <c r="D86" s="41"/>
      <c r="E86" s="41"/>
      <c r="F86" s="41"/>
      <c r="G86" s="41"/>
      <c r="H86" s="41"/>
      <c r="I86" s="41"/>
      <c r="J86" s="41"/>
      <c r="K86" s="41"/>
      <c r="L86" s="64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6.5" customHeight="1">
      <c r="A87" s="39"/>
      <c r="B87" s="40"/>
      <c r="C87" s="41"/>
      <c r="D87" s="41"/>
      <c r="E87" s="77" t="str">
        <f>E9</f>
        <v>PS 01. - Plavební a dopravní značení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2" customHeight="1">
      <c r="A89" s="39"/>
      <c r="B89" s="40"/>
      <c r="C89" s="33" t="s">
        <v>20</v>
      </c>
      <c r="D89" s="41"/>
      <c r="E89" s="41"/>
      <c r="F89" s="28" t="str">
        <f>F12</f>
        <v>Kamýk nad Vltavou</v>
      </c>
      <c r="G89" s="41"/>
      <c r="H89" s="41"/>
      <c r="I89" s="33" t="s">
        <v>22</v>
      </c>
      <c r="J89" s="80" t="str">
        <f>IF(J12="","",J12)</f>
        <v>8. 1. 2024</v>
      </c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5.15" customHeight="1">
      <c r="A91" s="39"/>
      <c r="B91" s="40"/>
      <c r="C91" s="33" t="s">
        <v>24</v>
      </c>
      <c r="D91" s="41"/>
      <c r="E91" s="41"/>
      <c r="F91" s="28" t="str">
        <f>E15</f>
        <v>Obec Kamýk nad Vltavou, Kamýk nad Vltavou 69</v>
      </c>
      <c r="G91" s="41"/>
      <c r="H91" s="41"/>
      <c r="I91" s="33" t="s">
        <v>30</v>
      </c>
      <c r="J91" s="37" t="str">
        <f>E21</f>
        <v>ŠINDLAR s.r.o.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15.15" customHeight="1">
      <c r="A92" s="39"/>
      <c r="B92" s="40"/>
      <c r="C92" s="33" t="s">
        <v>28</v>
      </c>
      <c r="D92" s="41"/>
      <c r="E92" s="41"/>
      <c r="F92" s="28" t="str">
        <f>IF(E18="","",E18)</f>
        <v>Vyplň údaj</v>
      </c>
      <c r="G92" s="41"/>
      <c r="H92" s="41"/>
      <c r="I92" s="33" t="s">
        <v>35</v>
      </c>
      <c r="J92" s="37" t="str">
        <f>E24</f>
        <v>ŠINDLAR s.r.o.</v>
      </c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0.32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29.28" customHeight="1">
      <c r="A94" s="39"/>
      <c r="B94" s="40"/>
      <c r="C94" s="185" t="s">
        <v>143</v>
      </c>
      <c r="D94" s="186"/>
      <c r="E94" s="186"/>
      <c r="F94" s="186"/>
      <c r="G94" s="186"/>
      <c r="H94" s="186"/>
      <c r="I94" s="186"/>
      <c r="J94" s="187" t="s">
        <v>144</v>
      </c>
      <c r="K94" s="186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2.8" customHeight="1">
      <c r="A96" s="39"/>
      <c r="B96" s="40"/>
      <c r="C96" s="188" t="s">
        <v>145</v>
      </c>
      <c r="D96" s="41"/>
      <c r="E96" s="41"/>
      <c r="F96" s="41"/>
      <c r="G96" s="41"/>
      <c r="H96" s="41"/>
      <c r="I96" s="41"/>
      <c r="J96" s="111">
        <f>J120</f>
        <v>0</v>
      </c>
      <c r="K96" s="41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U96" s="18" t="s">
        <v>146</v>
      </c>
    </row>
    <row r="97" s="9" customFormat="1" ht="24.96" customHeight="1">
      <c r="A97" s="9"/>
      <c r="B97" s="189"/>
      <c r="C97" s="190"/>
      <c r="D97" s="191" t="s">
        <v>147</v>
      </c>
      <c r="E97" s="192"/>
      <c r="F97" s="192"/>
      <c r="G97" s="192"/>
      <c r="H97" s="192"/>
      <c r="I97" s="192"/>
      <c r="J97" s="193">
        <f>J121</f>
        <v>0</v>
      </c>
      <c r="K97" s="190"/>
      <c r="L97" s="19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95"/>
      <c r="C98" s="134"/>
      <c r="D98" s="196" t="s">
        <v>148</v>
      </c>
      <c r="E98" s="197"/>
      <c r="F98" s="197"/>
      <c r="G98" s="197"/>
      <c r="H98" s="197"/>
      <c r="I98" s="197"/>
      <c r="J98" s="198">
        <f>J122</f>
        <v>0</v>
      </c>
      <c r="K98" s="134"/>
      <c r="L98" s="199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95"/>
      <c r="C99" s="134"/>
      <c r="D99" s="196" t="s">
        <v>152</v>
      </c>
      <c r="E99" s="197"/>
      <c r="F99" s="197"/>
      <c r="G99" s="197"/>
      <c r="H99" s="197"/>
      <c r="I99" s="197"/>
      <c r="J99" s="198">
        <f>J134</f>
        <v>0</v>
      </c>
      <c r="K99" s="134"/>
      <c r="L99" s="199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95"/>
      <c r="C100" s="134"/>
      <c r="D100" s="196" t="s">
        <v>154</v>
      </c>
      <c r="E100" s="197"/>
      <c r="F100" s="197"/>
      <c r="G100" s="197"/>
      <c r="H100" s="197"/>
      <c r="I100" s="197"/>
      <c r="J100" s="198">
        <f>J147</f>
        <v>0</v>
      </c>
      <c r="K100" s="134"/>
      <c r="L100" s="199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2" customFormat="1" ht="21.84" customHeight="1">
      <c r="A101" s="39"/>
      <c r="B101" s="40"/>
      <c r="C101" s="41"/>
      <c r="D101" s="41"/>
      <c r="E101" s="41"/>
      <c r="F101" s="41"/>
      <c r="G101" s="41"/>
      <c r="H101" s="41"/>
      <c r="I101" s="41"/>
      <c r="J101" s="41"/>
      <c r="K101" s="41"/>
      <c r="L101" s="64"/>
      <c r="S101" s="39"/>
      <c r="T101" s="39"/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</row>
    <row r="102" s="2" customFormat="1" ht="6.96" customHeight="1">
      <c r="A102" s="39"/>
      <c r="B102" s="67"/>
      <c r="C102" s="68"/>
      <c r="D102" s="68"/>
      <c r="E102" s="68"/>
      <c r="F102" s="68"/>
      <c r="G102" s="68"/>
      <c r="H102" s="68"/>
      <c r="I102" s="68"/>
      <c r="J102" s="68"/>
      <c r="K102" s="68"/>
      <c r="L102" s="64"/>
      <c r="S102" s="39"/>
      <c r="T102" s="39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</row>
    <row r="106" s="2" customFormat="1" ht="6.96" customHeight="1">
      <c r="A106" s="39"/>
      <c r="B106" s="69"/>
      <c r="C106" s="70"/>
      <c r="D106" s="70"/>
      <c r="E106" s="70"/>
      <c r="F106" s="70"/>
      <c r="G106" s="70"/>
      <c r="H106" s="70"/>
      <c r="I106" s="70"/>
      <c r="J106" s="70"/>
      <c r="K106" s="70"/>
      <c r="L106" s="64"/>
      <c r="S106" s="39"/>
      <c r="T106" s="39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</row>
    <row r="107" s="2" customFormat="1" ht="24.96" customHeight="1">
      <c r="A107" s="39"/>
      <c r="B107" s="40"/>
      <c r="C107" s="24" t="s">
        <v>155</v>
      </c>
      <c r="D107" s="41"/>
      <c r="E107" s="41"/>
      <c r="F107" s="41"/>
      <c r="G107" s="41"/>
      <c r="H107" s="41"/>
      <c r="I107" s="41"/>
      <c r="J107" s="41"/>
      <c r="K107" s="41"/>
      <c r="L107" s="64"/>
      <c r="S107" s="39"/>
      <c r="T107" s="39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</row>
    <row r="108" s="2" customFormat="1" ht="6.96" customHeight="1">
      <c r="A108" s="39"/>
      <c r="B108" s="40"/>
      <c r="C108" s="41"/>
      <c r="D108" s="41"/>
      <c r="E108" s="41"/>
      <c r="F108" s="41"/>
      <c r="G108" s="41"/>
      <c r="H108" s="41"/>
      <c r="I108" s="41"/>
      <c r="J108" s="41"/>
      <c r="K108" s="41"/>
      <c r="L108" s="64"/>
      <c r="S108" s="39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</row>
    <row r="109" s="2" customFormat="1" ht="12" customHeight="1">
      <c r="A109" s="39"/>
      <c r="B109" s="40"/>
      <c r="C109" s="33" t="s">
        <v>16</v>
      </c>
      <c r="D109" s="41"/>
      <c r="E109" s="41"/>
      <c r="F109" s="41"/>
      <c r="G109" s="41"/>
      <c r="H109" s="41"/>
      <c r="I109" s="41"/>
      <c r="J109" s="41"/>
      <c r="K109" s="41"/>
      <c r="L109" s="64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</row>
    <row r="110" s="2" customFormat="1" ht="16.5" customHeight="1">
      <c r="A110" s="39"/>
      <c r="B110" s="40"/>
      <c r="C110" s="41"/>
      <c r="D110" s="41"/>
      <c r="E110" s="184" t="str">
        <f>E7</f>
        <v>Povodňový park Kamýk nad Vltavou, 2024,aktualizace 12_6</v>
      </c>
      <c r="F110" s="33"/>
      <c r="G110" s="33"/>
      <c r="H110" s="33"/>
      <c r="I110" s="41"/>
      <c r="J110" s="41"/>
      <c r="K110" s="41"/>
      <c r="L110" s="64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</row>
    <row r="111" s="2" customFormat="1" ht="12" customHeight="1">
      <c r="A111" s="39"/>
      <c r="B111" s="40"/>
      <c r="C111" s="33" t="s">
        <v>138</v>
      </c>
      <c r="D111" s="41"/>
      <c r="E111" s="41"/>
      <c r="F111" s="41"/>
      <c r="G111" s="41"/>
      <c r="H111" s="41"/>
      <c r="I111" s="41"/>
      <c r="J111" s="41"/>
      <c r="K111" s="41"/>
      <c r="L111" s="64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</row>
    <row r="112" s="2" customFormat="1" ht="16.5" customHeight="1">
      <c r="A112" s="39"/>
      <c r="B112" s="40"/>
      <c r="C112" s="41"/>
      <c r="D112" s="41"/>
      <c r="E112" s="77" t="str">
        <f>E9</f>
        <v>PS 01. - Plavební a dopravní značení</v>
      </c>
      <c r="F112" s="41"/>
      <c r="G112" s="41"/>
      <c r="H112" s="41"/>
      <c r="I112" s="41"/>
      <c r="J112" s="41"/>
      <c r="K112" s="41"/>
      <c r="L112" s="64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</row>
    <row r="113" s="2" customFormat="1" ht="6.96" customHeight="1">
      <c r="A113" s="39"/>
      <c r="B113" s="40"/>
      <c r="C113" s="41"/>
      <c r="D113" s="41"/>
      <c r="E113" s="41"/>
      <c r="F113" s="41"/>
      <c r="G113" s="41"/>
      <c r="H113" s="41"/>
      <c r="I113" s="41"/>
      <c r="J113" s="41"/>
      <c r="K113" s="41"/>
      <c r="L113" s="64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</row>
    <row r="114" s="2" customFormat="1" ht="12" customHeight="1">
      <c r="A114" s="39"/>
      <c r="B114" s="40"/>
      <c r="C114" s="33" t="s">
        <v>20</v>
      </c>
      <c r="D114" s="41"/>
      <c r="E114" s="41"/>
      <c r="F114" s="28" t="str">
        <f>F12</f>
        <v>Kamýk nad Vltavou</v>
      </c>
      <c r="G114" s="41"/>
      <c r="H114" s="41"/>
      <c r="I114" s="33" t="s">
        <v>22</v>
      </c>
      <c r="J114" s="80" t="str">
        <f>IF(J12="","",J12)</f>
        <v>8. 1. 2024</v>
      </c>
      <c r="K114" s="41"/>
      <c r="L114" s="64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2" customFormat="1" ht="6.96" customHeight="1">
      <c r="A115" s="39"/>
      <c r="B115" s="40"/>
      <c r="C115" s="41"/>
      <c r="D115" s="41"/>
      <c r="E115" s="41"/>
      <c r="F115" s="41"/>
      <c r="G115" s="41"/>
      <c r="H115" s="41"/>
      <c r="I115" s="41"/>
      <c r="J115" s="41"/>
      <c r="K115" s="41"/>
      <c r="L115" s="64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2" customFormat="1" ht="15.15" customHeight="1">
      <c r="A116" s="39"/>
      <c r="B116" s="40"/>
      <c r="C116" s="33" t="s">
        <v>24</v>
      </c>
      <c r="D116" s="41"/>
      <c r="E116" s="41"/>
      <c r="F116" s="28" t="str">
        <f>E15</f>
        <v>Obec Kamýk nad Vltavou, Kamýk nad Vltavou 69</v>
      </c>
      <c r="G116" s="41"/>
      <c r="H116" s="41"/>
      <c r="I116" s="33" t="s">
        <v>30</v>
      </c>
      <c r="J116" s="37" t="str">
        <f>E21</f>
        <v>ŠINDLAR s.r.o.</v>
      </c>
      <c r="K116" s="41"/>
      <c r="L116" s="64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15.15" customHeight="1">
      <c r="A117" s="39"/>
      <c r="B117" s="40"/>
      <c r="C117" s="33" t="s">
        <v>28</v>
      </c>
      <c r="D117" s="41"/>
      <c r="E117" s="41"/>
      <c r="F117" s="28" t="str">
        <f>IF(E18="","",E18)</f>
        <v>Vyplň údaj</v>
      </c>
      <c r="G117" s="41"/>
      <c r="H117" s="41"/>
      <c r="I117" s="33" t="s">
        <v>35</v>
      </c>
      <c r="J117" s="37" t="str">
        <f>E24</f>
        <v>ŠINDLAR s.r.o.</v>
      </c>
      <c r="K117" s="41"/>
      <c r="L117" s="64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2" customFormat="1" ht="10.32" customHeight="1">
      <c r="A118" s="39"/>
      <c r="B118" s="40"/>
      <c r="C118" s="41"/>
      <c r="D118" s="41"/>
      <c r="E118" s="41"/>
      <c r="F118" s="41"/>
      <c r="G118" s="41"/>
      <c r="H118" s="41"/>
      <c r="I118" s="41"/>
      <c r="J118" s="41"/>
      <c r="K118" s="41"/>
      <c r="L118" s="64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11" customFormat="1" ht="29.28" customHeight="1">
      <c r="A119" s="200"/>
      <c r="B119" s="201"/>
      <c r="C119" s="202" t="s">
        <v>156</v>
      </c>
      <c r="D119" s="203" t="s">
        <v>63</v>
      </c>
      <c r="E119" s="203" t="s">
        <v>59</v>
      </c>
      <c r="F119" s="203" t="s">
        <v>60</v>
      </c>
      <c r="G119" s="203" t="s">
        <v>157</v>
      </c>
      <c r="H119" s="203" t="s">
        <v>158</v>
      </c>
      <c r="I119" s="203" t="s">
        <v>159</v>
      </c>
      <c r="J119" s="203" t="s">
        <v>144</v>
      </c>
      <c r="K119" s="204" t="s">
        <v>160</v>
      </c>
      <c r="L119" s="205"/>
      <c r="M119" s="101" t="s">
        <v>1</v>
      </c>
      <c r="N119" s="102" t="s">
        <v>42</v>
      </c>
      <c r="O119" s="102" t="s">
        <v>161</v>
      </c>
      <c r="P119" s="102" t="s">
        <v>162</v>
      </c>
      <c r="Q119" s="102" t="s">
        <v>163</v>
      </c>
      <c r="R119" s="102" t="s">
        <v>164</v>
      </c>
      <c r="S119" s="102" t="s">
        <v>165</v>
      </c>
      <c r="T119" s="103" t="s">
        <v>166</v>
      </c>
      <c r="U119" s="200"/>
      <c r="V119" s="200"/>
      <c r="W119" s="200"/>
      <c r="X119" s="200"/>
      <c r="Y119" s="200"/>
      <c r="Z119" s="200"/>
      <c r="AA119" s="200"/>
      <c r="AB119" s="200"/>
      <c r="AC119" s="200"/>
      <c r="AD119" s="200"/>
      <c r="AE119" s="200"/>
    </row>
    <row r="120" s="2" customFormat="1" ht="22.8" customHeight="1">
      <c r="A120" s="39"/>
      <c r="B120" s="40"/>
      <c r="C120" s="108" t="s">
        <v>167</v>
      </c>
      <c r="D120" s="41"/>
      <c r="E120" s="41"/>
      <c r="F120" s="41"/>
      <c r="G120" s="41"/>
      <c r="H120" s="41"/>
      <c r="I120" s="41"/>
      <c r="J120" s="206">
        <f>BK120</f>
        <v>0</v>
      </c>
      <c r="K120" s="41"/>
      <c r="L120" s="45"/>
      <c r="M120" s="104"/>
      <c r="N120" s="207"/>
      <c r="O120" s="105"/>
      <c r="P120" s="208">
        <f>P121</f>
        <v>0</v>
      </c>
      <c r="Q120" s="105"/>
      <c r="R120" s="208">
        <f>R121</f>
        <v>0.48673999999999995</v>
      </c>
      <c r="S120" s="105"/>
      <c r="T120" s="209">
        <f>T121</f>
        <v>0</v>
      </c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T120" s="18" t="s">
        <v>77</v>
      </c>
      <c r="AU120" s="18" t="s">
        <v>146</v>
      </c>
      <c r="BK120" s="210">
        <f>BK121</f>
        <v>0</v>
      </c>
    </row>
    <row r="121" s="12" customFormat="1" ht="25.92" customHeight="1">
      <c r="A121" s="12"/>
      <c r="B121" s="211"/>
      <c r="C121" s="212"/>
      <c r="D121" s="213" t="s">
        <v>77</v>
      </c>
      <c r="E121" s="214" t="s">
        <v>168</v>
      </c>
      <c r="F121" s="214" t="s">
        <v>169</v>
      </c>
      <c r="G121" s="212"/>
      <c r="H121" s="212"/>
      <c r="I121" s="215"/>
      <c r="J121" s="216">
        <f>BK121</f>
        <v>0</v>
      </c>
      <c r="K121" s="212"/>
      <c r="L121" s="217"/>
      <c r="M121" s="218"/>
      <c r="N121" s="219"/>
      <c r="O121" s="219"/>
      <c r="P121" s="220">
        <f>P122+P134+P147</f>
        <v>0</v>
      </c>
      <c r="Q121" s="219"/>
      <c r="R121" s="220">
        <f>R122+R134+R147</f>
        <v>0.48673999999999995</v>
      </c>
      <c r="S121" s="219"/>
      <c r="T121" s="221">
        <f>T122+T134+T147</f>
        <v>0</v>
      </c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R121" s="222" t="s">
        <v>85</v>
      </c>
      <c r="AT121" s="223" t="s">
        <v>77</v>
      </c>
      <c r="AU121" s="223" t="s">
        <v>78</v>
      </c>
      <c r="AY121" s="222" t="s">
        <v>170</v>
      </c>
      <c r="BK121" s="224">
        <f>BK122+BK134+BK147</f>
        <v>0</v>
      </c>
    </row>
    <row r="122" s="12" customFormat="1" ht="22.8" customHeight="1">
      <c r="A122" s="12"/>
      <c r="B122" s="211"/>
      <c r="C122" s="212"/>
      <c r="D122" s="213" t="s">
        <v>77</v>
      </c>
      <c r="E122" s="225" t="s">
        <v>85</v>
      </c>
      <c r="F122" s="225" t="s">
        <v>171</v>
      </c>
      <c r="G122" s="212"/>
      <c r="H122" s="212"/>
      <c r="I122" s="215"/>
      <c r="J122" s="226">
        <f>BK122</f>
        <v>0</v>
      </c>
      <c r="K122" s="212"/>
      <c r="L122" s="217"/>
      <c r="M122" s="218"/>
      <c r="N122" s="219"/>
      <c r="O122" s="219"/>
      <c r="P122" s="220">
        <f>SUM(P123:P133)</f>
        <v>0</v>
      </c>
      <c r="Q122" s="219"/>
      <c r="R122" s="220">
        <f>SUM(R123:R133)</f>
        <v>0</v>
      </c>
      <c r="S122" s="219"/>
      <c r="T122" s="221">
        <f>SUM(T123:T133)</f>
        <v>0</v>
      </c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R122" s="222" t="s">
        <v>85</v>
      </c>
      <c r="AT122" s="223" t="s">
        <v>77</v>
      </c>
      <c r="AU122" s="223" t="s">
        <v>85</v>
      </c>
      <c r="AY122" s="222" t="s">
        <v>170</v>
      </c>
      <c r="BK122" s="224">
        <f>SUM(BK123:BK133)</f>
        <v>0</v>
      </c>
    </row>
    <row r="123" s="2" customFormat="1" ht="24.15" customHeight="1">
      <c r="A123" s="39"/>
      <c r="B123" s="40"/>
      <c r="C123" s="227" t="s">
        <v>85</v>
      </c>
      <c r="D123" s="227" t="s">
        <v>172</v>
      </c>
      <c r="E123" s="228" t="s">
        <v>245</v>
      </c>
      <c r="F123" s="229" t="s">
        <v>246</v>
      </c>
      <c r="G123" s="230" t="s">
        <v>224</v>
      </c>
      <c r="H123" s="231">
        <v>0.432</v>
      </c>
      <c r="I123" s="232"/>
      <c r="J123" s="233">
        <f>ROUND(I123*H123,2)</f>
        <v>0</v>
      </c>
      <c r="K123" s="229" t="s">
        <v>176</v>
      </c>
      <c r="L123" s="45"/>
      <c r="M123" s="234" t="s">
        <v>1</v>
      </c>
      <c r="N123" s="235" t="s">
        <v>43</v>
      </c>
      <c r="O123" s="92"/>
      <c r="P123" s="236">
        <f>O123*H123</f>
        <v>0</v>
      </c>
      <c r="Q123" s="236">
        <v>0</v>
      </c>
      <c r="R123" s="236">
        <f>Q123*H123</f>
        <v>0</v>
      </c>
      <c r="S123" s="236">
        <v>0</v>
      </c>
      <c r="T123" s="237">
        <f>S123*H123</f>
        <v>0</v>
      </c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R123" s="238" t="s">
        <v>177</v>
      </c>
      <c r="AT123" s="238" t="s">
        <v>172</v>
      </c>
      <c r="AU123" s="238" t="s">
        <v>87</v>
      </c>
      <c r="AY123" s="18" t="s">
        <v>170</v>
      </c>
      <c r="BE123" s="239">
        <f>IF(N123="základní",J123,0)</f>
        <v>0</v>
      </c>
      <c r="BF123" s="239">
        <f>IF(N123="snížená",J123,0)</f>
        <v>0</v>
      </c>
      <c r="BG123" s="239">
        <f>IF(N123="zákl. přenesená",J123,0)</f>
        <v>0</v>
      </c>
      <c r="BH123" s="239">
        <f>IF(N123="sníž. přenesená",J123,0)</f>
        <v>0</v>
      </c>
      <c r="BI123" s="239">
        <f>IF(N123="nulová",J123,0)</f>
        <v>0</v>
      </c>
      <c r="BJ123" s="18" t="s">
        <v>85</v>
      </c>
      <c r="BK123" s="239">
        <f>ROUND(I123*H123,2)</f>
        <v>0</v>
      </c>
      <c r="BL123" s="18" t="s">
        <v>177</v>
      </c>
      <c r="BM123" s="238" t="s">
        <v>1712</v>
      </c>
    </row>
    <row r="124" s="14" customFormat="1">
      <c r="A124" s="14"/>
      <c r="B124" s="252"/>
      <c r="C124" s="253"/>
      <c r="D124" s="242" t="s">
        <v>179</v>
      </c>
      <c r="E124" s="254" t="s">
        <v>1</v>
      </c>
      <c r="F124" s="255" t="s">
        <v>1713</v>
      </c>
      <c r="G124" s="253"/>
      <c r="H124" s="254" t="s">
        <v>1</v>
      </c>
      <c r="I124" s="256"/>
      <c r="J124" s="253"/>
      <c r="K124" s="253"/>
      <c r="L124" s="257"/>
      <c r="M124" s="258"/>
      <c r="N124" s="259"/>
      <c r="O124" s="259"/>
      <c r="P124" s="259"/>
      <c r="Q124" s="259"/>
      <c r="R124" s="259"/>
      <c r="S124" s="259"/>
      <c r="T124" s="260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T124" s="261" t="s">
        <v>179</v>
      </c>
      <c r="AU124" s="261" t="s">
        <v>87</v>
      </c>
      <c r="AV124" s="14" t="s">
        <v>85</v>
      </c>
      <c r="AW124" s="14" t="s">
        <v>34</v>
      </c>
      <c r="AX124" s="14" t="s">
        <v>78</v>
      </c>
      <c r="AY124" s="261" t="s">
        <v>170</v>
      </c>
    </row>
    <row r="125" s="13" customFormat="1">
      <c r="A125" s="13"/>
      <c r="B125" s="240"/>
      <c r="C125" s="241"/>
      <c r="D125" s="242" t="s">
        <v>179</v>
      </c>
      <c r="E125" s="243" t="s">
        <v>1</v>
      </c>
      <c r="F125" s="244" t="s">
        <v>1714</v>
      </c>
      <c r="G125" s="241"/>
      <c r="H125" s="245">
        <v>0.35999999999999999</v>
      </c>
      <c r="I125" s="246"/>
      <c r="J125" s="241"/>
      <c r="K125" s="241"/>
      <c r="L125" s="247"/>
      <c r="M125" s="248"/>
      <c r="N125" s="249"/>
      <c r="O125" s="249"/>
      <c r="P125" s="249"/>
      <c r="Q125" s="249"/>
      <c r="R125" s="249"/>
      <c r="S125" s="249"/>
      <c r="T125" s="250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T125" s="251" t="s">
        <v>179</v>
      </c>
      <c r="AU125" s="251" t="s">
        <v>87</v>
      </c>
      <c r="AV125" s="13" t="s">
        <v>87</v>
      </c>
      <c r="AW125" s="13" t="s">
        <v>34</v>
      </c>
      <c r="AX125" s="13" t="s">
        <v>78</v>
      </c>
      <c r="AY125" s="251" t="s">
        <v>170</v>
      </c>
    </row>
    <row r="126" s="13" customFormat="1">
      <c r="A126" s="13"/>
      <c r="B126" s="240"/>
      <c r="C126" s="241"/>
      <c r="D126" s="242" t="s">
        <v>179</v>
      </c>
      <c r="E126" s="243" t="s">
        <v>1</v>
      </c>
      <c r="F126" s="244" t="s">
        <v>1715</v>
      </c>
      <c r="G126" s="241"/>
      <c r="H126" s="245">
        <v>0.071999999999999995</v>
      </c>
      <c r="I126" s="246"/>
      <c r="J126" s="241"/>
      <c r="K126" s="241"/>
      <c r="L126" s="247"/>
      <c r="M126" s="248"/>
      <c r="N126" s="249"/>
      <c r="O126" s="249"/>
      <c r="P126" s="249"/>
      <c r="Q126" s="249"/>
      <c r="R126" s="249"/>
      <c r="S126" s="249"/>
      <c r="T126" s="250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T126" s="251" t="s">
        <v>179</v>
      </c>
      <c r="AU126" s="251" t="s">
        <v>87</v>
      </c>
      <c r="AV126" s="13" t="s">
        <v>87</v>
      </c>
      <c r="AW126" s="13" t="s">
        <v>34</v>
      </c>
      <c r="AX126" s="13" t="s">
        <v>78</v>
      </c>
      <c r="AY126" s="251" t="s">
        <v>170</v>
      </c>
    </row>
    <row r="127" s="15" customFormat="1">
      <c r="A127" s="15"/>
      <c r="B127" s="262"/>
      <c r="C127" s="263"/>
      <c r="D127" s="242" t="s">
        <v>179</v>
      </c>
      <c r="E127" s="264" t="s">
        <v>1</v>
      </c>
      <c r="F127" s="265" t="s">
        <v>209</v>
      </c>
      <c r="G127" s="263"/>
      <c r="H127" s="266">
        <v>0.432</v>
      </c>
      <c r="I127" s="267"/>
      <c r="J127" s="263"/>
      <c r="K127" s="263"/>
      <c r="L127" s="268"/>
      <c r="M127" s="269"/>
      <c r="N127" s="270"/>
      <c r="O127" s="270"/>
      <c r="P127" s="270"/>
      <c r="Q127" s="270"/>
      <c r="R127" s="270"/>
      <c r="S127" s="270"/>
      <c r="T127" s="271"/>
      <c r="U127" s="15"/>
      <c r="V127" s="15"/>
      <c r="W127" s="15"/>
      <c r="X127" s="15"/>
      <c r="Y127" s="15"/>
      <c r="Z127" s="15"/>
      <c r="AA127" s="15"/>
      <c r="AB127" s="15"/>
      <c r="AC127" s="15"/>
      <c r="AD127" s="15"/>
      <c r="AE127" s="15"/>
      <c r="AT127" s="272" t="s">
        <v>179</v>
      </c>
      <c r="AU127" s="272" t="s">
        <v>87</v>
      </c>
      <c r="AV127" s="15" t="s">
        <v>177</v>
      </c>
      <c r="AW127" s="15" t="s">
        <v>34</v>
      </c>
      <c r="AX127" s="15" t="s">
        <v>85</v>
      </c>
      <c r="AY127" s="272" t="s">
        <v>170</v>
      </c>
    </row>
    <row r="128" s="2" customFormat="1" ht="62.7" customHeight="1">
      <c r="A128" s="39"/>
      <c r="B128" s="40"/>
      <c r="C128" s="227" t="s">
        <v>87</v>
      </c>
      <c r="D128" s="227" t="s">
        <v>172</v>
      </c>
      <c r="E128" s="228" t="s">
        <v>1301</v>
      </c>
      <c r="F128" s="229" t="s">
        <v>1302</v>
      </c>
      <c r="G128" s="230" t="s">
        <v>224</v>
      </c>
      <c r="H128" s="231">
        <v>0.432</v>
      </c>
      <c r="I128" s="232"/>
      <c r="J128" s="233">
        <f>ROUND(I128*H128,2)</f>
        <v>0</v>
      </c>
      <c r="K128" s="229" t="s">
        <v>176</v>
      </c>
      <c r="L128" s="45"/>
      <c r="M128" s="234" t="s">
        <v>1</v>
      </c>
      <c r="N128" s="235" t="s">
        <v>43</v>
      </c>
      <c r="O128" s="92"/>
      <c r="P128" s="236">
        <f>O128*H128</f>
        <v>0</v>
      </c>
      <c r="Q128" s="236">
        <v>0</v>
      </c>
      <c r="R128" s="236">
        <f>Q128*H128</f>
        <v>0</v>
      </c>
      <c r="S128" s="236">
        <v>0</v>
      </c>
      <c r="T128" s="237">
        <f>S128*H128</f>
        <v>0</v>
      </c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R128" s="238" t="s">
        <v>177</v>
      </c>
      <c r="AT128" s="238" t="s">
        <v>172</v>
      </c>
      <c r="AU128" s="238" t="s">
        <v>87</v>
      </c>
      <c r="AY128" s="18" t="s">
        <v>170</v>
      </c>
      <c r="BE128" s="239">
        <f>IF(N128="základní",J128,0)</f>
        <v>0</v>
      </c>
      <c r="BF128" s="239">
        <f>IF(N128="snížená",J128,0)</f>
        <v>0</v>
      </c>
      <c r="BG128" s="239">
        <f>IF(N128="zákl. přenesená",J128,0)</f>
        <v>0</v>
      </c>
      <c r="BH128" s="239">
        <f>IF(N128="sníž. přenesená",J128,0)</f>
        <v>0</v>
      </c>
      <c r="BI128" s="239">
        <f>IF(N128="nulová",J128,0)</f>
        <v>0</v>
      </c>
      <c r="BJ128" s="18" t="s">
        <v>85</v>
      </c>
      <c r="BK128" s="239">
        <f>ROUND(I128*H128,2)</f>
        <v>0</v>
      </c>
      <c r="BL128" s="18" t="s">
        <v>177</v>
      </c>
      <c r="BM128" s="238" t="s">
        <v>1716</v>
      </c>
    </row>
    <row r="129" s="13" customFormat="1">
      <c r="A129" s="13"/>
      <c r="B129" s="240"/>
      <c r="C129" s="241"/>
      <c r="D129" s="242" t="s">
        <v>179</v>
      </c>
      <c r="E129" s="243" t="s">
        <v>1</v>
      </c>
      <c r="F129" s="244" t="s">
        <v>1717</v>
      </c>
      <c r="G129" s="241"/>
      <c r="H129" s="245">
        <v>0.432</v>
      </c>
      <c r="I129" s="246"/>
      <c r="J129" s="241"/>
      <c r="K129" s="241"/>
      <c r="L129" s="247"/>
      <c r="M129" s="248"/>
      <c r="N129" s="249"/>
      <c r="O129" s="249"/>
      <c r="P129" s="249"/>
      <c r="Q129" s="249"/>
      <c r="R129" s="249"/>
      <c r="S129" s="249"/>
      <c r="T129" s="250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251" t="s">
        <v>179</v>
      </c>
      <c r="AU129" s="251" t="s">
        <v>87</v>
      </c>
      <c r="AV129" s="13" t="s">
        <v>87</v>
      </c>
      <c r="AW129" s="13" t="s">
        <v>34</v>
      </c>
      <c r="AX129" s="13" t="s">
        <v>85</v>
      </c>
      <c r="AY129" s="251" t="s">
        <v>170</v>
      </c>
    </row>
    <row r="130" s="2" customFormat="1" ht="66.75" customHeight="1">
      <c r="A130" s="39"/>
      <c r="B130" s="40"/>
      <c r="C130" s="227" t="s">
        <v>185</v>
      </c>
      <c r="D130" s="227" t="s">
        <v>172</v>
      </c>
      <c r="E130" s="228" t="s">
        <v>1305</v>
      </c>
      <c r="F130" s="229" t="s">
        <v>1306</v>
      </c>
      <c r="G130" s="230" t="s">
        <v>224</v>
      </c>
      <c r="H130" s="231">
        <v>9.5039999999999996</v>
      </c>
      <c r="I130" s="232"/>
      <c r="J130" s="233">
        <f>ROUND(I130*H130,2)</f>
        <v>0</v>
      </c>
      <c r="K130" s="229" t="s">
        <v>176</v>
      </c>
      <c r="L130" s="45"/>
      <c r="M130" s="234" t="s">
        <v>1</v>
      </c>
      <c r="N130" s="235" t="s">
        <v>43</v>
      </c>
      <c r="O130" s="92"/>
      <c r="P130" s="236">
        <f>O130*H130</f>
        <v>0</v>
      </c>
      <c r="Q130" s="236">
        <v>0</v>
      </c>
      <c r="R130" s="236">
        <f>Q130*H130</f>
        <v>0</v>
      </c>
      <c r="S130" s="236">
        <v>0</v>
      </c>
      <c r="T130" s="237">
        <f>S130*H130</f>
        <v>0</v>
      </c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R130" s="238" t="s">
        <v>177</v>
      </c>
      <c r="AT130" s="238" t="s">
        <v>172</v>
      </c>
      <c r="AU130" s="238" t="s">
        <v>87</v>
      </c>
      <c r="AY130" s="18" t="s">
        <v>170</v>
      </c>
      <c r="BE130" s="239">
        <f>IF(N130="základní",J130,0)</f>
        <v>0</v>
      </c>
      <c r="BF130" s="239">
        <f>IF(N130="snížená",J130,0)</f>
        <v>0</v>
      </c>
      <c r="BG130" s="239">
        <f>IF(N130="zákl. přenesená",J130,0)</f>
        <v>0</v>
      </c>
      <c r="BH130" s="239">
        <f>IF(N130="sníž. přenesená",J130,0)</f>
        <v>0</v>
      </c>
      <c r="BI130" s="239">
        <f>IF(N130="nulová",J130,0)</f>
        <v>0</v>
      </c>
      <c r="BJ130" s="18" t="s">
        <v>85</v>
      </c>
      <c r="BK130" s="239">
        <f>ROUND(I130*H130,2)</f>
        <v>0</v>
      </c>
      <c r="BL130" s="18" t="s">
        <v>177</v>
      </c>
      <c r="BM130" s="238" t="s">
        <v>1718</v>
      </c>
    </row>
    <row r="131" s="13" customFormat="1">
      <c r="A131" s="13"/>
      <c r="B131" s="240"/>
      <c r="C131" s="241"/>
      <c r="D131" s="242" t="s">
        <v>179</v>
      </c>
      <c r="E131" s="243" t="s">
        <v>1</v>
      </c>
      <c r="F131" s="244" t="s">
        <v>1719</v>
      </c>
      <c r="G131" s="241"/>
      <c r="H131" s="245">
        <v>9.5039999999999996</v>
      </c>
      <c r="I131" s="246"/>
      <c r="J131" s="241"/>
      <c r="K131" s="241"/>
      <c r="L131" s="247"/>
      <c r="M131" s="248"/>
      <c r="N131" s="249"/>
      <c r="O131" s="249"/>
      <c r="P131" s="249"/>
      <c r="Q131" s="249"/>
      <c r="R131" s="249"/>
      <c r="S131" s="249"/>
      <c r="T131" s="250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251" t="s">
        <v>179</v>
      </c>
      <c r="AU131" s="251" t="s">
        <v>87</v>
      </c>
      <c r="AV131" s="13" t="s">
        <v>87</v>
      </c>
      <c r="AW131" s="13" t="s">
        <v>34</v>
      </c>
      <c r="AX131" s="13" t="s">
        <v>85</v>
      </c>
      <c r="AY131" s="251" t="s">
        <v>170</v>
      </c>
    </row>
    <row r="132" s="2" customFormat="1" ht="44.25" customHeight="1">
      <c r="A132" s="39"/>
      <c r="B132" s="40"/>
      <c r="C132" s="227" t="s">
        <v>177</v>
      </c>
      <c r="D132" s="227" t="s">
        <v>172</v>
      </c>
      <c r="E132" s="228" t="s">
        <v>276</v>
      </c>
      <c r="F132" s="229" t="s">
        <v>277</v>
      </c>
      <c r="G132" s="230" t="s">
        <v>278</v>
      </c>
      <c r="H132" s="231">
        <v>0.77800000000000002</v>
      </c>
      <c r="I132" s="232"/>
      <c r="J132" s="233">
        <f>ROUND(I132*H132,2)</f>
        <v>0</v>
      </c>
      <c r="K132" s="229" t="s">
        <v>176</v>
      </c>
      <c r="L132" s="45"/>
      <c r="M132" s="234" t="s">
        <v>1</v>
      </c>
      <c r="N132" s="235" t="s">
        <v>43</v>
      </c>
      <c r="O132" s="92"/>
      <c r="P132" s="236">
        <f>O132*H132</f>
        <v>0</v>
      </c>
      <c r="Q132" s="236">
        <v>0</v>
      </c>
      <c r="R132" s="236">
        <f>Q132*H132</f>
        <v>0</v>
      </c>
      <c r="S132" s="236">
        <v>0</v>
      </c>
      <c r="T132" s="237">
        <f>S132*H132</f>
        <v>0</v>
      </c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R132" s="238" t="s">
        <v>177</v>
      </c>
      <c r="AT132" s="238" t="s">
        <v>172</v>
      </c>
      <c r="AU132" s="238" t="s">
        <v>87</v>
      </c>
      <c r="AY132" s="18" t="s">
        <v>170</v>
      </c>
      <c r="BE132" s="239">
        <f>IF(N132="základní",J132,0)</f>
        <v>0</v>
      </c>
      <c r="BF132" s="239">
        <f>IF(N132="snížená",J132,0)</f>
        <v>0</v>
      </c>
      <c r="BG132" s="239">
        <f>IF(N132="zákl. přenesená",J132,0)</f>
        <v>0</v>
      </c>
      <c r="BH132" s="239">
        <f>IF(N132="sníž. přenesená",J132,0)</f>
        <v>0</v>
      </c>
      <c r="BI132" s="239">
        <f>IF(N132="nulová",J132,0)</f>
        <v>0</v>
      </c>
      <c r="BJ132" s="18" t="s">
        <v>85</v>
      </c>
      <c r="BK132" s="239">
        <f>ROUND(I132*H132,2)</f>
        <v>0</v>
      </c>
      <c r="BL132" s="18" t="s">
        <v>177</v>
      </c>
      <c r="BM132" s="238" t="s">
        <v>1720</v>
      </c>
    </row>
    <row r="133" s="13" customFormat="1">
      <c r="A133" s="13"/>
      <c r="B133" s="240"/>
      <c r="C133" s="241"/>
      <c r="D133" s="242" t="s">
        <v>179</v>
      </c>
      <c r="E133" s="243" t="s">
        <v>1</v>
      </c>
      <c r="F133" s="244" t="s">
        <v>1721</v>
      </c>
      <c r="G133" s="241"/>
      <c r="H133" s="245">
        <v>0.77800000000000002</v>
      </c>
      <c r="I133" s="246"/>
      <c r="J133" s="241"/>
      <c r="K133" s="241"/>
      <c r="L133" s="247"/>
      <c r="M133" s="248"/>
      <c r="N133" s="249"/>
      <c r="O133" s="249"/>
      <c r="P133" s="249"/>
      <c r="Q133" s="249"/>
      <c r="R133" s="249"/>
      <c r="S133" s="249"/>
      <c r="T133" s="250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51" t="s">
        <v>179</v>
      </c>
      <c r="AU133" s="251" t="s">
        <v>87</v>
      </c>
      <c r="AV133" s="13" t="s">
        <v>87</v>
      </c>
      <c r="AW133" s="13" t="s">
        <v>34</v>
      </c>
      <c r="AX133" s="13" t="s">
        <v>85</v>
      </c>
      <c r="AY133" s="251" t="s">
        <v>170</v>
      </c>
    </row>
    <row r="134" s="12" customFormat="1" ht="22.8" customHeight="1">
      <c r="A134" s="12"/>
      <c r="B134" s="211"/>
      <c r="C134" s="212"/>
      <c r="D134" s="213" t="s">
        <v>77</v>
      </c>
      <c r="E134" s="225" t="s">
        <v>215</v>
      </c>
      <c r="F134" s="225" t="s">
        <v>429</v>
      </c>
      <c r="G134" s="212"/>
      <c r="H134" s="212"/>
      <c r="I134" s="215"/>
      <c r="J134" s="226">
        <f>BK134</f>
        <v>0</v>
      </c>
      <c r="K134" s="212"/>
      <c r="L134" s="217"/>
      <c r="M134" s="218"/>
      <c r="N134" s="219"/>
      <c r="O134" s="219"/>
      <c r="P134" s="220">
        <f>SUM(P135:P146)</f>
        <v>0</v>
      </c>
      <c r="Q134" s="219"/>
      <c r="R134" s="220">
        <f>SUM(R135:R146)</f>
        <v>0.48673999999999995</v>
      </c>
      <c r="S134" s="219"/>
      <c r="T134" s="221">
        <f>SUM(T135:T146)</f>
        <v>0</v>
      </c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R134" s="222" t="s">
        <v>85</v>
      </c>
      <c r="AT134" s="223" t="s">
        <v>77</v>
      </c>
      <c r="AU134" s="223" t="s">
        <v>85</v>
      </c>
      <c r="AY134" s="222" t="s">
        <v>170</v>
      </c>
      <c r="BK134" s="224">
        <f>SUM(BK135:BK146)</f>
        <v>0</v>
      </c>
    </row>
    <row r="135" s="2" customFormat="1" ht="24.15" customHeight="1">
      <c r="A135" s="39"/>
      <c r="B135" s="40"/>
      <c r="C135" s="227" t="s">
        <v>192</v>
      </c>
      <c r="D135" s="227" t="s">
        <v>172</v>
      </c>
      <c r="E135" s="228" t="s">
        <v>1722</v>
      </c>
      <c r="F135" s="229" t="s">
        <v>1723</v>
      </c>
      <c r="G135" s="230" t="s">
        <v>183</v>
      </c>
      <c r="H135" s="231">
        <v>2</v>
      </c>
      <c r="I135" s="232"/>
      <c r="J135" s="233">
        <f>ROUND(I135*H135,2)</f>
        <v>0</v>
      </c>
      <c r="K135" s="229" t="s">
        <v>176</v>
      </c>
      <c r="L135" s="45"/>
      <c r="M135" s="234" t="s">
        <v>1</v>
      </c>
      <c r="N135" s="235" t="s">
        <v>43</v>
      </c>
      <c r="O135" s="92"/>
      <c r="P135" s="236">
        <f>O135*H135</f>
        <v>0</v>
      </c>
      <c r="Q135" s="236">
        <v>0.0011999999999999999</v>
      </c>
      <c r="R135" s="236">
        <f>Q135*H135</f>
        <v>0.0023999999999999998</v>
      </c>
      <c r="S135" s="236">
        <v>0</v>
      </c>
      <c r="T135" s="237">
        <f>S135*H135</f>
        <v>0</v>
      </c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R135" s="238" t="s">
        <v>177</v>
      </c>
      <c r="AT135" s="238" t="s">
        <v>172</v>
      </c>
      <c r="AU135" s="238" t="s">
        <v>87</v>
      </c>
      <c r="AY135" s="18" t="s">
        <v>170</v>
      </c>
      <c r="BE135" s="239">
        <f>IF(N135="základní",J135,0)</f>
        <v>0</v>
      </c>
      <c r="BF135" s="239">
        <f>IF(N135="snížená",J135,0)</f>
        <v>0</v>
      </c>
      <c r="BG135" s="239">
        <f>IF(N135="zákl. přenesená",J135,0)</f>
        <v>0</v>
      </c>
      <c r="BH135" s="239">
        <f>IF(N135="sníž. přenesená",J135,0)</f>
        <v>0</v>
      </c>
      <c r="BI135" s="239">
        <f>IF(N135="nulová",J135,0)</f>
        <v>0</v>
      </c>
      <c r="BJ135" s="18" t="s">
        <v>85</v>
      </c>
      <c r="BK135" s="239">
        <f>ROUND(I135*H135,2)</f>
        <v>0</v>
      </c>
      <c r="BL135" s="18" t="s">
        <v>177</v>
      </c>
      <c r="BM135" s="238" t="s">
        <v>1724</v>
      </c>
    </row>
    <row r="136" s="13" customFormat="1">
      <c r="A136" s="13"/>
      <c r="B136" s="240"/>
      <c r="C136" s="241"/>
      <c r="D136" s="242" t="s">
        <v>179</v>
      </c>
      <c r="E136" s="243" t="s">
        <v>1</v>
      </c>
      <c r="F136" s="244" t="s">
        <v>87</v>
      </c>
      <c r="G136" s="241"/>
      <c r="H136" s="245">
        <v>2</v>
      </c>
      <c r="I136" s="246"/>
      <c r="J136" s="241"/>
      <c r="K136" s="241"/>
      <c r="L136" s="247"/>
      <c r="M136" s="248"/>
      <c r="N136" s="249"/>
      <c r="O136" s="249"/>
      <c r="P136" s="249"/>
      <c r="Q136" s="249"/>
      <c r="R136" s="249"/>
      <c r="S136" s="249"/>
      <c r="T136" s="250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51" t="s">
        <v>179</v>
      </c>
      <c r="AU136" s="251" t="s">
        <v>87</v>
      </c>
      <c r="AV136" s="13" t="s">
        <v>87</v>
      </c>
      <c r="AW136" s="13" t="s">
        <v>34</v>
      </c>
      <c r="AX136" s="13" t="s">
        <v>85</v>
      </c>
      <c r="AY136" s="251" t="s">
        <v>170</v>
      </c>
    </row>
    <row r="137" s="2" customFormat="1" ht="24.15" customHeight="1">
      <c r="A137" s="39"/>
      <c r="B137" s="40"/>
      <c r="C137" s="273" t="s">
        <v>197</v>
      </c>
      <c r="D137" s="273" t="s">
        <v>298</v>
      </c>
      <c r="E137" s="274" t="s">
        <v>1725</v>
      </c>
      <c r="F137" s="275" t="s">
        <v>1726</v>
      </c>
      <c r="G137" s="276" t="s">
        <v>183</v>
      </c>
      <c r="H137" s="277">
        <v>2</v>
      </c>
      <c r="I137" s="278"/>
      <c r="J137" s="279">
        <f>ROUND(I137*H137,2)</f>
        <v>0</v>
      </c>
      <c r="K137" s="275" t="s">
        <v>176</v>
      </c>
      <c r="L137" s="280"/>
      <c r="M137" s="281" t="s">
        <v>1</v>
      </c>
      <c r="N137" s="282" t="s">
        <v>43</v>
      </c>
      <c r="O137" s="92"/>
      <c r="P137" s="236">
        <f>O137*H137</f>
        <v>0</v>
      </c>
      <c r="Q137" s="236">
        <v>0.0060000000000000001</v>
      </c>
      <c r="R137" s="236">
        <f>Q137*H137</f>
        <v>0.012</v>
      </c>
      <c r="S137" s="236">
        <v>0</v>
      </c>
      <c r="T137" s="237">
        <f>S137*H137</f>
        <v>0</v>
      </c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R137" s="238" t="s">
        <v>210</v>
      </c>
      <c r="AT137" s="238" t="s">
        <v>298</v>
      </c>
      <c r="AU137" s="238" t="s">
        <v>87</v>
      </c>
      <c r="AY137" s="18" t="s">
        <v>170</v>
      </c>
      <c r="BE137" s="239">
        <f>IF(N137="základní",J137,0)</f>
        <v>0</v>
      </c>
      <c r="BF137" s="239">
        <f>IF(N137="snížená",J137,0)</f>
        <v>0</v>
      </c>
      <c r="BG137" s="239">
        <f>IF(N137="zákl. přenesená",J137,0)</f>
        <v>0</v>
      </c>
      <c r="BH137" s="239">
        <f>IF(N137="sníž. přenesená",J137,0)</f>
        <v>0</v>
      </c>
      <c r="BI137" s="239">
        <f>IF(N137="nulová",J137,0)</f>
        <v>0</v>
      </c>
      <c r="BJ137" s="18" t="s">
        <v>85</v>
      </c>
      <c r="BK137" s="239">
        <f>ROUND(I137*H137,2)</f>
        <v>0</v>
      </c>
      <c r="BL137" s="18" t="s">
        <v>177</v>
      </c>
      <c r="BM137" s="238" t="s">
        <v>1727</v>
      </c>
    </row>
    <row r="138" s="2" customFormat="1" ht="24.15" customHeight="1">
      <c r="A138" s="39"/>
      <c r="B138" s="40"/>
      <c r="C138" s="227" t="s">
        <v>202</v>
      </c>
      <c r="D138" s="227" t="s">
        <v>172</v>
      </c>
      <c r="E138" s="228" t="s">
        <v>1728</v>
      </c>
      <c r="F138" s="229" t="s">
        <v>1729</v>
      </c>
      <c r="G138" s="230" t="s">
        <v>183</v>
      </c>
      <c r="H138" s="231">
        <v>2</v>
      </c>
      <c r="I138" s="232"/>
      <c r="J138" s="233">
        <f>ROUND(I138*H138,2)</f>
        <v>0</v>
      </c>
      <c r="K138" s="229" t="s">
        <v>176</v>
      </c>
      <c r="L138" s="45"/>
      <c r="M138" s="234" t="s">
        <v>1</v>
      </c>
      <c r="N138" s="235" t="s">
        <v>43</v>
      </c>
      <c r="O138" s="92"/>
      <c r="P138" s="236">
        <f>O138*H138</f>
        <v>0</v>
      </c>
      <c r="Q138" s="236">
        <v>0.00069999999999999999</v>
      </c>
      <c r="R138" s="236">
        <f>Q138*H138</f>
        <v>0.0014</v>
      </c>
      <c r="S138" s="236">
        <v>0</v>
      </c>
      <c r="T138" s="237">
        <f>S138*H138</f>
        <v>0</v>
      </c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R138" s="238" t="s">
        <v>177</v>
      </c>
      <c r="AT138" s="238" t="s">
        <v>172</v>
      </c>
      <c r="AU138" s="238" t="s">
        <v>87</v>
      </c>
      <c r="AY138" s="18" t="s">
        <v>170</v>
      </c>
      <c r="BE138" s="239">
        <f>IF(N138="základní",J138,0)</f>
        <v>0</v>
      </c>
      <c r="BF138" s="239">
        <f>IF(N138="snížená",J138,0)</f>
        <v>0</v>
      </c>
      <c r="BG138" s="239">
        <f>IF(N138="zákl. přenesená",J138,0)</f>
        <v>0</v>
      </c>
      <c r="BH138" s="239">
        <f>IF(N138="sníž. přenesená",J138,0)</f>
        <v>0</v>
      </c>
      <c r="BI138" s="239">
        <f>IF(N138="nulová",J138,0)</f>
        <v>0</v>
      </c>
      <c r="BJ138" s="18" t="s">
        <v>85</v>
      </c>
      <c r="BK138" s="239">
        <f>ROUND(I138*H138,2)</f>
        <v>0</v>
      </c>
      <c r="BL138" s="18" t="s">
        <v>177</v>
      </c>
      <c r="BM138" s="238" t="s">
        <v>1730</v>
      </c>
    </row>
    <row r="139" s="2" customFormat="1" ht="24.15" customHeight="1">
      <c r="A139" s="39"/>
      <c r="B139" s="40"/>
      <c r="C139" s="273" t="s">
        <v>210</v>
      </c>
      <c r="D139" s="273" t="s">
        <v>298</v>
      </c>
      <c r="E139" s="274" t="s">
        <v>1731</v>
      </c>
      <c r="F139" s="275" t="s">
        <v>1732</v>
      </c>
      <c r="G139" s="276" t="s">
        <v>183</v>
      </c>
      <c r="H139" s="277">
        <v>1</v>
      </c>
      <c r="I139" s="278"/>
      <c r="J139" s="279">
        <f>ROUND(I139*H139,2)</f>
        <v>0</v>
      </c>
      <c r="K139" s="275" t="s">
        <v>176</v>
      </c>
      <c r="L139" s="280"/>
      <c r="M139" s="281" t="s">
        <v>1</v>
      </c>
      <c r="N139" s="282" t="s">
        <v>43</v>
      </c>
      <c r="O139" s="92"/>
      <c r="P139" s="236">
        <f>O139*H139</f>
        <v>0</v>
      </c>
      <c r="Q139" s="236">
        <v>0.0012999999999999999</v>
      </c>
      <c r="R139" s="236">
        <f>Q139*H139</f>
        <v>0.0012999999999999999</v>
      </c>
      <c r="S139" s="236">
        <v>0</v>
      </c>
      <c r="T139" s="237">
        <f>S139*H139</f>
        <v>0</v>
      </c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R139" s="238" t="s">
        <v>210</v>
      </c>
      <c r="AT139" s="238" t="s">
        <v>298</v>
      </c>
      <c r="AU139" s="238" t="s">
        <v>87</v>
      </c>
      <c r="AY139" s="18" t="s">
        <v>170</v>
      </c>
      <c r="BE139" s="239">
        <f>IF(N139="základní",J139,0)</f>
        <v>0</v>
      </c>
      <c r="BF139" s="239">
        <f>IF(N139="snížená",J139,0)</f>
        <v>0</v>
      </c>
      <c r="BG139" s="239">
        <f>IF(N139="zákl. přenesená",J139,0)</f>
        <v>0</v>
      </c>
      <c r="BH139" s="239">
        <f>IF(N139="sníž. přenesená",J139,0)</f>
        <v>0</v>
      </c>
      <c r="BI139" s="239">
        <f>IF(N139="nulová",J139,0)</f>
        <v>0</v>
      </c>
      <c r="BJ139" s="18" t="s">
        <v>85</v>
      </c>
      <c r="BK139" s="239">
        <f>ROUND(I139*H139,2)</f>
        <v>0</v>
      </c>
      <c r="BL139" s="18" t="s">
        <v>177</v>
      </c>
      <c r="BM139" s="238" t="s">
        <v>1733</v>
      </c>
    </row>
    <row r="140" s="2" customFormat="1" ht="24.15" customHeight="1">
      <c r="A140" s="39"/>
      <c r="B140" s="40"/>
      <c r="C140" s="273" t="s">
        <v>215</v>
      </c>
      <c r="D140" s="273" t="s">
        <v>298</v>
      </c>
      <c r="E140" s="274" t="s">
        <v>1734</v>
      </c>
      <c r="F140" s="275" t="s">
        <v>1735</v>
      </c>
      <c r="G140" s="276" t="s">
        <v>183</v>
      </c>
      <c r="H140" s="277">
        <v>1</v>
      </c>
      <c r="I140" s="278"/>
      <c r="J140" s="279">
        <f>ROUND(I140*H140,2)</f>
        <v>0</v>
      </c>
      <c r="K140" s="275" t="s">
        <v>176</v>
      </c>
      <c r="L140" s="280"/>
      <c r="M140" s="281" t="s">
        <v>1</v>
      </c>
      <c r="N140" s="282" t="s">
        <v>43</v>
      </c>
      <c r="O140" s="92"/>
      <c r="P140" s="236">
        <f>O140*H140</f>
        <v>0</v>
      </c>
      <c r="Q140" s="236">
        <v>0.0025999999999999999</v>
      </c>
      <c r="R140" s="236">
        <f>Q140*H140</f>
        <v>0.0025999999999999999</v>
      </c>
      <c r="S140" s="236">
        <v>0</v>
      </c>
      <c r="T140" s="237">
        <f>S140*H140</f>
        <v>0</v>
      </c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R140" s="238" t="s">
        <v>210</v>
      </c>
      <c r="AT140" s="238" t="s">
        <v>298</v>
      </c>
      <c r="AU140" s="238" t="s">
        <v>87</v>
      </c>
      <c r="AY140" s="18" t="s">
        <v>170</v>
      </c>
      <c r="BE140" s="239">
        <f>IF(N140="základní",J140,0)</f>
        <v>0</v>
      </c>
      <c r="BF140" s="239">
        <f>IF(N140="snížená",J140,0)</f>
        <v>0</v>
      </c>
      <c r="BG140" s="239">
        <f>IF(N140="zákl. přenesená",J140,0)</f>
        <v>0</v>
      </c>
      <c r="BH140" s="239">
        <f>IF(N140="sníž. přenesená",J140,0)</f>
        <v>0</v>
      </c>
      <c r="BI140" s="239">
        <f>IF(N140="nulová",J140,0)</f>
        <v>0</v>
      </c>
      <c r="BJ140" s="18" t="s">
        <v>85</v>
      </c>
      <c r="BK140" s="239">
        <f>ROUND(I140*H140,2)</f>
        <v>0</v>
      </c>
      <c r="BL140" s="18" t="s">
        <v>177</v>
      </c>
      <c r="BM140" s="238" t="s">
        <v>1736</v>
      </c>
    </row>
    <row r="141" s="2" customFormat="1" ht="21.75" customHeight="1">
      <c r="A141" s="39"/>
      <c r="B141" s="40"/>
      <c r="C141" s="273" t="s">
        <v>221</v>
      </c>
      <c r="D141" s="273" t="s">
        <v>298</v>
      </c>
      <c r="E141" s="274" t="s">
        <v>1737</v>
      </c>
      <c r="F141" s="275" t="s">
        <v>1738</v>
      </c>
      <c r="G141" s="276" t="s">
        <v>183</v>
      </c>
      <c r="H141" s="277">
        <v>2</v>
      </c>
      <c r="I141" s="278"/>
      <c r="J141" s="279">
        <f>ROUND(I141*H141,2)</f>
        <v>0</v>
      </c>
      <c r="K141" s="275" t="s">
        <v>1</v>
      </c>
      <c r="L141" s="280"/>
      <c r="M141" s="281" t="s">
        <v>1</v>
      </c>
      <c r="N141" s="282" t="s">
        <v>43</v>
      </c>
      <c r="O141" s="92"/>
      <c r="P141" s="236">
        <f>O141*H141</f>
        <v>0</v>
      </c>
      <c r="Q141" s="236">
        <v>0.0025000000000000001</v>
      </c>
      <c r="R141" s="236">
        <f>Q141*H141</f>
        <v>0.0050000000000000001</v>
      </c>
      <c r="S141" s="236">
        <v>0</v>
      </c>
      <c r="T141" s="237">
        <f>S141*H141</f>
        <v>0</v>
      </c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R141" s="238" t="s">
        <v>210</v>
      </c>
      <c r="AT141" s="238" t="s">
        <v>298</v>
      </c>
      <c r="AU141" s="238" t="s">
        <v>87</v>
      </c>
      <c r="AY141" s="18" t="s">
        <v>170</v>
      </c>
      <c r="BE141" s="239">
        <f>IF(N141="základní",J141,0)</f>
        <v>0</v>
      </c>
      <c r="BF141" s="239">
        <f>IF(N141="snížená",J141,0)</f>
        <v>0</v>
      </c>
      <c r="BG141" s="239">
        <f>IF(N141="zákl. přenesená",J141,0)</f>
        <v>0</v>
      </c>
      <c r="BH141" s="239">
        <f>IF(N141="sníž. přenesená",J141,0)</f>
        <v>0</v>
      </c>
      <c r="BI141" s="239">
        <f>IF(N141="nulová",J141,0)</f>
        <v>0</v>
      </c>
      <c r="BJ141" s="18" t="s">
        <v>85</v>
      </c>
      <c r="BK141" s="239">
        <f>ROUND(I141*H141,2)</f>
        <v>0</v>
      </c>
      <c r="BL141" s="18" t="s">
        <v>177</v>
      </c>
      <c r="BM141" s="238" t="s">
        <v>1739</v>
      </c>
    </row>
    <row r="142" s="13" customFormat="1">
      <c r="A142" s="13"/>
      <c r="B142" s="240"/>
      <c r="C142" s="241"/>
      <c r="D142" s="242" t="s">
        <v>179</v>
      </c>
      <c r="E142" s="243" t="s">
        <v>1</v>
      </c>
      <c r="F142" s="244" t="s">
        <v>87</v>
      </c>
      <c r="G142" s="241"/>
      <c r="H142" s="245">
        <v>2</v>
      </c>
      <c r="I142" s="246"/>
      <c r="J142" s="241"/>
      <c r="K142" s="241"/>
      <c r="L142" s="247"/>
      <c r="M142" s="248"/>
      <c r="N142" s="249"/>
      <c r="O142" s="249"/>
      <c r="P142" s="249"/>
      <c r="Q142" s="249"/>
      <c r="R142" s="249"/>
      <c r="S142" s="249"/>
      <c r="T142" s="250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51" t="s">
        <v>179</v>
      </c>
      <c r="AU142" s="251" t="s">
        <v>87</v>
      </c>
      <c r="AV142" s="13" t="s">
        <v>87</v>
      </c>
      <c r="AW142" s="13" t="s">
        <v>34</v>
      </c>
      <c r="AX142" s="13" t="s">
        <v>85</v>
      </c>
      <c r="AY142" s="251" t="s">
        <v>170</v>
      </c>
    </row>
    <row r="143" s="2" customFormat="1" ht="24.15" customHeight="1">
      <c r="A143" s="39"/>
      <c r="B143" s="40"/>
      <c r="C143" s="227" t="s">
        <v>227</v>
      </c>
      <c r="D143" s="227" t="s">
        <v>172</v>
      </c>
      <c r="E143" s="228" t="s">
        <v>1740</v>
      </c>
      <c r="F143" s="229" t="s">
        <v>1741</v>
      </c>
      <c r="G143" s="230" t="s">
        <v>1504</v>
      </c>
      <c r="H143" s="231">
        <v>3</v>
      </c>
      <c r="I143" s="232"/>
      <c r="J143" s="233">
        <f>ROUND(I143*H143,2)</f>
        <v>0</v>
      </c>
      <c r="K143" s="229" t="s">
        <v>1</v>
      </c>
      <c r="L143" s="45"/>
      <c r="M143" s="234" t="s">
        <v>1</v>
      </c>
      <c r="N143" s="235" t="s">
        <v>43</v>
      </c>
      <c r="O143" s="92"/>
      <c r="P143" s="236">
        <f>O143*H143</f>
        <v>0</v>
      </c>
      <c r="Q143" s="236">
        <v>0</v>
      </c>
      <c r="R143" s="236">
        <f>Q143*H143</f>
        <v>0</v>
      </c>
      <c r="S143" s="236">
        <v>0</v>
      </c>
      <c r="T143" s="237">
        <f>S143*H143</f>
        <v>0</v>
      </c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R143" s="238" t="s">
        <v>177</v>
      </c>
      <c r="AT143" s="238" t="s">
        <v>172</v>
      </c>
      <c r="AU143" s="238" t="s">
        <v>87</v>
      </c>
      <c r="AY143" s="18" t="s">
        <v>170</v>
      </c>
      <c r="BE143" s="239">
        <f>IF(N143="základní",J143,0)</f>
        <v>0</v>
      </c>
      <c r="BF143" s="239">
        <f>IF(N143="snížená",J143,0)</f>
        <v>0</v>
      </c>
      <c r="BG143" s="239">
        <f>IF(N143="zákl. přenesená",J143,0)</f>
        <v>0</v>
      </c>
      <c r="BH143" s="239">
        <f>IF(N143="sníž. přenesená",J143,0)</f>
        <v>0</v>
      </c>
      <c r="BI143" s="239">
        <f>IF(N143="nulová",J143,0)</f>
        <v>0</v>
      </c>
      <c r="BJ143" s="18" t="s">
        <v>85</v>
      </c>
      <c r="BK143" s="239">
        <f>ROUND(I143*H143,2)</f>
        <v>0</v>
      </c>
      <c r="BL143" s="18" t="s">
        <v>177</v>
      </c>
      <c r="BM143" s="238" t="s">
        <v>1742</v>
      </c>
    </row>
    <row r="144" s="2" customFormat="1" ht="24.15" customHeight="1">
      <c r="A144" s="39"/>
      <c r="B144" s="40"/>
      <c r="C144" s="227" t="s">
        <v>235</v>
      </c>
      <c r="D144" s="227" t="s">
        <v>172</v>
      </c>
      <c r="E144" s="228" t="s">
        <v>1743</v>
      </c>
      <c r="F144" s="229" t="s">
        <v>1744</v>
      </c>
      <c r="G144" s="230" t="s">
        <v>183</v>
      </c>
      <c r="H144" s="231">
        <v>4</v>
      </c>
      <c r="I144" s="232"/>
      <c r="J144" s="233">
        <f>ROUND(I144*H144,2)</f>
        <v>0</v>
      </c>
      <c r="K144" s="229" t="s">
        <v>176</v>
      </c>
      <c r="L144" s="45"/>
      <c r="M144" s="234" t="s">
        <v>1</v>
      </c>
      <c r="N144" s="235" t="s">
        <v>43</v>
      </c>
      <c r="O144" s="92"/>
      <c r="P144" s="236">
        <f>O144*H144</f>
        <v>0</v>
      </c>
      <c r="Q144" s="236">
        <v>0.10940999999999999</v>
      </c>
      <c r="R144" s="236">
        <f>Q144*H144</f>
        <v>0.43763999999999997</v>
      </c>
      <c r="S144" s="236">
        <v>0</v>
      </c>
      <c r="T144" s="237">
        <f>S144*H144</f>
        <v>0</v>
      </c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R144" s="238" t="s">
        <v>177</v>
      </c>
      <c r="AT144" s="238" t="s">
        <v>172</v>
      </c>
      <c r="AU144" s="238" t="s">
        <v>87</v>
      </c>
      <c r="AY144" s="18" t="s">
        <v>170</v>
      </c>
      <c r="BE144" s="239">
        <f>IF(N144="základní",J144,0)</f>
        <v>0</v>
      </c>
      <c r="BF144" s="239">
        <f>IF(N144="snížená",J144,0)</f>
        <v>0</v>
      </c>
      <c r="BG144" s="239">
        <f>IF(N144="zákl. přenesená",J144,0)</f>
        <v>0</v>
      </c>
      <c r="BH144" s="239">
        <f>IF(N144="sníž. přenesená",J144,0)</f>
        <v>0</v>
      </c>
      <c r="BI144" s="239">
        <f>IF(N144="nulová",J144,0)</f>
        <v>0</v>
      </c>
      <c r="BJ144" s="18" t="s">
        <v>85</v>
      </c>
      <c r="BK144" s="239">
        <f>ROUND(I144*H144,2)</f>
        <v>0</v>
      </c>
      <c r="BL144" s="18" t="s">
        <v>177</v>
      </c>
      <c r="BM144" s="238" t="s">
        <v>1745</v>
      </c>
    </row>
    <row r="145" s="13" customFormat="1">
      <c r="A145" s="13"/>
      <c r="B145" s="240"/>
      <c r="C145" s="241"/>
      <c r="D145" s="242" t="s">
        <v>179</v>
      </c>
      <c r="E145" s="243" t="s">
        <v>1</v>
      </c>
      <c r="F145" s="244" t="s">
        <v>1746</v>
      </c>
      <c r="G145" s="241"/>
      <c r="H145" s="245">
        <v>4</v>
      </c>
      <c r="I145" s="246"/>
      <c r="J145" s="241"/>
      <c r="K145" s="241"/>
      <c r="L145" s="247"/>
      <c r="M145" s="248"/>
      <c r="N145" s="249"/>
      <c r="O145" s="249"/>
      <c r="P145" s="249"/>
      <c r="Q145" s="249"/>
      <c r="R145" s="249"/>
      <c r="S145" s="249"/>
      <c r="T145" s="250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51" t="s">
        <v>179</v>
      </c>
      <c r="AU145" s="251" t="s">
        <v>87</v>
      </c>
      <c r="AV145" s="13" t="s">
        <v>87</v>
      </c>
      <c r="AW145" s="13" t="s">
        <v>34</v>
      </c>
      <c r="AX145" s="13" t="s">
        <v>85</v>
      </c>
      <c r="AY145" s="251" t="s">
        <v>170</v>
      </c>
    </row>
    <row r="146" s="2" customFormat="1" ht="21.75" customHeight="1">
      <c r="A146" s="39"/>
      <c r="B146" s="40"/>
      <c r="C146" s="273" t="s">
        <v>239</v>
      </c>
      <c r="D146" s="273" t="s">
        <v>298</v>
      </c>
      <c r="E146" s="274" t="s">
        <v>1747</v>
      </c>
      <c r="F146" s="275" t="s">
        <v>1748</v>
      </c>
      <c r="G146" s="276" t="s">
        <v>183</v>
      </c>
      <c r="H146" s="277">
        <v>4</v>
      </c>
      <c r="I146" s="278"/>
      <c r="J146" s="279">
        <f>ROUND(I146*H146,2)</f>
        <v>0</v>
      </c>
      <c r="K146" s="275" t="s">
        <v>176</v>
      </c>
      <c r="L146" s="280"/>
      <c r="M146" s="281" t="s">
        <v>1</v>
      </c>
      <c r="N146" s="282" t="s">
        <v>43</v>
      </c>
      <c r="O146" s="92"/>
      <c r="P146" s="236">
        <f>O146*H146</f>
        <v>0</v>
      </c>
      <c r="Q146" s="236">
        <v>0.0061000000000000004</v>
      </c>
      <c r="R146" s="236">
        <f>Q146*H146</f>
        <v>0.024400000000000002</v>
      </c>
      <c r="S146" s="236">
        <v>0</v>
      </c>
      <c r="T146" s="237">
        <f>S146*H146</f>
        <v>0</v>
      </c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R146" s="238" t="s">
        <v>210</v>
      </c>
      <c r="AT146" s="238" t="s">
        <v>298</v>
      </c>
      <c r="AU146" s="238" t="s">
        <v>87</v>
      </c>
      <c r="AY146" s="18" t="s">
        <v>170</v>
      </c>
      <c r="BE146" s="239">
        <f>IF(N146="základní",J146,0)</f>
        <v>0</v>
      </c>
      <c r="BF146" s="239">
        <f>IF(N146="snížená",J146,0)</f>
        <v>0</v>
      </c>
      <c r="BG146" s="239">
        <f>IF(N146="zákl. přenesená",J146,0)</f>
        <v>0</v>
      </c>
      <c r="BH146" s="239">
        <f>IF(N146="sníž. přenesená",J146,0)</f>
        <v>0</v>
      </c>
      <c r="BI146" s="239">
        <f>IF(N146="nulová",J146,0)</f>
        <v>0</v>
      </c>
      <c r="BJ146" s="18" t="s">
        <v>85</v>
      </c>
      <c r="BK146" s="239">
        <f>ROUND(I146*H146,2)</f>
        <v>0</v>
      </c>
      <c r="BL146" s="18" t="s">
        <v>177</v>
      </c>
      <c r="BM146" s="238" t="s">
        <v>1749</v>
      </c>
    </row>
    <row r="147" s="12" customFormat="1" ht="22.8" customHeight="1">
      <c r="A147" s="12"/>
      <c r="B147" s="211"/>
      <c r="C147" s="212"/>
      <c r="D147" s="213" t="s">
        <v>77</v>
      </c>
      <c r="E147" s="225" t="s">
        <v>498</v>
      </c>
      <c r="F147" s="225" t="s">
        <v>499</v>
      </c>
      <c r="G147" s="212"/>
      <c r="H147" s="212"/>
      <c r="I147" s="215"/>
      <c r="J147" s="226">
        <f>BK147</f>
        <v>0</v>
      </c>
      <c r="K147" s="212"/>
      <c r="L147" s="217"/>
      <c r="M147" s="218"/>
      <c r="N147" s="219"/>
      <c r="O147" s="219"/>
      <c r="P147" s="220">
        <f>P148</f>
        <v>0</v>
      </c>
      <c r="Q147" s="219"/>
      <c r="R147" s="220">
        <f>R148</f>
        <v>0</v>
      </c>
      <c r="S147" s="219"/>
      <c r="T147" s="221">
        <f>T148</f>
        <v>0</v>
      </c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R147" s="222" t="s">
        <v>85</v>
      </c>
      <c r="AT147" s="223" t="s">
        <v>77</v>
      </c>
      <c r="AU147" s="223" t="s">
        <v>85</v>
      </c>
      <c r="AY147" s="222" t="s">
        <v>170</v>
      </c>
      <c r="BK147" s="224">
        <f>BK148</f>
        <v>0</v>
      </c>
    </row>
    <row r="148" s="2" customFormat="1" ht="44.25" customHeight="1">
      <c r="A148" s="39"/>
      <c r="B148" s="40"/>
      <c r="C148" s="227" t="s">
        <v>244</v>
      </c>
      <c r="D148" s="227" t="s">
        <v>172</v>
      </c>
      <c r="E148" s="228" t="s">
        <v>1396</v>
      </c>
      <c r="F148" s="229" t="s">
        <v>1397</v>
      </c>
      <c r="G148" s="230" t="s">
        <v>278</v>
      </c>
      <c r="H148" s="231">
        <v>0.48699999999999999</v>
      </c>
      <c r="I148" s="232"/>
      <c r="J148" s="233">
        <f>ROUND(I148*H148,2)</f>
        <v>0</v>
      </c>
      <c r="K148" s="229" t="s">
        <v>176</v>
      </c>
      <c r="L148" s="45"/>
      <c r="M148" s="283" t="s">
        <v>1</v>
      </c>
      <c r="N148" s="284" t="s">
        <v>43</v>
      </c>
      <c r="O148" s="285"/>
      <c r="P148" s="286">
        <f>O148*H148</f>
        <v>0</v>
      </c>
      <c r="Q148" s="286">
        <v>0</v>
      </c>
      <c r="R148" s="286">
        <f>Q148*H148</f>
        <v>0</v>
      </c>
      <c r="S148" s="286">
        <v>0</v>
      </c>
      <c r="T148" s="287">
        <f>S148*H148</f>
        <v>0</v>
      </c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R148" s="238" t="s">
        <v>177</v>
      </c>
      <c r="AT148" s="238" t="s">
        <v>172</v>
      </c>
      <c r="AU148" s="238" t="s">
        <v>87</v>
      </c>
      <c r="AY148" s="18" t="s">
        <v>170</v>
      </c>
      <c r="BE148" s="239">
        <f>IF(N148="základní",J148,0)</f>
        <v>0</v>
      </c>
      <c r="BF148" s="239">
        <f>IF(N148="snížená",J148,0)</f>
        <v>0</v>
      </c>
      <c r="BG148" s="239">
        <f>IF(N148="zákl. přenesená",J148,0)</f>
        <v>0</v>
      </c>
      <c r="BH148" s="239">
        <f>IF(N148="sníž. přenesená",J148,0)</f>
        <v>0</v>
      </c>
      <c r="BI148" s="239">
        <f>IF(N148="nulová",J148,0)</f>
        <v>0</v>
      </c>
      <c r="BJ148" s="18" t="s">
        <v>85</v>
      </c>
      <c r="BK148" s="239">
        <f>ROUND(I148*H148,2)</f>
        <v>0</v>
      </c>
      <c r="BL148" s="18" t="s">
        <v>177</v>
      </c>
      <c r="BM148" s="238" t="s">
        <v>1750</v>
      </c>
    </row>
    <row r="149" s="2" customFormat="1" ht="6.96" customHeight="1">
      <c r="A149" s="39"/>
      <c r="B149" s="67"/>
      <c r="C149" s="68"/>
      <c r="D149" s="68"/>
      <c r="E149" s="68"/>
      <c r="F149" s="68"/>
      <c r="G149" s="68"/>
      <c r="H149" s="68"/>
      <c r="I149" s="68"/>
      <c r="J149" s="68"/>
      <c r="K149" s="68"/>
      <c r="L149" s="45"/>
      <c r="M149" s="39"/>
      <c r="O149" s="39"/>
      <c r="P149" s="39"/>
      <c r="Q149" s="39"/>
      <c r="R149" s="39"/>
      <c r="S149" s="39"/>
      <c r="T149" s="39"/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</row>
  </sheetData>
  <sheetProtection sheet="1" autoFilter="0" formatColumns="0" formatRows="0" objects="1" scenarios="1" spinCount="100000" saltValue="PaFNq2mfEGOBLkxB6Q/2zMh+67mCX5kQ8bFWlHVVT8FWgdSyl2FXfCkzU2eq8XcmNkq+pUPRJsNNuDXkjGLzAg==" hashValue="besBYy1J078lA9PtYRlH/A1guao8WO8D4nnESlIpg4cBuWmV4/XNtwET4FozpahvGiMDX4wEZLaRpxGjEWkHJw==" algorithmName="SHA-512" password="CC35"/>
  <autoFilter ref="C119:K148"/>
  <mergeCells count="9">
    <mergeCell ref="E7:H7"/>
    <mergeCell ref="E9:H9"/>
    <mergeCell ref="E18:H18"/>
    <mergeCell ref="E27:H27"/>
    <mergeCell ref="E85:H85"/>
    <mergeCell ref="E87:H87"/>
    <mergeCell ref="E110:H110"/>
    <mergeCell ref="E112:H112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1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136</v>
      </c>
    </row>
    <row r="3" s="1" customFormat="1" ht="6.96" customHeight="1">
      <c r="B3" s="147"/>
      <c r="C3" s="148"/>
      <c r="D3" s="148"/>
      <c r="E3" s="148"/>
      <c r="F3" s="148"/>
      <c r="G3" s="148"/>
      <c r="H3" s="148"/>
      <c r="I3" s="148"/>
      <c r="J3" s="148"/>
      <c r="K3" s="148"/>
      <c r="L3" s="21"/>
      <c r="AT3" s="18" t="s">
        <v>87</v>
      </c>
    </row>
    <row r="4" s="1" customFormat="1" ht="24.96" customHeight="1">
      <c r="B4" s="21"/>
      <c r="D4" s="149" t="s">
        <v>137</v>
      </c>
      <c r="L4" s="21"/>
      <c r="M4" s="150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51" t="s">
        <v>16</v>
      </c>
      <c r="L6" s="21"/>
    </row>
    <row r="7" s="1" customFormat="1" ht="16.5" customHeight="1">
      <c r="B7" s="21"/>
      <c r="E7" s="152" t="str">
        <f>'Rekapitulace stavby'!K6</f>
        <v>Povodňový park Kamýk nad Vltavou, 2024,aktualizace 12_6</v>
      </c>
      <c r="F7" s="151"/>
      <c r="G7" s="151"/>
      <c r="H7" s="151"/>
      <c r="L7" s="21"/>
    </row>
    <row r="8" s="2" customFormat="1" ht="12" customHeight="1">
      <c r="A8" s="39"/>
      <c r="B8" s="45"/>
      <c r="C8" s="39"/>
      <c r="D8" s="151" t="s">
        <v>138</v>
      </c>
      <c r="E8" s="39"/>
      <c r="F8" s="39"/>
      <c r="G8" s="39"/>
      <c r="H8" s="39"/>
      <c r="I8" s="39"/>
      <c r="J8" s="39"/>
      <c r="K8" s="39"/>
      <c r="L8" s="64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53" t="s">
        <v>1751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51" t="s">
        <v>18</v>
      </c>
      <c r="E11" s="39"/>
      <c r="F11" s="142" t="s">
        <v>1</v>
      </c>
      <c r="G11" s="39"/>
      <c r="H11" s="39"/>
      <c r="I11" s="151" t="s">
        <v>19</v>
      </c>
      <c r="J11" s="142" t="s">
        <v>1</v>
      </c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51" t="s">
        <v>20</v>
      </c>
      <c r="E12" s="39"/>
      <c r="F12" s="142" t="s">
        <v>1752</v>
      </c>
      <c r="G12" s="39"/>
      <c r="H12" s="39"/>
      <c r="I12" s="151" t="s">
        <v>22</v>
      </c>
      <c r="J12" s="154" t="str">
        <f>'Rekapitulace stavby'!AN8</f>
        <v>8. 1. 2024</v>
      </c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51" t="s">
        <v>24</v>
      </c>
      <c r="E14" s="39"/>
      <c r="F14" s="39"/>
      <c r="G14" s="39"/>
      <c r="H14" s="39"/>
      <c r="I14" s="151" t="s">
        <v>25</v>
      </c>
      <c r="J14" s="142" t="str">
        <f>IF('Rekapitulace stavby'!AN10="","",'Rekapitulace stavby'!AN10)</f>
        <v/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42" t="str">
        <f>IF('Rekapitulace stavby'!E11="","",'Rekapitulace stavby'!E11)</f>
        <v>Obec Kamýk nad Vltavou, Kamýk nad Vltavou 69</v>
      </c>
      <c r="F15" s="39"/>
      <c r="G15" s="39"/>
      <c r="H15" s="39"/>
      <c r="I15" s="151" t="s">
        <v>27</v>
      </c>
      <c r="J15" s="142" t="str">
        <f>IF('Rekapitulace stavby'!AN11="","",'Rekapitulace stavby'!AN11)</f>
        <v/>
      </c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51" t="s">
        <v>28</v>
      </c>
      <c r="E17" s="39"/>
      <c r="F17" s="39"/>
      <c r="G17" s="39"/>
      <c r="H17" s="39"/>
      <c r="I17" s="151" t="s">
        <v>25</v>
      </c>
      <c r="J17" s="34" t="str">
        <f>'Rekapitulace stavby'!AN13</f>
        <v>Vyplň údaj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42"/>
      <c r="G18" s="142"/>
      <c r="H18" s="142"/>
      <c r="I18" s="151" t="s">
        <v>27</v>
      </c>
      <c r="J18" s="34" t="str">
        <f>'Rekapitulace stavby'!AN14</f>
        <v>Vyplň údaj</v>
      </c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51" t="s">
        <v>30</v>
      </c>
      <c r="E20" s="39"/>
      <c r="F20" s="39"/>
      <c r="G20" s="39"/>
      <c r="H20" s="39"/>
      <c r="I20" s="151" t="s">
        <v>25</v>
      </c>
      <c r="J20" s="142" t="str">
        <f>IF('Rekapitulace stavby'!AN16="","",'Rekapitulace stavby'!AN16)</f>
        <v>26003236</v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42" t="str">
        <f>IF('Rekapitulace stavby'!E17="","",'Rekapitulace stavby'!E17)</f>
        <v>ŠINDLAR s.r.o.</v>
      </c>
      <c r="F21" s="39"/>
      <c r="G21" s="39"/>
      <c r="H21" s="39"/>
      <c r="I21" s="151" t="s">
        <v>27</v>
      </c>
      <c r="J21" s="142" t="str">
        <f>IF('Rekapitulace stavby'!AN17="","",'Rekapitulace stavby'!AN17)</f>
        <v>CZ 260 03 236</v>
      </c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51" t="s">
        <v>35</v>
      </c>
      <c r="E23" s="39"/>
      <c r="F23" s="39"/>
      <c r="G23" s="39"/>
      <c r="H23" s="39"/>
      <c r="I23" s="151" t="s">
        <v>25</v>
      </c>
      <c r="J23" s="142" t="str">
        <f>IF('Rekapitulace stavby'!AN19="","",'Rekapitulace stavby'!AN19)</f>
        <v/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42" t="str">
        <f>IF('Rekapitulace stavby'!E20="","",'Rekapitulace stavby'!E20)</f>
        <v>ŠINDLAR s.r.o.</v>
      </c>
      <c r="F24" s="39"/>
      <c r="G24" s="39"/>
      <c r="H24" s="39"/>
      <c r="I24" s="151" t="s">
        <v>27</v>
      </c>
      <c r="J24" s="142" t="str">
        <f>IF('Rekapitulace stavby'!AN20="","",'Rekapitulace stavby'!AN20)</f>
        <v/>
      </c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51" t="s">
        <v>36</v>
      </c>
      <c r="E26" s="39"/>
      <c r="F26" s="39"/>
      <c r="G26" s="39"/>
      <c r="H26" s="39"/>
      <c r="I26" s="39"/>
      <c r="J26" s="39"/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55"/>
      <c r="B27" s="156"/>
      <c r="C27" s="155"/>
      <c r="D27" s="155"/>
      <c r="E27" s="157" t="s">
        <v>1</v>
      </c>
      <c r="F27" s="157"/>
      <c r="G27" s="157"/>
      <c r="H27" s="157"/>
      <c r="I27" s="155"/>
      <c r="J27" s="155"/>
      <c r="K27" s="155"/>
      <c r="L27" s="158"/>
      <c r="S27" s="155"/>
      <c r="T27" s="155"/>
      <c r="U27" s="155"/>
      <c r="V27" s="155"/>
      <c r="W27" s="155"/>
      <c r="X27" s="155"/>
      <c r="Y27" s="155"/>
      <c r="Z27" s="155"/>
      <c r="AA27" s="155"/>
      <c r="AB27" s="155"/>
      <c r="AC27" s="155"/>
      <c r="AD27" s="155"/>
      <c r="AE27" s="155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59"/>
      <c r="E29" s="159"/>
      <c r="F29" s="159"/>
      <c r="G29" s="159"/>
      <c r="H29" s="159"/>
      <c r="I29" s="159"/>
      <c r="J29" s="159"/>
      <c r="K29" s="159"/>
      <c r="L29" s="64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60" t="s">
        <v>38</v>
      </c>
      <c r="E30" s="39"/>
      <c r="F30" s="39"/>
      <c r="G30" s="39"/>
      <c r="H30" s="39"/>
      <c r="I30" s="39"/>
      <c r="J30" s="161">
        <f>ROUND(J121, 2)</f>
        <v>0</v>
      </c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9"/>
      <c r="E31" s="159"/>
      <c r="F31" s="159"/>
      <c r="G31" s="159"/>
      <c r="H31" s="159"/>
      <c r="I31" s="159"/>
      <c r="J31" s="159"/>
      <c r="K31" s="159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62" t="s">
        <v>40</v>
      </c>
      <c r="G32" s="39"/>
      <c r="H32" s="39"/>
      <c r="I32" s="162" t="s">
        <v>39</v>
      </c>
      <c r="J32" s="162" t="s">
        <v>41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63" t="s">
        <v>42</v>
      </c>
      <c r="E33" s="151" t="s">
        <v>43</v>
      </c>
      <c r="F33" s="164">
        <f>ROUND((SUM(BE121:BE207)),  2)</f>
        <v>0</v>
      </c>
      <c r="G33" s="39"/>
      <c r="H33" s="39"/>
      <c r="I33" s="165">
        <v>0.20999999999999999</v>
      </c>
      <c r="J33" s="164">
        <f>ROUND(((SUM(BE121:BE207))*I33),  2)</f>
        <v>0</v>
      </c>
      <c r="K33" s="39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51" t="s">
        <v>44</v>
      </c>
      <c r="F34" s="164">
        <f>ROUND((SUM(BF121:BF207)),  2)</f>
        <v>0</v>
      </c>
      <c r="G34" s="39"/>
      <c r="H34" s="39"/>
      <c r="I34" s="165">
        <v>0.14999999999999999</v>
      </c>
      <c r="J34" s="164">
        <f>ROUND(((SUM(BF121:BF207))*I34),  2)</f>
        <v>0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51" t="s">
        <v>45</v>
      </c>
      <c r="F35" s="164">
        <f>ROUND((SUM(BG121:BG207)),  2)</f>
        <v>0</v>
      </c>
      <c r="G35" s="39"/>
      <c r="H35" s="39"/>
      <c r="I35" s="165">
        <v>0.20999999999999999</v>
      </c>
      <c r="J35" s="164">
        <f>0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51" t="s">
        <v>46</v>
      </c>
      <c r="F36" s="164">
        <f>ROUND((SUM(BH121:BH207)),  2)</f>
        <v>0</v>
      </c>
      <c r="G36" s="39"/>
      <c r="H36" s="39"/>
      <c r="I36" s="165">
        <v>0.14999999999999999</v>
      </c>
      <c r="J36" s="164">
        <f>0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51" t="s">
        <v>47</v>
      </c>
      <c r="F37" s="164">
        <f>ROUND((SUM(BI121:BI207)),  2)</f>
        <v>0</v>
      </c>
      <c r="G37" s="39"/>
      <c r="H37" s="39"/>
      <c r="I37" s="165">
        <v>0</v>
      </c>
      <c r="J37" s="164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66"/>
      <c r="D39" s="167" t="s">
        <v>48</v>
      </c>
      <c r="E39" s="168"/>
      <c r="F39" s="168"/>
      <c r="G39" s="169" t="s">
        <v>49</v>
      </c>
      <c r="H39" s="170" t="s">
        <v>50</v>
      </c>
      <c r="I39" s="168"/>
      <c r="J39" s="171">
        <f>SUM(J30:J37)</f>
        <v>0</v>
      </c>
      <c r="K39" s="172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73" t="s">
        <v>51</v>
      </c>
      <c r="E50" s="174"/>
      <c r="F50" s="174"/>
      <c r="G50" s="173" t="s">
        <v>52</v>
      </c>
      <c r="H50" s="174"/>
      <c r="I50" s="174"/>
      <c r="J50" s="174"/>
      <c r="K50" s="174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75" t="s">
        <v>53</v>
      </c>
      <c r="E61" s="176"/>
      <c r="F61" s="177" t="s">
        <v>54</v>
      </c>
      <c r="G61" s="175" t="s">
        <v>53</v>
      </c>
      <c r="H61" s="176"/>
      <c r="I61" s="176"/>
      <c r="J61" s="178" t="s">
        <v>54</v>
      </c>
      <c r="K61" s="176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73" t="s">
        <v>55</v>
      </c>
      <c r="E65" s="179"/>
      <c r="F65" s="179"/>
      <c r="G65" s="173" t="s">
        <v>56</v>
      </c>
      <c r="H65" s="179"/>
      <c r="I65" s="179"/>
      <c r="J65" s="179"/>
      <c r="K65" s="179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75" t="s">
        <v>53</v>
      </c>
      <c r="E76" s="176"/>
      <c r="F76" s="177" t="s">
        <v>54</v>
      </c>
      <c r="G76" s="175" t="s">
        <v>53</v>
      </c>
      <c r="H76" s="176"/>
      <c r="I76" s="176"/>
      <c r="J76" s="178" t="s">
        <v>54</v>
      </c>
      <c r="K76" s="176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80"/>
      <c r="C77" s="181"/>
      <c r="D77" s="181"/>
      <c r="E77" s="181"/>
      <c r="F77" s="181"/>
      <c r="G77" s="181"/>
      <c r="H77" s="181"/>
      <c r="I77" s="181"/>
      <c r="J77" s="181"/>
      <c r="K77" s="181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82"/>
      <c r="C81" s="183"/>
      <c r="D81" s="183"/>
      <c r="E81" s="183"/>
      <c r="F81" s="183"/>
      <c r="G81" s="183"/>
      <c r="H81" s="183"/>
      <c r="I81" s="183"/>
      <c r="J81" s="183"/>
      <c r="K81" s="183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142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84" t="str">
        <f>E7</f>
        <v>Povodňový park Kamýk nad Vltavou, 2024,aktualizace 12_6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2" customHeight="1">
      <c r="A86" s="39"/>
      <c r="B86" s="40"/>
      <c r="C86" s="33" t="s">
        <v>138</v>
      </c>
      <c r="D86" s="41"/>
      <c r="E86" s="41"/>
      <c r="F86" s="41"/>
      <c r="G86" s="41"/>
      <c r="H86" s="41"/>
      <c r="I86" s="41"/>
      <c r="J86" s="41"/>
      <c r="K86" s="41"/>
      <c r="L86" s="64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6.5" customHeight="1">
      <c r="A87" s="39"/>
      <c r="B87" s="40"/>
      <c r="C87" s="41"/>
      <c r="D87" s="41"/>
      <c r="E87" s="77" t="str">
        <f>E9</f>
        <v>VON - Vedlejší a ostatní náklady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2" customHeight="1">
      <c r="A89" s="39"/>
      <c r="B89" s="40"/>
      <c r="C89" s="33" t="s">
        <v>20</v>
      </c>
      <c r="D89" s="41"/>
      <c r="E89" s="41"/>
      <c r="F89" s="28" t="str">
        <f>F12</f>
        <v xml:space="preserve"> </v>
      </c>
      <c r="G89" s="41"/>
      <c r="H89" s="41"/>
      <c r="I89" s="33" t="s">
        <v>22</v>
      </c>
      <c r="J89" s="80" t="str">
        <f>IF(J12="","",J12)</f>
        <v>8. 1. 2024</v>
      </c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5.15" customHeight="1">
      <c r="A91" s="39"/>
      <c r="B91" s="40"/>
      <c r="C91" s="33" t="s">
        <v>24</v>
      </c>
      <c r="D91" s="41"/>
      <c r="E91" s="41"/>
      <c r="F91" s="28" t="str">
        <f>E15</f>
        <v>Obec Kamýk nad Vltavou, Kamýk nad Vltavou 69</v>
      </c>
      <c r="G91" s="41"/>
      <c r="H91" s="41"/>
      <c r="I91" s="33" t="s">
        <v>30</v>
      </c>
      <c r="J91" s="37" t="str">
        <f>E21</f>
        <v>ŠINDLAR s.r.o.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15.15" customHeight="1">
      <c r="A92" s="39"/>
      <c r="B92" s="40"/>
      <c r="C92" s="33" t="s">
        <v>28</v>
      </c>
      <c r="D92" s="41"/>
      <c r="E92" s="41"/>
      <c r="F92" s="28" t="str">
        <f>IF(E18="","",E18)</f>
        <v>Vyplň údaj</v>
      </c>
      <c r="G92" s="41"/>
      <c r="H92" s="41"/>
      <c r="I92" s="33" t="s">
        <v>35</v>
      </c>
      <c r="J92" s="37" t="str">
        <f>E24</f>
        <v>ŠINDLAR s.r.o.</v>
      </c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0.32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29.28" customHeight="1">
      <c r="A94" s="39"/>
      <c r="B94" s="40"/>
      <c r="C94" s="185" t="s">
        <v>143</v>
      </c>
      <c r="D94" s="186"/>
      <c r="E94" s="186"/>
      <c r="F94" s="186"/>
      <c r="G94" s="186"/>
      <c r="H94" s="186"/>
      <c r="I94" s="186"/>
      <c r="J94" s="187" t="s">
        <v>144</v>
      </c>
      <c r="K94" s="186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2.8" customHeight="1">
      <c r="A96" s="39"/>
      <c r="B96" s="40"/>
      <c r="C96" s="188" t="s">
        <v>145</v>
      </c>
      <c r="D96" s="41"/>
      <c r="E96" s="41"/>
      <c r="F96" s="41"/>
      <c r="G96" s="41"/>
      <c r="H96" s="41"/>
      <c r="I96" s="41"/>
      <c r="J96" s="111">
        <f>J121</f>
        <v>0</v>
      </c>
      <c r="K96" s="41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U96" s="18" t="s">
        <v>146</v>
      </c>
    </row>
    <row r="97" s="9" customFormat="1" ht="24.96" customHeight="1">
      <c r="A97" s="9"/>
      <c r="B97" s="189"/>
      <c r="C97" s="190"/>
      <c r="D97" s="191" t="s">
        <v>1753</v>
      </c>
      <c r="E97" s="192"/>
      <c r="F97" s="192"/>
      <c r="G97" s="192"/>
      <c r="H97" s="192"/>
      <c r="I97" s="192"/>
      <c r="J97" s="193">
        <f>J122</f>
        <v>0</v>
      </c>
      <c r="K97" s="190"/>
      <c r="L97" s="19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95"/>
      <c r="C98" s="134"/>
      <c r="D98" s="196" t="s">
        <v>1754</v>
      </c>
      <c r="E98" s="197"/>
      <c r="F98" s="197"/>
      <c r="G98" s="197"/>
      <c r="H98" s="197"/>
      <c r="I98" s="197"/>
      <c r="J98" s="198">
        <f>J123</f>
        <v>0</v>
      </c>
      <c r="K98" s="134"/>
      <c r="L98" s="199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95"/>
      <c r="C99" s="134"/>
      <c r="D99" s="196" t="s">
        <v>1755</v>
      </c>
      <c r="E99" s="197"/>
      <c r="F99" s="197"/>
      <c r="G99" s="197"/>
      <c r="H99" s="197"/>
      <c r="I99" s="197"/>
      <c r="J99" s="198">
        <f>J154</f>
        <v>0</v>
      </c>
      <c r="K99" s="134"/>
      <c r="L99" s="199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95"/>
      <c r="C100" s="134"/>
      <c r="D100" s="196" t="s">
        <v>1756</v>
      </c>
      <c r="E100" s="197"/>
      <c r="F100" s="197"/>
      <c r="G100" s="197"/>
      <c r="H100" s="197"/>
      <c r="I100" s="197"/>
      <c r="J100" s="198">
        <f>J166</f>
        <v>0</v>
      </c>
      <c r="K100" s="134"/>
      <c r="L100" s="199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95"/>
      <c r="C101" s="134"/>
      <c r="D101" s="196" t="s">
        <v>1757</v>
      </c>
      <c r="E101" s="197"/>
      <c r="F101" s="197"/>
      <c r="G101" s="197"/>
      <c r="H101" s="197"/>
      <c r="I101" s="197"/>
      <c r="J101" s="198">
        <f>J173</f>
        <v>0</v>
      </c>
      <c r="K101" s="134"/>
      <c r="L101" s="199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2" customFormat="1" ht="21.84" customHeight="1">
      <c r="A102" s="39"/>
      <c r="B102" s="40"/>
      <c r="C102" s="41"/>
      <c r="D102" s="41"/>
      <c r="E102" s="41"/>
      <c r="F102" s="41"/>
      <c r="G102" s="41"/>
      <c r="H102" s="41"/>
      <c r="I102" s="41"/>
      <c r="J102" s="41"/>
      <c r="K102" s="41"/>
      <c r="L102" s="64"/>
      <c r="S102" s="39"/>
      <c r="T102" s="39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</row>
    <row r="103" s="2" customFormat="1" ht="6.96" customHeight="1">
      <c r="A103" s="39"/>
      <c r="B103" s="67"/>
      <c r="C103" s="68"/>
      <c r="D103" s="68"/>
      <c r="E103" s="68"/>
      <c r="F103" s="68"/>
      <c r="G103" s="68"/>
      <c r="H103" s="68"/>
      <c r="I103" s="68"/>
      <c r="J103" s="68"/>
      <c r="K103" s="68"/>
      <c r="L103" s="64"/>
      <c r="S103" s="39"/>
      <c r="T103" s="39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</row>
    <row r="107" s="2" customFormat="1" ht="6.96" customHeight="1">
      <c r="A107" s="39"/>
      <c r="B107" s="69"/>
      <c r="C107" s="70"/>
      <c r="D107" s="70"/>
      <c r="E107" s="70"/>
      <c r="F107" s="70"/>
      <c r="G107" s="70"/>
      <c r="H107" s="70"/>
      <c r="I107" s="70"/>
      <c r="J107" s="70"/>
      <c r="K107" s="70"/>
      <c r="L107" s="64"/>
      <c r="S107" s="39"/>
      <c r="T107" s="39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</row>
    <row r="108" s="2" customFormat="1" ht="24.96" customHeight="1">
      <c r="A108" s="39"/>
      <c r="B108" s="40"/>
      <c r="C108" s="24" t="s">
        <v>155</v>
      </c>
      <c r="D108" s="41"/>
      <c r="E108" s="41"/>
      <c r="F108" s="41"/>
      <c r="G108" s="41"/>
      <c r="H108" s="41"/>
      <c r="I108" s="41"/>
      <c r="J108" s="41"/>
      <c r="K108" s="41"/>
      <c r="L108" s="64"/>
      <c r="S108" s="39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</row>
    <row r="109" s="2" customFormat="1" ht="6.96" customHeight="1">
      <c r="A109" s="39"/>
      <c r="B109" s="40"/>
      <c r="C109" s="41"/>
      <c r="D109" s="41"/>
      <c r="E109" s="41"/>
      <c r="F109" s="41"/>
      <c r="G109" s="41"/>
      <c r="H109" s="41"/>
      <c r="I109" s="41"/>
      <c r="J109" s="41"/>
      <c r="K109" s="41"/>
      <c r="L109" s="64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</row>
    <row r="110" s="2" customFormat="1" ht="12" customHeight="1">
      <c r="A110" s="39"/>
      <c r="B110" s="40"/>
      <c r="C110" s="33" t="s">
        <v>16</v>
      </c>
      <c r="D110" s="41"/>
      <c r="E110" s="41"/>
      <c r="F110" s="41"/>
      <c r="G110" s="41"/>
      <c r="H110" s="41"/>
      <c r="I110" s="41"/>
      <c r="J110" s="41"/>
      <c r="K110" s="41"/>
      <c r="L110" s="64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</row>
    <row r="111" s="2" customFormat="1" ht="16.5" customHeight="1">
      <c r="A111" s="39"/>
      <c r="B111" s="40"/>
      <c r="C111" s="41"/>
      <c r="D111" s="41"/>
      <c r="E111" s="184" t="str">
        <f>E7</f>
        <v>Povodňový park Kamýk nad Vltavou, 2024,aktualizace 12_6</v>
      </c>
      <c r="F111" s="33"/>
      <c r="G111" s="33"/>
      <c r="H111" s="33"/>
      <c r="I111" s="41"/>
      <c r="J111" s="41"/>
      <c r="K111" s="41"/>
      <c r="L111" s="64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</row>
    <row r="112" s="2" customFormat="1" ht="12" customHeight="1">
      <c r="A112" s="39"/>
      <c r="B112" s="40"/>
      <c r="C112" s="33" t="s">
        <v>138</v>
      </c>
      <c r="D112" s="41"/>
      <c r="E112" s="41"/>
      <c r="F112" s="41"/>
      <c r="G112" s="41"/>
      <c r="H112" s="41"/>
      <c r="I112" s="41"/>
      <c r="J112" s="41"/>
      <c r="K112" s="41"/>
      <c r="L112" s="64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</row>
    <row r="113" s="2" customFormat="1" ht="16.5" customHeight="1">
      <c r="A113" s="39"/>
      <c r="B113" s="40"/>
      <c r="C113" s="41"/>
      <c r="D113" s="41"/>
      <c r="E113" s="77" t="str">
        <f>E9</f>
        <v>VON - Vedlejší a ostatní náklady</v>
      </c>
      <c r="F113" s="41"/>
      <c r="G113" s="41"/>
      <c r="H113" s="41"/>
      <c r="I113" s="41"/>
      <c r="J113" s="41"/>
      <c r="K113" s="41"/>
      <c r="L113" s="64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</row>
    <row r="114" s="2" customFormat="1" ht="6.96" customHeight="1">
      <c r="A114" s="39"/>
      <c r="B114" s="40"/>
      <c r="C114" s="41"/>
      <c r="D114" s="41"/>
      <c r="E114" s="41"/>
      <c r="F114" s="41"/>
      <c r="G114" s="41"/>
      <c r="H114" s="41"/>
      <c r="I114" s="41"/>
      <c r="J114" s="41"/>
      <c r="K114" s="41"/>
      <c r="L114" s="64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2" customFormat="1" ht="12" customHeight="1">
      <c r="A115" s="39"/>
      <c r="B115" s="40"/>
      <c r="C115" s="33" t="s">
        <v>20</v>
      </c>
      <c r="D115" s="41"/>
      <c r="E115" s="41"/>
      <c r="F115" s="28" t="str">
        <f>F12</f>
        <v xml:space="preserve"> </v>
      </c>
      <c r="G115" s="41"/>
      <c r="H115" s="41"/>
      <c r="I115" s="33" t="s">
        <v>22</v>
      </c>
      <c r="J115" s="80" t="str">
        <f>IF(J12="","",J12)</f>
        <v>8. 1. 2024</v>
      </c>
      <c r="K115" s="41"/>
      <c r="L115" s="64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2" customFormat="1" ht="6.96" customHeight="1">
      <c r="A116" s="39"/>
      <c r="B116" s="40"/>
      <c r="C116" s="41"/>
      <c r="D116" s="41"/>
      <c r="E116" s="41"/>
      <c r="F116" s="41"/>
      <c r="G116" s="41"/>
      <c r="H116" s="41"/>
      <c r="I116" s="41"/>
      <c r="J116" s="41"/>
      <c r="K116" s="41"/>
      <c r="L116" s="64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15.15" customHeight="1">
      <c r="A117" s="39"/>
      <c r="B117" s="40"/>
      <c r="C117" s="33" t="s">
        <v>24</v>
      </c>
      <c r="D117" s="41"/>
      <c r="E117" s="41"/>
      <c r="F117" s="28" t="str">
        <f>E15</f>
        <v>Obec Kamýk nad Vltavou, Kamýk nad Vltavou 69</v>
      </c>
      <c r="G117" s="41"/>
      <c r="H117" s="41"/>
      <c r="I117" s="33" t="s">
        <v>30</v>
      </c>
      <c r="J117" s="37" t="str">
        <f>E21</f>
        <v>ŠINDLAR s.r.o.</v>
      </c>
      <c r="K117" s="41"/>
      <c r="L117" s="64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2" customFormat="1" ht="15.15" customHeight="1">
      <c r="A118" s="39"/>
      <c r="B118" s="40"/>
      <c r="C118" s="33" t="s">
        <v>28</v>
      </c>
      <c r="D118" s="41"/>
      <c r="E118" s="41"/>
      <c r="F118" s="28" t="str">
        <f>IF(E18="","",E18)</f>
        <v>Vyplň údaj</v>
      </c>
      <c r="G118" s="41"/>
      <c r="H118" s="41"/>
      <c r="I118" s="33" t="s">
        <v>35</v>
      </c>
      <c r="J118" s="37" t="str">
        <f>E24</f>
        <v>ŠINDLAR s.r.o.</v>
      </c>
      <c r="K118" s="41"/>
      <c r="L118" s="64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2" customFormat="1" ht="10.32" customHeight="1">
      <c r="A119" s="39"/>
      <c r="B119" s="40"/>
      <c r="C119" s="41"/>
      <c r="D119" s="41"/>
      <c r="E119" s="41"/>
      <c r="F119" s="41"/>
      <c r="G119" s="41"/>
      <c r="H119" s="41"/>
      <c r="I119" s="41"/>
      <c r="J119" s="41"/>
      <c r="K119" s="41"/>
      <c r="L119" s="64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11" customFormat="1" ht="29.28" customHeight="1">
      <c r="A120" s="200"/>
      <c r="B120" s="201"/>
      <c r="C120" s="202" t="s">
        <v>156</v>
      </c>
      <c r="D120" s="203" t="s">
        <v>63</v>
      </c>
      <c r="E120" s="203" t="s">
        <v>59</v>
      </c>
      <c r="F120" s="203" t="s">
        <v>60</v>
      </c>
      <c r="G120" s="203" t="s">
        <v>157</v>
      </c>
      <c r="H120" s="203" t="s">
        <v>158</v>
      </c>
      <c r="I120" s="203" t="s">
        <v>159</v>
      </c>
      <c r="J120" s="203" t="s">
        <v>144</v>
      </c>
      <c r="K120" s="204" t="s">
        <v>160</v>
      </c>
      <c r="L120" s="205"/>
      <c r="M120" s="101" t="s">
        <v>1</v>
      </c>
      <c r="N120" s="102" t="s">
        <v>42</v>
      </c>
      <c r="O120" s="102" t="s">
        <v>161</v>
      </c>
      <c r="P120" s="102" t="s">
        <v>162</v>
      </c>
      <c r="Q120" s="102" t="s">
        <v>163</v>
      </c>
      <c r="R120" s="102" t="s">
        <v>164</v>
      </c>
      <c r="S120" s="102" t="s">
        <v>165</v>
      </c>
      <c r="T120" s="103" t="s">
        <v>166</v>
      </c>
      <c r="U120" s="200"/>
      <c r="V120" s="200"/>
      <c r="W120" s="200"/>
      <c r="X120" s="200"/>
      <c r="Y120" s="200"/>
      <c r="Z120" s="200"/>
      <c r="AA120" s="200"/>
      <c r="AB120" s="200"/>
      <c r="AC120" s="200"/>
      <c r="AD120" s="200"/>
      <c r="AE120" s="200"/>
    </row>
    <row r="121" s="2" customFormat="1" ht="22.8" customHeight="1">
      <c r="A121" s="39"/>
      <c r="B121" s="40"/>
      <c r="C121" s="108" t="s">
        <v>167</v>
      </c>
      <c r="D121" s="41"/>
      <c r="E121" s="41"/>
      <c r="F121" s="41"/>
      <c r="G121" s="41"/>
      <c r="H121" s="41"/>
      <c r="I121" s="41"/>
      <c r="J121" s="206">
        <f>BK121</f>
        <v>0</v>
      </c>
      <c r="K121" s="41"/>
      <c r="L121" s="45"/>
      <c r="M121" s="104"/>
      <c r="N121" s="207"/>
      <c r="O121" s="105"/>
      <c r="P121" s="208">
        <f>P122</f>
        <v>0</v>
      </c>
      <c r="Q121" s="105"/>
      <c r="R121" s="208">
        <f>R122</f>
        <v>0</v>
      </c>
      <c r="S121" s="105"/>
      <c r="T121" s="209">
        <f>T122</f>
        <v>0</v>
      </c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T121" s="18" t="s">
        <v>77</v>
      </c>
      <c r="AU121" s="18" t="s">
        <v>146</v>
      </c>
      <c r="BK121" s="210">
        <f>BK122</f>
        <v>0</v>
      </c>
    </row>
    <row r="122" s="12" customFormat="1" ht="25.92" customHeight="1">
      <c r="A122" s="12"/>
      <c r="B122" s="211"/>
      <c r="C122" s="212"/>
      <c r="D122" s="213" t="s">
        <v>77</v>
      </c>
      <c r="E122" s="214" t="s">
        <v>1758</v>
      </c>
      <c r="F122" s="214" t="s">
        <v>1759</v>
      </c>
      <c r="G122" s="212"/>
      <c r="H122" s="212"/>
      <c r="I122" s="215"/>
      <c r="J122" s="216">
        <f>BK122</f>
        <v>0</v>
      </c>
      <c r="K122" s="212"/>
      <c r="L122" s="217"/>
      <c r="M122" s="218"/>
      <c r="N122" s="219"/>
      <c r="O122" s="219"/>
      <c r="P122" s="220">
        <f>P123+P154+P166+P173</f>
        <v>0</v>
      </c>
      <c r="Q122" s="219"/>
      <c r="R122" s="220">
        <f>R123+R154+R166+R173</f>
        <v>0</v>
      </c>
      <c r="S122" s="219"/>
      <c r="T122" s="221">
        <f>T123+T154+T166+T173</f>
        <v>0</v>
      </c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R122" s="222" t="s">
        <v>177</v>
      </c>
      <c r="AT122" s="223" t="s">
        <v>77</v>
      </c>
      <c r="AU122" s="223" t="s">
        <v>78</v>
      </c>
      <c r="AY122" s="222" t="s">
        <v>170</v>
      </c>
      <c r="BK122" s="224">
        <f>BK123+BK154+BK166+BK173</f>
        <v>0</v>
      </c>
    </row>
    <row r="123" s="12" customFormat="1" ht="22.8" customHeight="1">
      <c r="A123" s="12"/>
      <c r="B123" s="211"/>
      <c r="C123" s="212"/>
      <c r="D123" s="213" t="s">
        <v>77</v>
      </c>
      <c r="E123" s="225" t="s">
        <v>1760</v>
      </c>
      <c r="F123" s="225" t="s">
        <v>1761</v>
      </c>
      <c r="G123" s="212"/>
      <c r="H123" s="212"/>
      <c r="I123" s="215"/>
      <c r="J123" s="226">
        <f>BK123</f>
        <v>0</v>
      </c>
      <c r="K123" s="212"/>
      <c r="L123" s="217"/>
      <c r="M123" s="218"/>
      <c r="N123" s="219"/>
      <c r="O123" s="219"/>
      <c r="P123" s="220">
        <f>SUM(P124:P153)</f>
        <v>0</v>
      </c>
      <c r="Q123" s="219"/>
      <c r="R123" s="220">
        <f>SUM(R124:R153)</f>
        <v>0</v>
      </c>
      <c r="S123" s="219"/>
      <c r="T123" s="221">
        <f>SUM(T124:T153)</f>
        <v>0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222" t="s">
        <v>85</v>
      </c>
      <c r="AT123" s="223" t="s">
        <v>77</v>
      </c>
      <c r="AU123" s="223" t="s">
        <v>85</v>
      </c>
      <c r="AY123" s="222" t="s">
        <v>170</v>
      </c>
      <c r="BK123" s="224">
        <f>SUM(BK124:BK153)</f>
        <v>0</v>
      </c>
    </row>
    <row r="124" s="2" customFormat="1" ht="24.15" customHeight="1">
      <c r="A124" s="39"/>
      <c r="B124" s="40"/>
      <c r="C124" s="227" t="s">
        <v>85</v>
      </c>
      <c r="D124" s="227" t="s">
        <v>172</v>
      </c>
      <c r="E124" s="228" t="s">
        <v>1762</v>
      </c>
      <c r="F124" s="229" t="s">
        <v>1763</v>
      </c>
      <c r="G124" s="230" t="s">
        <v>1643</v>
      </c>
      <c r="H124" s="231">
        <v>1</v>
      </c>
      <c r="I124" s="232"/>
      <c r="J124" s="233">
        <f>ROUND(I124*H124,2)</f>
        <v>0</v>
      </c>
      <c r="K124" s="229" t="s">
        <v>1</v>
      </c>
      <c r="L124" s="45"/>
      <c r="M124" s="234" t="s">
        <v>1</v>
      </c>
      <c r="N124" s="235" t="s">
        <v>43</v>
      </c>
      <c r="O124" s="92"/>
      <c r="P124" s="236">
        <f>O124*H124</f>
        <v>0</v>
      </c>
      <c r="Q124" s="236">
        <v>0</v>
      </c>
      <c r="R124" s="236">
        <f>Q124*H124</f>
        <v>0</v>
      </c>
      <c r="S124" s="236">
        <v>0</v>
      </c>
      <c r="T124" s="237">
        <f>S124*H124</f>
        <v>0</v>
      </c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R124" s="238" t="s">
        <v>1764</v>
      </c>
      <c r="AT124" s="238" t="s">
        <v>172</v>
      </c>
      <c r="AU124" s="238" t="s">
        <v>87</v>
      </c>
      <c r="AY124" s="18" t="s">
        <v>170</v>
      </c>
      <c r="BE124" s="239">
        <f>IF(N124="základní",J124,0)</f>
        <v>0</v>
      </c>
      <c r="BF124" s="239">
        <f>IF(N124="snížená",J124,0)</f>
        <v>0</v>
      </c>
      <c r="BG124" s="239">
        <f>IF(N124="zákl. přenesená",J124,0)</f>
        <v>0</v>
      </c>
      <c r="BH124" s="239">
        <f>IF(N124="sníž. přenesená",J124,0)</f>
        <v>0</v>
      </c>
      <c r="BI124" s="239">
        <f>IF(N124="nulová",J124,0)</f>
        <v>0</v>
      </c>
      <c r="BJ124" s="18" t="s">
        <v>85</v>
      </c>
      <c r="BK124" s="239">
        <f>ROUND(I124*H124,2)</f>
        <v>0</v>
      </c>
      <c r="BL124" s="18" t="s">
        <v>1764</v>
      </c>
      <c r="BM124" s="238" t="s">
        <v>87</v>
      </c>
    </row>
    <row r="125" s="14" customFormat="1">
      <c r="A125" s="14"/>
      <c r="B125" s="252"/>
      <c r="C125" s="253"/>
      <c r="D125" s="242" t="s">
        <v>179</v>
      </c>
      <c r="E125" s="254" t="s">
        <v>1</v>
      </c>
      <c r="F125" s="255" t="s">
        <v>1765</v>
      </c>
      <c r="G125" s="253"/>
      <c r="H125" s="254" t="s">
        <v>1</v>
      </c>
      <c r="I125" s="256"/>
      <c r="J125" s="253"/>
      <c r="K125" s="253"/>
      <c r="L125" s="257"/>
      <c r="M125" s="258"/>
      <c r="N125" s="259"/>
      <c r="O125" s="259"/>
      <c r="P125" s="259"/>
      <c r="Q125" s="259"/>
      <c r="R125" s="259"/>
      <c r="S125" s="259"/>
      <c r="T125" s="260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T125" s="261" t="s">
        <v>179</v>
      </c>
      <c r="AU125" s="261" t="s">
        <v>87</v>
      </c>
      <c r="AV125" s="14" t="s">
        <v>85</v>
      </c>
      <c r="AW125" s="14" t="s">
        <v>34</v>
      </c>
      <c r="AX125" s="14" t="s">
        <v>78</v>
      </c>
      <c r="AY125" s="261" t="s">
        <v>170</v>
      </c>
    </row>
    <row r="126" s="14" customFormat="1">
      <c r="A126" s="14"/>
      <c r="B126" s="252"/>
      <c r="C126" s="253"/>
      <c r="D126" s="242" t="s">
        <v>179</v>
      </c>
      <c r="E126" s="254" t="s">
        <v>1</v>
      </c>
      <c r="F126" s="255" t="s">
        <v>1766</v>
      </c>
      <c r="G126" s="253"/>
      <c r="H126" s="254" t="s">
        <v>1</v>
      </c>
      <c r="I126" s="256"/>
      <c r="J126" s="253"/>
      <c r="K126" s="253"/>
      <c r="L126" s="257"/>
      <c r="M126" s="258"/>
      <c r="N126" s="259"/>
      <c r="O126" s="259"/>
      <c r="P126" s="259"/>
      <c r="Q126" s="259"/>
      <c r="R126" s="259"/>
      <c r="S126" s="259"/>
      <c r="T126" s="260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T126" s="261" t="s">
        <v>179</v>
      </c>
      <c r="AU126" s="261" t="s">
        <v>87</v>
      </c>
      <c r="AV126" s="14" t="s">
        <v>85</v>
      </c>
      <c r="AW126" s="14" t="s">
        <v>34</v>
      </c>
      <c r="AX126" s="14" t="s">
        <v>78</v>
      </c>
      <c r="AY126" s="261" t="s">
        <v>170</v>
      </c>
    </row>
    <row r="127" s="14" customFormat="1">
      <c r="A127" s="14"/>
      <c r="B127" s="252"/>
      <c r="C127" s="253"/>
      <c r="D127" s="242" t="s">
        <v>179</v>
      </c>
      <c r="E127" s="254" t="s">
        <v>1</v>
      </c>
      <c r="F127" s="255" t="s">
        <v>1767</v>
      </c>
      <c r="G127" s="253"/>
      <c r="H127" s="254" t="s">
        <v>1</v>
      </c>
      <c r="I127" s="256"/>
      <c r="J127" s="253"/>
      <c r="K127" s="253"/>
      <c r="L127" s="257"/>
      <c r="M127" s="258"/>
      <c r="N127" s="259"/>
      <c r="O127" s="259"/>
      <c r="P127" s="259"/>
      <c r="Q127" s="259"/>
      <c r="R127" s="259"/>
      <c r="S127" s="259"/>
      <c r="T127" s="260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T127" s="261" t="s">
        <v>179</v>
      </c>
      <c r="AU127" s="261" t="s">
        <v>87</v>
      </c>
      <c r="AV127" s="14" t="s">
        <v>85</v>
      </c>
      <c r="AW127" s="14" t="s">
        <v>34</v>
      </c>
      <c r="AX127" s="14" t="s">
        <v>78</v>
      </c>
      <c r="AY127" s="261" t="s">
        <v>170</v>
      </c>
    </row>
    <row r="128" s="14" customFormat="1">
      <c r="A128" s="14"/>
      <c r="B128" s="252"/>
      <c r="C128" s="253"/>
      <c r="D128" s="242" t="s">
        <v>179</v>
      </c>
      <c r="E128" s="254" t="s">
        <v>1</v>
      </c>
      <c r="F128" s="255" t="s">
        <v>1768</v>
      </c>
      <c r="G128" s="253"/>
      <c r="H128" s="254" t="s">
        <v>1</v>
      </c>
      <c r="I128" s="256"/>
      <c r="J128" s="253"/>
      <c r="K128" s="253"/>
      <c r="L128" s="257"/>
      <c r="M128" s="258"/>
      <c r="N128" s="259"/>
      <c r="O128" s="259"/>
      <c r="P128" s="259"/>
      <c r="Q128" s="259"/>
      <c r="R128" s="259"/>
      <c r="S128" s="259"/>
      <c r="T128" s="260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T128" s="261" t="s">
        <v>179</v>
      </c>
      <c r="AU128" s="261" t="s">
        <v>87</v>
      </c>
      <c r="AV128" s="14" t="s">
        <v>85</v>
      </c>
      <c r="AW128" s="14" t="s">
        <v>34</v>
      </c>
      <c r="AX128" s="14" t="s">
        <v>78</v>
      </c>
      <c r="AY128" s="261" t="s">
        <v>170</v>
      </c>
    </row>
    <row r="129" s="14" customFormat="1">
      <c r="A129" s="14"/>
      <c r="B129" s="252"/>
      <c r="C129" s="253"/>
      <c r="D129" s="242" t="s">
        <v>179</v>
      </c>
      <c r="E129" s="254" t="s">
        <v>1</v>
      </c>
      <c r="F129" s="255" t="s">
        <v>1769</v>
      </c>
      <c r="G129" s="253"/>
      <c r="H129" s="254" t="s">
        <v>1</v>
      </c>
      <c r="I129" s="256"/>
      <c r="J129" s="253"/>
      <c r="K129" s="253"/>
      <c r="L129" s="257"/>
      <c r="M129" s="258"/>
      <c r="N129" s="259"/>
      <c r="O129" s="259"/>
      <c r="P129" s="259"/>
      <c r="Q129" s="259"/>
      <c r="R129" s="259"/>
      <c r="S129" s="259"/>
      <c r="T129" s="260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T129" s="261" t="s">
        <v>179</v>
      </c>
      <c r="AU129" s="261" t="s">
        <v>87</v>
      </c>
      <c r="AV129" s="14" t="s">
        <v>85</v>
      </c>
      <c r="AW129" s="14" t="s">
        <v>34</v>
      </c>
      <c r="AX129" s="14" t="s">
        <v>78</v>
      </c>
      <c r="AY129" s="261" t="s">
        <v>170</v>
      </c>
    </row>
    <row r="130" s="14" customFormat="1">
      <c r="A130" s="14"/>
      <c r="B130" s="252"/>
      <c r="C130" s="253"/>
      <c r="D130" s="242" t="s">
        <v>179</v>
      </c>
      <c r="E130" s="254" t="s">
        <v>1</v>
      </c>
      <c r="F130" s="255" t="s">
        <v>1770</v>
      </c>
      <c r="G130" s="253"/>
      <c r="H130" s="254" t="s">
        <v>1</v>
      </c>
      <c r="I130" s="256"/>
      <c r="J130" s="253"/>
      <c r="K130" s="253"/>
      <c r="L130" s="257"/>
      <c r="M130" s="258"/>
      <c r="N130" s="259"/>
      <c r="O130" s="259"/>
      <c r="P130" s="259"/>
      <c r="Q130" s="259"/>
      <c r="R130" s="259"/>
      <c r="S130" s="259"/>
      <c r="T130" s="260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T130" s="261" t="s">
        <v>179</v>
      </c>
      <c r="AU130" s="261" t="s">
        <v>87</v>
      </c>
      <c r="AV130" s="14" t="s">
        <v>85</v>
      </c>
      <c r="AW130" s="14" t="s">
        <v>34</v>
      </c>
      <c r="AX130" s="14" t="s">
        <v>78</v>
      </c>
      <c r="AY130" s="261" t="s">
        <v>170</v>
      </c>
    </row>
    <row r="131" s="14" customFormat="1">
      <c r="A131" s="14"/>
      <c r="B131" s="252"/>
      <c r="C131" s="253"/>
      <c r="D131" s="242" t="s">
        <v>179</v>
      </c>
      <c r="E131" s="254" t="s">
        <v>1</v>
      </c>
      <c r="F131" s="255" t="s">
        <v>1771</v>
      </c>
      <c r="G131" s="253"/>
      <c r="H131" s="254" t="s">
        <v>1</v>
      </c>
      <c r="I131" s="256"/>
      <c r="J131" s="253"/>
      <c r="K131" s="253"/>
      <c r="L131" s="257"/>
      <c r="M131" s="258"/>
      <c r="N131" s="259"/>
      <c r="O131" s="259"/>
      <c r="P131" s="259"/>
      <c r="Q131" s="259"/>
      <c r="R131" s="259"/>
      <c r="S131" s="259"/>
      <c r="T131" s="260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T131" s="261" t="s">
        <v>179</v>
      </c>
      <c r="AU131" s="261" t="s">
        <v>87</v>
      </c>
      <c r="AV131" s="14" t="s">
        <v>85</v>
      </c>
      <c r="AW131" s="14" t="s">
        <v>34</v>
      </c>
      <c r="AX131" s="14" t="s">
        <v>78</v>
      </c>
      <c r="AY131" s="261" t="s">
        <v>170</v>
      </c>
    </row>
    <row r="132" s="14" customFormat="1">
      <c r="A132" s="14"/>
      <c r="B132" s="252"/>
      <c r="C132" s="253"/>
      <c r="D132" s="242" t="s">
        <v>179</v>
      </c>
      <c r="E132" s="254" t="s">
        <v>1</v>
      </c>
      <c r="F132" s="255" t="s">
        <v>1772</v>
      </c>
      <c r="G132" s="253"/>
      <c r="H132" s="254" t="s">
        <v>1</v>
      </c>
      <c r="I132" s="256"/>
      <c r="J132" s="253"/>
      <c r="K132" s="253"/>
      <c r="L132" s="257"/>
      <c r="M132" s="258"/>
      <c r="N132" s="259"/>
      <c r="O132" s="259"/>
      <c r="P132" s="259"/>
      <c r="Q132" s="259"/>
      <c r="R132" s="259"/>
      <c r="S132" s="259"/>
      <c r="T132" s="260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T132" s="261" t="s">
        <v>179</v>
      </c>
      <c r="AU132" s="261" t="s">
        <v>87</v>
      </c>
      <c r="AV132" s="14" t="s">
        <v>85</v>
      </c>
      <c r="AW132" s="14" t="s">
        <v>34</v>
      </c>
      <c r="AX132" s="14" t="s">
        <v>78</v>
      </c>
      <c r="AY132" s="261" t="s">
        <v>170</v>
      </c>
    </row>
    <row r="133" s="14" customFormat="1">
      <c r="A133" s="14"/>
      <c r="B133" s="252"/>
      <c r="C133" s="253"/>
      <c r="D133" s="242" t="s">
        <v>179</v>
      </c>
      <c r="E133" s="254" t="s">
        <v>1</v>
      </c>
      <c r="F133" s="255" t="s">
        <v>1773</v>
      </c>
      <c r="G133" s="253"/>
      <c r="H133" s="254" t="s">
        <v>1</v>
      </c>
      <c r="I133" s="256"/>
      <c r="J133" s="253"/>
      <c r="K133" s="253"/>
      <c r="L133" s="257"/>
      <c r="M133" s="258"/>
      <c r="N133" s="259"/>
      <c r="O133" s="259"/>
      <c r="P133" s="259"/>
      <c r="Q133" s="259"/>
      <c r="R133" s="259"/>
      <c r="S133" s="259"/>
      <c r="T133" s="260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T133" s="261" t="s">
        <v>179</v>
      </c>
      <c r="AU133" s="261" t="s">
        <v>87</v>
      </c>
      <c r="AV133" s="14" t="s">
        <v>85</v>
      </c>
      <c r="AW133" s="14" t="s">
        <v>34</v>
      </c>
      <c r="AX133" s="14" t="s">
        <v>78</v>
      </c>
      <c r="AY133" s="261" t="s">
        <v>170</v>
      </c>
    </row>
    <row r="134" s="14" customFormat="1">
      <c r="A134" s="14"/>
      <c r="B134" s="252"/>
      <c r="C134" s="253"/>
      <c r="D134" s="242" t="s">
        <v>179</v>
      </c>
      <c r="E134" s="254" t="s">
        <v>1</v>
      </c>
      <c r="F134" s="255" t="s">
        <v>1774</v>
      </c>
      <c r="G134" s="253"/>
      <c r="H134" s="254" t="s">
        <v>1</v>
      </c>
      <c r="I134" s="256"/>
      <c r="J134" s="253"/>
      <c r="K134" s="253"/>
      <c r="L134" s="257"/>
      <c r="M134" s="258"/>
      <c r="N134" s="259"/>
      <c r="O134" s="259"/>
      <c r="P134" s="259"/>
      <c r="Q134" s="259"/>
      <c r="R134" s="259"/>
      <c r="S134" s="259"/>
      <c r="T134" s="260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T134" s="261" t="s">
        <v>179</v>
      </c>
      <c r="AU134" s="261" t="s">
        <v>87</v>
      </c>
      <c r="AV134" s="14" t="s">
        <v>85</v>
      </c>
      <c r="AW134" s="14" t="s">
        <v>34</v>
      </c>
      <c r="AX134" s="14" t="s">
        <v>78</v>
      </c>
      <c r="AY134" s="261" t="s">
        <v>170</v>
      </c>
    </row>
    <row r="135" s="14" customFormat="1">
      <c r="A135" s="14"/>
      <c r="B135" s="252"/>
      <c r="C135" s="253"/>
      <c r="D135" s="242" t="s">
        <v>179</v>
      </c>
      <c r="E135" s="254" t="s">
        <v>1</v>
      </c>
      <c r="F135" s="255" t="s">
        <v>1775</v>
      </c>
      <c r="G135" s="253"/>
      <c r="H135" s="254" t="s">
        <v>1</v>
      </c>
      <c r="I135" s="256"/>
      <c r="J135" s="253"/>
      <c r="K135" s="253"/>
      <c r="L135" s="257"/>
      <c r="M135" s="258"/>
      <c r="N135" s="259"/>
      <c r="O135" s="259"/>
      <c r="P135" s="259"/>
      <c r="Q135" s="259"/>
      <c r="R135" s="259"/>
      <c r="S135" s="259"/>
      <c r="T135" s="260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T135" s="261" t="s">
        <v>179</v>
      </c>
      <c r="AU135" s="261" t="s">
        <v>87</v>
      </c>
      <c r="AV135" s="14" t="s">
        <v>85</v>
      </c>
      <c r="AW135" s="14" t="s">
        <v>34</v>
      </c>
      <c r="AX135" s="14" t="s">
        <v>78</v>
      </c>
      <c r="AY135" s="261" t="s">
        <v>170</v>
      </c>
    </row>
    <row r="136" s="13" customFormat="1">
      <c r="A136" s="13"/>
      <c r="B136" s="240"/>
      <c r="C136" s="241"/>
      <c r="D136" s="242" t="s">
        <v>179</v>
      </c>
      <c r="E136" s="243" t="s">
        <v>1</v>
      </c>
      <c r="F136" s="244" t="s">
        <v>85</v>
      </c>
      <c r="G136" s="241"/>
      <c r="H136" s="245">
        <v>1</v>
      </c>
      <c r="I136" s="246"/>
      <c r="J136" s="241"/>
      <c r="K136" s="241"/>
      <c r="L136" s="247"/>
      <c r="M136" s="248"/>
      <c r="N136" s="249"/>
      <c r="O136" s="249"/>
      <c r="P136" s="249"/>
      <c r="Q136" s="249"/>
      <c r="R136" s="249"/>
      <c r="S136" s="249"/>
      <c r="T136" s="250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51" t="s">
        <v>179</v>
      </c>
      <c r="AU136" s="251" t="s">
        <v>87</v>
      </c>
      <c r="AV136" s="13" t="s">
        <v>87</v>
      </c>
      <c r="AW136" s="13" t="s">
        <v>34</v>
      </c>
      <c r="AX136" s="13" t="s">
        <v>78</v>
      </c>
      <c r="AY136" s="251" t="s">
        <v>170</v>
      </c>
    </row>
    <row r="137" s="15" customFormat="1">
      <c r="A137" s="15"/>
      <c r="B137" s="262"/>
      <c r="C137" s="263"/>
      <c r="D137" s="242" t="s">
        <v>179</v>
      </c>
      <c r="E137" s="264" t="s">
        <v>1</v>
      </c>
      <c r="F137" s="265" t="s">
        <v>209</v>
      </c>
      <c r="G137" s="263"/>
      <c r="H137" s="266">
        <v>1</v>
      </c>
      <c r="I137" s="267"/>
      <c r="J137" s="263"/>
      <c r="K137" s="263"/>
      <c r="L137" s="268"/>
      <c r="M137" s="269"/>
      <c r="N137" s="270"/>
      <c r="O137" s="270"/>
      <c r="P137" s="270"/>
      <c r="Q137" s="270"/>
      <c r="R137" s="270"/>
      <c r="S137" s="270"/>
      <c r="T137" s="271"/>
      <c r="U137" s="15"/>
      <c r="V137" s="15"/>
      <c r="W137" s="15"/>
      <c r="X137" s="15"/>
      <c r="Y137" s="15"/>
      <c r="Z137" s="15"/>
      <c r="AA137" s="15"/>
      <c r="AB137" s="15"/>
      <c r="AC137" s="15"/>
      <c r="AD137" s="15"/>
      <c r="AE137" s="15"/>
      <c r="AT137" s="272" t="s">
        <v>179</v>
      </c>
      <c r="AU137" s="272" t="s">
        <v>87</v>
      </c>
      <c r="AV137" s="15" t="s">
        <v>177</v>
      </c>
      <c r="AW137" s="15" t="s">
        <v>34</v>
      </c>
      <c r="AX137" s="15" t="s">
        <v>85</v>
      </c>
      <c r="AY137" s="272" t="s">
        <v>170</v>
      </c>
    </row>
    <row r="138" s="2" customFormat="1" ht="16.5" customHeight="1">
      <c r="A138" s="39"/>
      <c r="B138" s="40"/>
      <c r="C138" s="227" t="s">
        <v>87</v>
      </c>
      <c r="D138" s="227" t="s">
        <v>172</v>
      </c>
      <c r="E138" s="228" t="s">
        <v>1776</v>
      </c>
      <c r="F138" s="229" t="s">
        <v>1777</v>
      </c>
      <c r="G138" s="230" t="s">
        <v>1643</v>
      </c>
      <c r="H138" s="231">
        <v>1</v>
      </c>
      <c r="I138" s="232"/>
      <c r="J138" s="233">
        <f>ROUND(I138*H138,2)</f>
        <v>0</v>
      </c>
      <c r="K138" s="229" t="s">
        <v>1</v>
      </c>
      <c r="L138" s="45"/>
      <c r="M138" s="234" t="s">
        <v>1</v>
      </c>
      <c r="N138" s="235" t="s">
        <v>43</v>
      </c>
      <c r="O138" s="92"/>
      <c r="P138" s="236">
        <f>O138*H138</f>
        <v>0</v>
      </c>
      <c r="Q138" s="236">
        <v>0</v>
      </c>
      <c r="R138" s="236">
        <f>Q138*H138</f>
        <v>0</v>
      </c>
      <c r="S138" s="236">
        <v>0</v>
      </c>
      <c r="T138" s="237">
        <f>S138*H138</f>
        <v>0</v>
      </c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R138" s="238" t="s">
        <v>1764</v>
      </c>
      <c r="AT138" s="238" t="s">
        <v>172</v>
      </c>
      <c r="AU138" s="238" t="s">
        <v>87</v>
      </c>
      <c r="AY138" s="18" t="s">
        <v>170</v>
      </c>
      <c r="BE138" s="239">
        <f>IF(N138="základní",J138,0)</f>
        <v>0</v>
      </c>
      <c r="BF138" s="239">
        <f>IF(N138="snížená",J138,0)</f>
        <v>0</v>
      </c>
      <c r="BG138" s="239">
        <f>IF(N138="zákl. přenesená",J138,0)</f>
        <v>0</v>
      </c>
      <c r="BH138" s="239">
        <f>IF(N138="sníž. přenesená",J138,0)</f>
        <v>0</v>
      </c>
      <c r="BI138" s="239">
        <f>IF(N138="nulová",J138,0)</f>
        <v>0</v>
      </c>
      <c r="BJ138" s="18" t="s">
        <v>85</v>
      </c>
      <c r="BK138" s="239">
        <f>ROUND(I138*H138,2)</f>
        <v>0</v>
      </c>
      <c r="BL138" s="18" t="s">
        <v>1764</v>
      </c>
      <c r="BM138" s="238" t="s">
        <v>177</v>
      </c>
    </row>
    <row r="139" s="14" customFormat="1">
      <c r="A139" s="14"/>
      <c r="B139" s="252"/>
      <c r="C139" s="253"/>
      <c r="D139" s="242" t="s">
        <v>179</v>
      </c>
      <c r="E139" s="254" t="s">
        <v>1</v>
      </c>
      <c r="F139" s="255" t="s">
        <v>1778</v>
      </c>
      <c r="G139" s="253"/>
      <c r="H139" s="254" t="s">
        <v>1</v>
      </c>
      <c r="I139" s="256"/>
      <c r="J139" s="253"/>
      <c r="K139" s="253"/>
      <c r="L139" s="257"/>
      <c r="M139" s="258"/>
      <c r="N139" s="259"/>
      <c r="O139" s="259"/>
      <c r="P139" s="259"/>
      <c r="Q139" s="259"/>
      <c r="R139" s="259"/>
      <c r="S139" s="259"/>
      <c r="T139" s="260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T139" s="261" t="s">
        <v>179</v>
      </c>
      <c r="AU139" s="261" t="s">
        <v>87</v>
      </c>
      <c r="AV139" s="14" t="s">
        <v>85</v>
      </c>
      <c r="AW139" s="14" t="s">
        <v>34</v>
      </c>
      <c r="AX139" s="14" t="s">
        <v>78</v>
      </c>
      <c r="AY139" s="261" t="s">
        <v>170</v>
      </c>
    </row>
    <row r="140" s="13" customFormat="1">
      <c r="A140" s="13"/>
      <c r="B140" s="240"/>
      <c r="C140" s="241"/>
      <c r="D140" s="242" t="s">
        <v>179</v>
      </c>
      <c r="E140" s="243" t="s">
        <v>1</v>
      </c>
      <c r="F140" s="244" t="s">
        <v>85</v>
      </c>
      <c r="G140" s="241"/>
      <c r="H140" s="245">
        <v>1</v>
      </c>
      <c r="I140" s="246"/>
      <c r="J140" s="241"/>
      <c r="K140" s="241"/>
      <c r="L140" s="247"/>
      <c r="M140" s="248"/>
      <c r="N140" s="249"/>
      <c r="O140" s="249"/>
      <c r="P140" s="249"/>
      <c r="Q140" s="249"/>
      <c r="R140" s="249"/>
      <c r="S140" s="249"/>
      <c r="T140" s="250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51" t="s">
        <v>179</v>
      </c>
      <c r="AU140" s="251" t="s">
        <v>87</v>
      </c>
      <c r="AV140" s="13" t="s">
        <v>87</v>
      </c>
      <c r="AW140" s="13" t="s">
        <v>34</v>
      </c>
      <c r="AX140" s="13" t="s">
        <v>78</v>
      </c>
      <c r="AY140" s="251" t="s">
        <v>170</v>
      </c>
    </row>
    <row r="141" s="15" customFormat="1">
      <c r="A141" s="15"/>
      <c r="B141" s="262"/>
      <c r="C141" s="263"/>
      <c r="D141" s="242" t="s">
        <v>179</v>
      </c>
      <c r="E141" s="264" t="s">
        <v>1</v>
      </c>
      <c r="F141" s="265" t="s">
        <v>209</v>
      </c>
      <c r="G141" s="263"/>
      <c r="H141" s="266">
        <v>1</v>
      </c>
      <c r="I141" s="267"/>
      <c r="J141" s="263"/>
      <c r="K141" s="263"/>
      <c r="L141" s="268"/>
      <c r="M141" s="269"/>
      <c r="N141" s="270"/>
      <c r="O141" s="270"/>
      <c r="P141" s="270"/>
      <c r="Q141" s="270"/>
      <c r="R141" s="270"/>
      <c r="S141" s="270"/>
      <c r="T141" s="271"/>
      <c r="U141" s="15"/>
      <c r="V141" s="15"/>
      <c r="W141" s="15"/>
      <c r="X141" s="15"/>
      <c r="Y141" s="15"/>
      <c r="Z141" s="15"/>
      <c r="AA141" s="15"/>
      <c r="AB141" s="15"/>
      <c r="AC141" s="15"/>
      <c r="AD141" s="15"/>
      <c r="AE141" s="15"/>
      <c r="AT141" s="272" t="s">
        <v>179</v>
      </c>
      <c r="AU141" s="272" t="s">
        <v>87</v>
      </c>
      <c r="AV141" s="15" t="s">
        <v>177</v>
      </c>
      <c r="AW141" s="15" t="s">
        <v>34</v>
      </c>
      <c r="AX141" s="15" t="s">
        <v>85</v>
      </c>
      <c r="AY141" s="272" t="s">
        <v>170</v>
      </c>
    </row>
    <row r="142" s="2" customFormat="1" ht="16.5" customHeight="1">
      <c r="A142" s="39"/>
      <c r="B142" s="40"/>
      <c r="C142" s="227" t="s">
        <v>185</v>
      </c>
      <c r="D142" s="227" t="s">
        <v>172</v>
      </c>
      <c r="E142" s="228" t="s">
        <v>1779</v>
      </c>
      <c r="F142" s="229" t="s">
        <v>1780</v>
      </c>
      <c r="G142" s="230" t="s">
        <v>1643</v>
      </c>
      <c r="H142" s="231">
        <v>1</v>
      </c>
      <c r="I142" s="232"/>
      <c r="J142" s="233">
        <f>ROUND(I142*H142,2)</f>
        <v>0</v>
      </c>
      <c r="K142" s="229" t="s">
        <v>1</v>
      </c>
      <c r="L142" s="45"/>
      <c r="M142" s="234" t="s">
        <v>1</v>
      </c>
      <c r="N142" s="235" t="s">
        <v>43</v>
      </c>
      <c r="O142" s="92"/>
      <c r="P142" s="236">
        <f>O142*H142</f>
        <v>0</v>
      </c>
      <c r="Q142" s="236">
        <v>0</v>
      </c>
      <c r="R142" s="236">
        <f>Q142*H142</f>
        <v>0</v>
      </c>
      <c r="S142" s="236">
        <v>0</v>
      </c>
      <c r="T142" s="237">
        <f>S142*H142</f>
        <v>0</v>
      </c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R142" s="238" t="s">
        <v>1764</v>
      </c>
      <c r="AT142" s="238" t="s">
        <v>172</v>
      </c>
      <c r="AU142" s="238" t="s">
        <v>87</v>
      </c>
      <c r="AY142" s="18" t="s">
        <v>170</v>
      </c>
      <c r="BE142" s="239">
        <f>IF(N142="základní",J142,0)</f>
        <v>0</v>
      </c>
      <c r="BF142" s="239">
        <f>IF(N142="snížená",J142,0)</f>
        <v>0</v>
      </c>
      <c r="BG142" s="239">
        <f>IF(N142="zákl. přenesená",J142,0)</f>
        <v>0</v>
      </c>
      <c r="BH142" s="239">
        <f>IF(N142="sníž. přenesená",J142,0)</f>
        <v>0</v>
      </c>
      <c r="BI142" s="239">
        <f>IF(N142="nulová",J142,0)</f>
        <v>0</v>
      </c>
      <c r="BJ142" s="18" t="s">
        <v>85</v>
      </c>
      <c r="BK142" s="239">
        <f>ROUND(I142*H142,2)</f>
        <v>0</v>
      </c>
      <c r="BL142" s="18" t="s">
        <v>1764</v>
      </c>
      <c r="BM142" s="238" t="s">
        <v>197</v>
      </c>
    </row>
    <row r="143" s="2" customFormat="1">
      <c r="A143" s="39"/>
      <c r="B143" s="40"/>
      <c r="C143" s="41"/>
      <c r="D143" s="242" t="s">
        <v>629</v>
      </c>
      <c r="E143" s="41"/>
      <c r="F143" s="299" t="s">
        <v>1781</v>
      </c>
      <c r="G143" s="41"/>
      <c r="H143" s="41"/>
      <c r="I143" s="300"/>
      <c r="J143" s="41"/>
      <c r="K143" s="41"/>
      <c r="L143" s="45"/>
      <c r="M143" s="301"/>
      <c r="N143" s="302"/>
      <c r="O143" s="92"/>
      <c r="P143" s="92"/>
      <c r="Q143" s="92"/>
      <c r="R143" s="92"/>
      <c r="S143" s="92"/>
      <c r="T143" s="93"/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T143" s="18" t="s">
        <v>629</v>
      </c>
      <c r="AU143" s="18" t="s">
        <v>87</v>
      </c>
    </row>
    <row r="144" s="14" customFormat="1">
      <c r="A144" s="14"/>
      <c r="B144" s="252"/>
      <c r="C144" s="253"/>
      <c r="D144" s="242" t="s">
        <v>179</v>
      </c>
      <c r="E144" s="254" t="s">
        <v>1</v>
      </c>
      <c r="F144" s="255" t="s">
        <v>1782</v>
      </c>
      <c r="G144" s="253"/>
      <c r="H144" s="254" t="s">
        <v>1</v>
      </c>
      <c r="I144" s="256"/>
      <c r="J144" s="253"/>
      <c r="K144" s="253"/>
      <c r="L144" s="257"/>
      <c r="M144" s="258"/>
      <c r="N144" s="259"/>
      <c r="O144" s="259"/>
      <c r="P144" s="259"/>
      <c r="Q144" s="259"/>
      <c r="R144" s="259"/>
      <c r="S144" s="259"/>
      <c r="T144" s="260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T144" s="261" t="s">
        <v>179</v>
      </c>
      <c r="AU144" s="261" t="s">
        <v>87</v>
      </c>
      <c r="AV144" s="14" t="s">
        <v>85</v>
      </c>
      <c r="AW144" s="14" t="s">
        <v>34</v>
      </c>
      <c r="AX144" s="14" t="s">
        <v>78</v>
      </c>
      <c r="AY144" s="261" t="s">
        <v>170</v>
      </c>
    </row>
    <row r="145" s="14" customFormat="1">
      <c r="A145" s="14"/>
      <c r="B145" s="252"/>
      <c r="C145" s="253"/>
      <c r="D145" s="242" t="s">
        <v>179</v>
      </c>
      <c r="E145" s="254" t="s">
        <v>1</v>
      </c>
      <c r="F145" s="255" t="s">
        <v>1783</v>
      </c>
      <c r="G145" s="253"/>
      <c r="H145" s="254" t="s">
        <v>1</v>
      </c>
      <c r="I145" s="256"/>
      <c r="J145" s="253"/>
      <c r="K145" s="253"/>
      <c r="L145" s="257"/>
      <c r="M145" s="258"/>
      <c r="N145" s="259"/>
      <c r="O145" s="259"/>
      <c r="P145" s="259"/>
      <c r="Q145" s="259"/>
      <c r="R145" s="259"/>
      <c r="S145" s="259"/>
      <c r="T145" s="260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T145" s="261" t="s">
        <v>179</v>
      </c>
      <c r="AU145" s="261" t="s">
        <v>87</v>
      </c>
      <c r="AV145" s="14" t="s">
        <v>85</v>
      </c>
      <c r="AW145" s="14" t="s">
        <v>34</v>
      </c>
      <c r="AX145" s="14" t="s">
        <v>78</v>
      </c>
      <c r="AY145" s="261" t="s">
        <v>170</v>
      </c>
    </row>
    <row r="146" s="14" customFormat="1">
      <c r="A146" s="14"/>
      <c r="B146" s="252"/>
      <c r="C146" s="253"/>
      <c r="D146" s="242" t="s">
        <v>179</v>
      </c>
      <c r="E146" s="254" t="s">
        <v>1</v>
      </c>
      <c r="F146" s="255" t="s">
        <v>1784</v>
      </c>
      <c r="G146" s="253"/>
      <c r="H146" s="254" t="s">
        <v>1</v>
      </c>
      <c r="I146" s="256"/>
      <c r="J146" s="253"/>
      <c r="K146" s="253"/>
      <c r="L146" s="257"/>
      <c r="M146" s="258"/>
      <c r="N146" s="259"/>
      <c r="O146" s="259"/>
      <c r="P146" s="259"/>
      <c r="Q146" s="259"/>
      <c r="R146" s="259"/>
      <c r="S146" s="259"/>
      <c r="T146" s="260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T146" s="261" t="s">
        <v>179</v>
      </c>
      <c r="AU146" s="261" t="s">
        <v>87</v>
      </c>
      <c r="AV146" s="14" t="s">
        <v>85</v>
      </c>
      <c r="AW146" s="14" t="s">
        <v>34</v>
      </c>
      <c r="AX146" s="14" t="s">
        <v>78</v>
      </c>
      <c r="AY146" s="261" t="s">
        <v>170</v>
      </c>
    </row>
    <row r="147" s="13" customFormat="1">
      <c r="A147" s="13"/>
      <c r="B147" s="240"/>
      <c r="C147" s="241"/>
      <c r="D147" s="242" t="s">
        <v>179</v>
      </c>
      <c r="E147" s="243" t="s">
        <v>1</v>
      </c>
      <c r="F147" s="244" t="s">
        <v>85</v>
      </c>
      <c r="G147" s="241"/>
      <c r="H147" s="245">
        <v>1</v>
      </c>
      <c r="I147" s="246"/>
      <c r="J147" s="241"/>
      <c r="K147" s="241"/>
      <c r="L147" s="247"/>
      <c r="M147" s="248"/>
      <c r="N147" s="249"/>
      <c r="O147" s="249"/>
      <c r="P147" s="249"/>
      <c r="Q147" s="249"/>
      <c r="R147" s="249"/>
      <c r="S147" s="249"/>
      <c r="T147" s="250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51" t="s">
        <v>179</v>
      </c>
      <c r="AU147" s="251" t="s">
        <v>87</v>
      </c>
      <c r="AV147" s="13" t="s">
        <v>87</v>
      </c>
      <c r="AW147" s="13" t="s">
        <v>34</v>
      </c>
      <c r="AX147" s="13" t="s">
        <v>78</v>
      </c>
      <c r="AY147" s="251" t="s">
        <v>170</v>
      </c>
    </row>
    <row r="148" s="15" customFormat="1">
      <c r="A148" s="15"/>
      <c r="B148" s="262"/>
      <c r="C148" s="263"/>
      <c r="D148" s="242" t="s">
        <v>179</v>
      </c>
      <c r="E148" s="264" t="s">
        <v>1</v>
      </c>
      <c r="F148" s="265" t="s">
        <v>209</v>
      </c>
      <c r="G148" s="263"/>
      <c r="H148" s="266">
        <v>1</v>
      </c>
      <c r="I148" s="267"/>
      <c r="J148" s="263"/>
      <c r="K148" s="263"/>
      <c r="L148" s="268"/>
      <c r="M148" s="269"/>
      <c r="N148" s="270"/>
      <c r="O148" s="270"/>
      <c r="P148" s="270"/>
      <c r="Q148" s="270"/>
      <c r="R148" s="270"/>
      <c r="S148" s="270"/>
      <c r="T148" s="271"/>
      <c r="U148" s="15"/>
      <c r="V148" s="15"/>
      <c r="W148" s="15"/>
      <c r="X148" s="15"/>
      <c r="Y148" s="15"/>
      <c r="Z148" s="15"/>
      <c r="AA148" s="15"/>
      <c r="AB148" s="15"/>
      <c r="AC148" s="15"/>
      <c r="AD148" s="15"/>
      <c r="AE148" s="15"/>
      <c r="AT148" s="272" t="s">
        <v>179</v>
      </c>
      <c r="AU148" s="272" t="s">
        <v>87</v>
      </c>
      <c r="AV148" s="15" t="s">
        <v>177</v>
      </c>
      <c r="AW148" s="15" t="s">
        <v>34</v>
      </c>
      <c r="AX148" s="15" t="s">
        <v>85</v>
      </c>
      <c r="AY148" s="272" t="s">
        <v>170</v>
      </c>
    </row>
    <row r="149" s="2" customFormat="1" ht="16.5" customHeight="1">
      <c r="A149" s="39"/>
      <c r="B149" s="40"/>
      <c r="C149" s="227" t="s">
        <v>177</v>
      </c>
      <c r="D149" s="227" t="s">
        <v>172</v>
      </c>
      <c r="E149" s="228" t="s">
        <v>1785</v>
      </c>
      <c r="F149" s="229" t="s">
        <v>1786</v>
      </c>
      <c r="G149" s="230" t="s">
        <v>1643</v>
      </c>
      <c r="H149" s="231">
        <v>1</v>
      </c>
      <c r="I149" s="232"/>
      <c r="J149" s="233">
        <f>ROUND(I149*H149,2)</f>
        <v>0</v>
      </c>
      <c r="K149" s="229" t="s">
        <v>1</v>
      </c>
      <c r="L149" s="45"/>
      <c r="M149" s="234" t="s">
        <v>1</v>
      </c>
      <c r="N149" s="235" t="s">
        <v>43</v>
      </c>
      <c r="O149" s="92"/>
      <c r="P149" s="236">
        <f>O149*H149</f>
        <v>0</v>
      </c>
      <c r="Q149" s="236">
        <v>0</v>
      </c>
      <c r="R149" s="236">
        <f>Q149*H149</f>
        <v>0</v>
      </c>
      <c r="S149" s="236">
        <v>0</v>
      </c>
      <c r="T149" s="237">
        <f>S149*H149</f>
        <v>0</v>
      </c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R149" s="238" t="s">
        <v>1764</v>
      </c>
      <c r="AT149" s="238" t="s">
        <v>172</v>
      </c>
      <c r="AU149" s="238" t="s">
        <v>87</v>
      </c>
      <c r="AY149" s="18" t="s">
        <v>170</v>
      </c>
      <c r="BE149" s="239">
        <f>IF(N149="základní",J149,0)</f>
        <v>0</v>
      </c>
      <c r="BF149" s="239">
        <f>IF(N149="snížená",J149,0)</f>
        <v>0</v>
      </c>
      <c r="BG149" s="239">
        <f>IF(N149="zákl. přenesená",J149,0)</f>
        <v>0</v>
      </c>
      <c r="BH149" s="239">
        <f>IF(N149="sníž. přenesená",J149,0)</f>
        <v>0</v>
      </c>
      <c r="BI149" s="239">
        <f>IF(N149="nulová",J149,0)</f>
        <v>0</v>
      </c>
      <c r="BJ149" s="18" t="s">
        <v>85</v>
      </c>
      <c r="BK149" s="239">
        <f>ROUND(I149*H149,2)</f>
        <v>0</v>
      </c>
      <c r="BL149" s="18" t="s">
        <v>1764</v>
      </c>
      <c r="BM149" s="238" t="s">
        <v>1787</v>
      </c>
    </row>
    <row r="150" s="14" customFormat="1">
      <c r="A150" s="14"/>
      <c r="B150" s="252"/>
      <c r="C150" s="253"/>
      <c r="D150" s="242" t="s">
        <v>179</v>
      </c>
      <c r="E150" s="254" t="s">
        <v>1</v>
      </c>
      <c r="F150" s="255" t="s">
        <v>1788</v>
      </c>
      <c r="G150" s="253"/>
      <c r="H150" s="254" t="s">
        <v>1</v>
      </c>
      <c r="I150" s="256"/>
      <c r="J150" s="253"/>
      <c r="K150" s="253"/>
      <c r="L150" s="257"/>
      <c r="M150" s="258"/>
      <c r="N150" s="259"/>
      <c r="O150" s="259"/>
      <c r="P150" s="259"/>
      <c r="Q150" s="259"/>
      <c r="R150" s="259"/>
      <c r="S150" s="259"/>
      <c r="T150" s="260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T150" s="261" t="s">
        <v>179</v>
      </c>
      <c r="AU150" s="261" t="s">
        <v>87</v>
      </c>
      <c r="AV150" s="14" t="s">
        <v>85</v>
      </c>
      <c r="AW150" s="14" t="s">
        <v>34</v>
      </c>
      <c r="AX150" s="14" t="s">
        <v>78</v>
      </c>
      <c r="AY150" s="261" t="s">
        <v>170</v>
      </c>
    </row>
    <row r="151" s="14" customFormat="1">
      <c r="A151" s="14"/>
      <c r="B151" s="252"/>
      <c r="C151" s="253"/>
      <c r="D151" s="242" t="s">
        <v>179</v>
      </c>
      <c r="E151" s="254" t="s">
        <v>1</v>
      </c>
      <c r="F151" s="255" t="s">
        <v>1789</v>
      </c>
      <c r="G151" s="253"/>
      <c r="H151" s="254" t="s">
        <v>1</v>
      </c>
      <c r="I151" s="256"/>
      <c r="J151" s="253"/>
      <c r="K151" s="253"/>
      <c r="L151" s="257"/>
      <c r="M151" s="258"/>
      <c r="N151" s="259"/>
      <c r="O151" s="259"/>
      <c r="P151" s="259"/>
      <c r="Q151" s="259"/>
      <c r="R151" s="259"/>
      <c r="S151" s="259"/>
      <c r="T151" s="260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T151" s="261" t="s">
        <v>179</v>
      </c>
      <c r="AU151" s="261" t="s">
        <v>87</v>
      </c>
      <c r="AV151" s="14" t="s">
        <v>85</v>
      </c>
      <c r="AW151" s="14" t="s">
        <v>34</v>
      </c>
      <c r="AX151" s="14" t="s">
        <v>78</v>
      </c>
      <c r="AY151" s="261" t="s">
        <v>170</v>
      </c>
    </row>
    <row r="152" s="14" customFormat="1">
      <c r="A152" s="14"/>
      <c r="B152" s="252"/>
      <c r="C152" s="253"/>
      <c r="D152" s="242" t="s">
        <v>179</v>
      </c>
      <c r="E152" s="254" t="s">
        <v>1</v>
      </c>
      <c r="F152" s="255" t="s">
        <v>1790</v>
      </c>
      <c r="G152" s="253"/>
      <c r="H152" s="254" t="s">
        <v>1</v>
      </c>
      <c r="I152" s="256"/>
      <c r="J152" s="253"/>
      <c r="K152" s="253"/>
      <c r="L152" s="257"/>
      <c r="M152" s="258"/>
      <c r="N152" s="259"/>
      <c r="O152" s="259"/>
      <c r="P152" s="259"/>
      <c r="Q152" s="259"/>
      <c r="R152" s="259"/>
      <c r="S152" s="259"/>
      <c r="T152" s="260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T152" s="261" t="s">
        <v>179</v>
      </c>
      <c r="AU152" s="261" t="s">
        <v>87</v>
      </c>
      <c r="AV152" s="14" t="s">
        <v>85</v>
      </c>
      <c r="AW152" s="14" t="s">
        <v>34</v>
      </c>
      <c r="AX152" s="14" t="s">
        <v>78</v>
      </c>
      <c r="AY152" s="261" t="s">
        <v>170</v>
      </c>
    </row>
    <row r="153" s="13" customFormat="1">
      <c r="A153" s="13"/>
      <c r="B153" s="240"/>
      <c r="C153" s="241"/>
      <c r="D153" s="242" t="s">
        <v>179</v>
      </c>
      <c r="E153" s="243" t="s">
        <v>1</v>
      </c>
      <c r="F153" s="244" t="s">
        <v>85</v>
      </c>
      <c r="G153" s="241"/>
      <c r="H153" s="245">
        <v>1</v>
      </c>
      <c r="I153" s="246"/>
      <c r="J153" s="241"/>
      <c r="K153" s="241"/>
      <c r="L153" s="247"/>
      <c r="M153" s="248"/>
      <c r="N153" s="249"/>
      <c r="O153" s="249"/>
      <c r="P153" s="249"/>
      <c r="Q153" s="249"/>
      <c r="R153" s="249"/>
      <c r="S153" s="249"/>
      <c r="T153" s="250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51" t="s">
        <v>179</v>
      </c>
      <c r="AU153" s="251" t="s">
        <v>87</v>
      </c>
      <c r="AV153" s="13" t="s">
        <v>87</v>
      </c>
      <c r="AW153" s="13" t="s">
        <v>34</v>
      </c>
      <c r="AX153" s="13" t="s">
        <v>85</v>
      </c>
      <c r="AY153" s="251" t="s">
        <v>170</v>
      </c>
    </row>
    <row r="154" s="12" customFormat="1" ht="22.8" customHeight="1">
      <c r="A154" s="12"/>
      <c r="B154" s="211"/>
      <c r="C154" s="212"/>
      <c r="D154" s="213" t="s">
        <v>77</v>
      </c>
      <c r="E154" s="225" t="s">
        <v>1791</v>
      </c>
      <c r="F154" s="225" t="s">
        <v>1792</v>
      </c>
      <c r="G154" s="212"/>
      <c r="H154" s="212"/>
      <c r="I154" s="215"/>
      <c r="J154" s="226">
        <f>BK154</f>
        <v>0</v>
      </c>
      <c r="K154" s="212"/>
      <c r="L154" s="217"/>
      <c r="M154" s="218"/>
      <c r="N154" s="219"/>
      <c r="O154" s="219"/>
      <c r="P154" s="220">
        <f>SUM(P155:P165)</f>
        <v>0</v>
      </c>
      <c r="Q154" s="219"/>
      <c r="R154" s="220">
        <f>SUM(R155:R165)</f>
        <v>0</v>
      </c>
      <c r="S154" s="219"/>
      <c r="T154" s="221">
        <f>SUM(T155:T165)</f>
        <v>0</v>
      </c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R154" s="222" t="s">
        <v>85</v>
      </c>
      <c r="AT154" s="223" t="s">
        <v>77</v>
      </c>
      <c r="AU154" s="223" t="s">
        <v>85</v>
      </c>
      <c r="AY154" s="222" t="s">
        <v>170</v>
      </c>
      <c r="BK154" s="224">
        <f>SUM(BK155:BK165)</f>
        <v>0</v>
      </c>
    </row>
    <row r="155" s="2" customFormat="1" ht="49.05" customHeight="1">
      <c r="A155" s="39"/>
      <c r="B155" s="40"/>
      <c r="C155" s="227" t="s">
        <v>192</v>
      </c>
      <c r="D155" s="227" t="s">
        <v>172</v>
      </c>
      <c r="E155" s="228" t="s">
        <v>1793</v>
      </c>
      <c r="F155" s="229" t="s">
        <v>1794</v>
      </c>
      <c r="G155" s="230" t="s">
        <v>1643</v>
      </c>
      <c r="H155" s="231">
        <v>1</v>
      </c>
      <c r="I155" s="232"/>
      <c r="J155" s="233">
        <f>ROUND(I155*H155,2)</f>
        <v>0</v>
      </c>
      <c r="K155" s="229" t="s">
        <v>1</v>
      </c>
      <c r="L155" s="45"/>
      <c r="M155" s="234" t="s">
        <v>1</v>
      </c>
      <c r="N155" s="235" t="s">
        <v>43</v>
      </c>
      <c r="O155" s="92"/>
      <c r="P155" s="236">
        <f>O155*H155</f>
        <v>0</v>
      </c>
      <c r="Q155" s="236">
        <v>0</v>
      </c>
      <c r="R155" s="236">
        <f>Q155*H155</f>
        <v>0</v>
      </c>
      <c r="S155" s="236">
        <v>0</v>
      </c>
      <c r="T155" s="237">
        <f>S155*H155</f>
        <v>0</v>
      </c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R155" s="238" t="s">
        <v>1764</v>
      </c>
      <c r="AT155" s="238" t="s">
        <v>172</v>
      </c>
      <c r="AU155" s="238" t="s">
        <v>87</v>
      </c>
      <c r="AY155" s="18" t="s">
        <v>170</v>
      </c>
      <c r="BE155" s="239">
        <f>IF(N155="základní",J155,0)</f>
        <v>0</v>
      </c>
      <c r="BF155" s="239">
        <f>IF(N155="snížená",J155,0)</f>
        <v>0</v>
      </c>
      <c r="BG155" s="239">
        <f>IF(N155="zákl. přenesená",J155,0)</f>
        <v>0</v>
      </c>
      <c r="BH155" s="239">
        <f>IF(N155="sníž. přenesená",J155,0)</f>
        <v>0</v>
      </c>
      <c r="BI155" s="239">
        <f>IF(N155="nulová",J155,0)</f>
        <v>0</v>
      </c>
      <c r="BJ155" s="18" t="s">
        <v>85</v>
      </c>
      <c r="BK155" s="239">
        <f>ROUND(I155*H155,2)</f>
        <v>0</v>
      </c>
      <c r="BL155" s="18" t="s">
        <v>1764</v>
      </c>
      <c r="BM155" s="238" t="s">
        <v>210</v>
      </c>
    </row>
    <row r="156" s="2" customFormat="1" ht="44.25" customHeight="1">
      <c r="A156" s="39"/>
      <c r="B156" s="40"/>
      <c r="C156" s="227" t="s">
        <v>197</v>
      </c>
      <c r="D156" s="227" t="s">
        <v>172</v>
      </c>
      <c r="E156" s="228" t="s">
        <v>1795</v>
      </c>
      <c r="F156" s="229" t="s">
        <v>1796</v>
      </c>
      <c r="G156" s="230" t="s">
        <v>1643</v>
      </c>
      <c r="H156" s="231">
        <v>1</v>
      </c>
      <c r="I156" s="232"/>
      <c r="J156" s="233">
        <f>ROUND(I156*H156,2)</f>
        <v>0</v>
      </c>
      <c r="K156" s="229" t="s">
        <v>1</v>
      </c>
      <c r="L156" s="45"/>
      <c r="M156" s="234" t="s">
        <v>1</v>
      </c>
      <c r="N156" s="235" t="s">
        <v>43</v>
      </c>
      <c r="O156" s="92"/>
      <c r="P156" s="236">
        <f>O156*H156</f>
        <v>0</v>
      </c>
      <c r="Q156" s="236">
        <v>0</v>
      </c>
      <c r="R156" s="236">
        <f>Q156*H156</f>
        <v>0</v>
      </c>
      <c r="S156" s="236">
        <v>0</v>
      </c>
      <c r="T156" s="237">
        <f>S156*H156</f>
        <v>0</v>
      </c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R156" s="238" t="s">
        <v>1764</v>
      </c>
      <c r="AT156" s="238" t="s">
        <v>172</v>
      </c>
      <c r="AU156" s="238" t="s">
        <v>87</v>
      </c>
      <c r="AY156" s="18" t="s">
        <v>170</v>
      </c>
      <c r="BE156" s="239">
        <f>IF(N156="základní",J156,0)</f>
        <v>0</v>
      </c>
      <c r="BF156" s="239">
        <f>IF(N156="snížená",J156,0)</f>
        <v>0</v>
      </c>
      <c r="BG156" s="239">
        <f>IF(N156="zákl. přenesená",J156,0)</f>
        <v>0</v>
      </c>
      <c r="BH156" s="239">
        <f>IF(N156="sníž. přenesená",J156,0)</f>
        <v>0</v>
      </c>
      <c r="BI156" s="239">
        <f>IF(N156="nulová",J156,0)</f>
        <v>0</v>
      </c>
      <c r="BJ156" s="18" t="s">
        <v>85</v>
      </c>
      <c r="BK156" s="239">
        <f>ROUND(I156*H156,2)</f>
        <v>0</v>
      </c>
      <c r="BL156" s="18" t="s">
        <v>1764</v>
      </c>
      <c r="BM156" s="238" t="s">
        <v>221</v>
      </c>
    </row>
    <row r="157" s="2" customFormat="1" ht="16.5" customHeight="1">
      <c r="A157" s="39"/>
      <c r="B157" s="40"/>
      <c r="C157" s="227" t="s">
        <v>202</v>
      </c>
      <c r="D157" s="227" t="s">
        <v>172</v>
      </c>
      <c r="E157" s="228" t="s">
        <v>1797</v>
      </c>
      <c r="F157" s="229" t="s">
        <v>1798</v>
      </c>
      <c r="G157" s="230" t="s">
        <v>1643</v>
      </c>
      <c r="H157" s="231">
        <v>1</v>
      </c>
      <c r="I157" s="232"/>
      <c r="J157" s="233">
        <f>ROUND(I157*H157,2)</f>
        <v>0</v>
      </c>
      <c r="K157" s="229" t="s">
        <v>1</v>
      </c>
      <c r="L157" s="45"/>
      <c r="M157" s="234" t="s">
        <v>1</v>
      </c>
      <c r="N157" s="235" t="s">
        <v>43</v>
      </c>
      <c r="O157" s="92"/>
      <c r="P157" s="236">
        <f>O157*H157</f>
        <v>0</v>
      </c>
      <c r="Q157" s="236">
        <v>0</v>
      </c>
      <c r="R157" s="236">
        <f>Q157*H157</f>
        <v>0</v>
      </c>
      <c r="S157" s="236">
        <v>0</v>
      </c>
      <c r="T157" s="237">
        <f>S157*H157</f>
        <v>0</v>
      </c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R157" s="238" t="s">
        <v>1764</v>
      </c>
      <c r="AT157" s="238" t="s">
        <v>172</v>
      </c>
      <c r="AU157" s="238" t="s">
        <v>87</v>
      </c>
      <c r="AY157" s="18" t="s">
        <v>170</v>
      </c>
      <c r="BE157" s="239">
        <f>IF(N157="základní",J157,0)</f>
        <v>0</v>
      </c>
      <c r="BF157" s="239">
        <f>IF(N157="snížená",J157,0)</f>
        <v>0</v>
      </c>
      <c r="BG157" s="239">
        <f>IF(N157="zákl. přenesená",J157,0)</f>
        <v>0</v>
      </c>
      <c r="BH157" s="239">
        <f>IF(N157="sníž. přenesená",J157,0)</f>
        <v>0</v>
      </c>
      <c r="BI157" s="239">
        <f>IF(N157="nulová",J157,0)</f>
        <v>0</v>
      </c>
      <c r="BJ157" s="18" t="s">
        <v>85</v>
      </c>
      <c r="BK157" s="239">
        <f>ROUND(I157*H157,2)</f>
        <v>0</v>
      </c>
      <c r="BL157" s="18" t="s">
        <v>1764</v>
      </c>
      <c r="BM157" s="238" t="s">
        <v>235</v>
      </c>
    </row>
    <row r="158" s="13" customFormat="1">
      <c r="A158" s="13"/>
      <c r="B158" s="240"/>
      <c r="C158" s="241"/>
      <c r="D158" s="242" t="s">
        <v>179</v>
      </c>
      <c r="E158" s="243" t="s">
        <v>1</v>
      </c>
      <c r="F158" s="244" t="s">
        <v>85</v>
      </c>
      <c r="G158" s="241"/>
      <c r="H158" s="245">
        <v>1</v>
      </c>
      <c r="I158" s="246"/>
      <c r="J158" s="241"/>
      <c r="K158" s="241"/>
      <c r="L158" s="247"/>
      <c r="M158" s="248"/>
      <c r="N158" s="249"/>
      <c r="O158" s="249"/>
      <c r="P158" s="249"/>
      <c r="Q158" s="249"/>
      <c r="R158" s="249"/>
      <c r="S158" s="249"/>
      <c r="T158" s="250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51" t="s">
        <v>179</v>
      </c>
      <c r="AU158" s="251" t="s">
        <v>87</v>
      </c>
      <c r="AV158" s="13" t="s">
        <v>87</v>
      </c>
      <c r="AW158" s="13" t="s">
        <v>34</v>
      </c>
      <c r="AX158" s="13" t="s">
        <v>85</v>
      </c>
      <c r="AY158" s="251" t="s">
        <v>170</v>
      </c>
    </row>
    <row r="159" s="2" customFormat="1" ht="24.15" customHeight="1">
      <c r="A159" s="39"/>
      <c r="B159" s="40"/>
      <c r="C159" s="227" t="s">
        <v>210</v>
      </c>
      <c r="D159" s="227" t="s">
        <v>172</v>
      </c>
      <c r="E159" s="228" t="s">
        <v>1799</v>
      </c>
      <c r="F159" s="229" t="s">
        <v>1800</v>
      </c>
      <c r="G159" s="230" t="s">
        <v>1643</v>
      </c>
      <c r="H159" s="231">
        <v>1</v>
      </c>
      <c r="I159" s="232"/>
      <c r="J159" s="233">
        <f>ROUND(I159*H159,2)</f>
        <v>0</v>
      </c>
      <c r="K159" s="229" t="s">
        <v>1</v>
      </c>
      <c r="L159" s="45"/>
      <c r="M159" s="234" t="s">
        <v>1</v>
      </c>
      <c r="N159" s="235" t="s">
        <v>43</v>
      </c>
      <c r="O159" s="92"/>
      <c r="P159" s="236">
        <f>O159*H159</f>
        <v>0</v>
      </c>
      <c r="Q159" s="236">
        <v>0</v>
      </c>
      <c r="R159" s="236">
        <f>Q159*H159</f>
        <v>0</v>
      </c>
      <c r="S159" s="236">
        <v>0</v>
      </c>
      <c r="T159" s="237">
        <f>S159*H159</f>
        <v>0</v>
      </c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R159" s="238" t="s">
        <v>1764</v>
      </c>
      <c r="AT159" s="238" t="s">
        <v>172</v>
      </c>
      <c r="AU159" s="238" t="s">
        <v>87</v>
      </c>
      <c r="AY159" s="18" t="s">
        <v>170</v>
      </c>
      <c r="BE159" s="239">
        <f>IF(N159="základní",J159,0)</f>
        <v>0</v>
      </c>
      <c r="BF159" s="239">
        <f>IF(N159="snížená",J159,0)</f>
        <v>0</v>
      </c>
      <c r="BG159" s="239">
        <f>IF(N159="zákl. přenesená",J159,0)</f>
        <v>0</v>
      </c>
      <c r="BH159" s="239">
        <f>IF(N159="sníž. přenesená",J159,0)</f>
        <v>0</v>
      </c>
      <c r="BI159" s="239">
        <f>IF(N159="nulová",J159,0)</f>
        <v>0</v>
      </c>
      <c r="BJ159" s="18" t="s">
        <v>85</v>
      </c>
      <c r="BK159" s="239">
        <f>ROUND(I159*H159,2)</f>
        <v>0</v>
      </c>
      <c r="BL159" s="18" t="s">
        <v>1764</v>
      </c>
      <c r="BM159" s="238" t="s">
        <v>1801</v>
      </c>
    </row>
    <row r="160" s="14" customFormat="1">
      <c r="A160" s="14"/>
      <c r="B160" s="252"/>
      <c r="C160" s="253"/>
      <c r="D160" s="242" t="s">
        <v>179</v>
      </c>
      <c r="E160" s="254" t="s">
        <v>1</v>
      </c>
      <c r="F160" s="255" t="s">
        <v>1802</v>
      </c>
      <c r="G160" s="253"/>
      <c r="H160" s="254" t="s">
        <v>1</v>
      </c>
      <c r="I160" s="256"/>
      <c r="J160" s="253"/>
      <c r="K160" s="253"/>
      <c r="L160" s="257"/>
      <c r="M160" s="258"/>
      <c r="N160" s="259"/>
      <c r="O160" s="259"/>
      <c r="P160" s="259"/>
      <c r="Q160" s="259"/>
      <c r="R160" s="259"/>
      <c r="S160" s="259"/>
      <c r="T160" s="260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T160" s="261" t="s">
        <v>179</v>
      </c>
      <c r="AU160" s="261" t="s">
        <v>87</v>
      </c>
      <c r="AV160" s="14" t="s">
        <v>85</v>
      </c>
      <c r="AW160" s="14" t="s">
        <v>34</v>
      </c>
      <c r="AX160" s="14" t="s">
        <v>78</v>
      </c>
      <c r="AY160" s="261" t="s">
        <v>170</v>
      </c>
    </row>
    <row r="161" s="13" customFormat="1">
      <c r="A161" s="13"/>
      <c r="B161" s="240"/>
      <c r="C161" s="241"/>
      <c r="D161" s="242" t="s">
        <v>179</v>
      </c>
      <c r="E161" s="243" t="s">
        <v>1</v>
      </c>
      <c r="F161" s="244" t="s">
        <v>85</v>
      </c>
      <c r="G161" s="241"/>
      <c r="H161" s="245">
        <v>1</v>
      </c>
      <c r="I161" s="246"/>
      <c r="J161" s="241"/>
      <c r="K161" s="241"/>
      <c r="L161" s="247"/>
      <c r="M161" s="248"/>
      <c r="N161" s="249"/>
      <c r="O161" s="249"/>
      <c r="P161" s="249"/>
      <c r="Q161" s="249"/>
      <c r="R161" s="249"/>
      <c r="S161" s="249"/>
      <c r="T161" s="250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51" t="s">
        <v>179</v>
      </c>
      <c r="AU161" s="251" t="s">
        <v>87</v>
      </c>
      <c r="AV161" s="13" t="s">
        <v>87</v>
      </c>
      <c r="AW161" s="13" t="s">
        <v>34</v>
      </c>
      <c r="AX161" s="13" t="s">
        <v>85</v>
      </c>
      <c r="AY161" s="251" t="s">
        <v>170</v>
      </c>
    </row>
    <row r="162" s="2" customFormat="1" ht="33" customHeight="1">
      <c r="A162" s="39"/>
      <c r="B162" s="40"/>
      <c r="C162" s="227" t="s">
        <v>215</v>
      </c>
      <c r="D162" s="227" t="s">
        <v>172</v>
      </c>
      <c r="E162" s="228" t="s">
        <v>1803</v>
      </c>
      <c r="F162" s="229" t="s">
        <v>1804</v>
      </c>
      <c r="G162" s="230" t="s">
        <v>1643</v>
      </c>
      <c r="H162" s="231">
        <v>1</v>
      </c>
      <c r="I162" s="232"/>
      <c r="J162" s="233">
        <f>ROUND(I162*H162,2)</f>
        <v>0</v>
      </c>
      <c r="K162" s="229" t="s">
        <v>1</v>
      </c>
      <c r="L162" s="45"/>
      <c r="M162" s="234" t="s">
        <v>1</v>
      </c>
      <c r="N162" s="235" t="s">
        <v>43</v>
      </c>
      <c r="O162" s="92"/>
      <c r="P162" s="236">
        <f>O162*H162</f>
        <v>0</v>
      </c>
      <c r="Q162" s="236">
        <v>0</v>
      </c>
      <c r="R162" s="236">
        <f>Q162*H162</f>
        <v>0</v>
      </c>
      <c r="S162" s="236">
        <v>0</v>
      </c>
      <c r="T162" s="237">
        <f>S162*H162</f>
        <v>0</v>
      </c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R162" s="238" t="s">
        <v>1764</v>
      </c>
      <c r="AT162" s="238" t="s">
        <v>172</v>
      </c>
      <c r="AU162" s="238" t="s">
        <v>87</v>
      </c>
      <c r="AY162" s="18" t="s">
        <v>170</v>
      </c>
      <c r="BE162" s="239">
        <f>IF(N162="základní",J162,0)</f>
        <v>0</v>
      </c>
      <c r="BF162" s="239">
        <f>IF(N162="snížená",J162,0)</f>
        <v>0</v>
      </c>
      <c r="BG162" s="239">
        <f>IF(N162="zákl. přenesená",J162,0)</f>
        <v>0</v>
      </c>
      <c r="BH162" s="239">
        <f>IF(N162="sníž. přenesená",J162,0)</f>
        <v>0</v>
      </c>
      <c r="BI162" s="239">
        <f>IF(N162="nulová",J162,0)</f>
        <v>0</v>
      </c>
      <c r="BJ162" s="18" t="s">
        <v>85</v>
      </c>
      <c r="BK162" s="239">
        <f>ROUND(I162*H162,2)</f>
        <v>0</v>
      </c>
      <c r="BL162" s="18" t="s">
        <v>1764</v>
      </c>
      <c r="BM162" s="238" t="s">
        <v>244</v>
      </c>
    </row>
    <row r="163" s="2" customFormat="1" ht="24.15" customHeight="1">
      <c r="A163" s="39"/>
      <c r="B163" s="40"/>
      <c r="C163" s="227" t="s">
        <v>221</v>
      </c>
      <c r="D163" s="227" t="s">
        <v>172</v>
      </c>
      <c r="E163" s="228" t="s">
        <v>1805</v>
      </c>
      <c r="F163" s="229" t="s">
        <v>1806</v>
      </c>
      <c r="G163" s="230" t="s">
        <v>1643</v>
      </c>
      <c r="H163" s="231">
        <v>1</v>
      </c>
      <c r="I163" s="232"/>
      <c r="J163" s="233">
        <f>ROUND(I163*H163,2)</f>
        <v>0</v>
      </c>
      <c r="K163" s="229" t="s">
        <v>1</v>
      </c>
      <c r="L163" s="45"/>
      <c r="M163" s="234" t="s">
        <v>1</v>
      </c>
      <c r="N163" s="235" t="s">
        <v>43</v>
      </c>
      <c r="O163" s="92"/>
      <c r="P163" s="236">
        <f>O163*H163</f>
        <v>0</v>
      </c>
      <c r="Q163" s="236">
        <v>0</v>
      </c>
      <c r="R163" s="236">
        <f>Q163*H163</f>
        <v>0</v>
      </c>
      <c r="S163" s="236">
        <v>0</v>
      </c>
      <c r="T163" s="237">
        <f>S163*H163</f>
        <v>0</v>
      </c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R163" s="238" t="s">
        <v>1764</v>
      </c>
      <c r="AT163" s="238" t="s">
        <v>172</v>
      </c>
      <c r="AU163" s="238" t="s">
        <v>87</v>
      </c>
      <c r="AY163" s="18" t="s">
        <v>170</v>
      </c>
      <c r="BE163" s="239">
        <f>IF(N163="základní",J163,0)</f>
        <v>0</v>
      </c>
      <c r="BF163" s="239">
        <f>IF(N163="snížená",J163,0)</f>
        <v>0</v>
      </c>
      <c r="BG163" s="239">
        <f>IF(N163="zákl. přenesená",J163,0)</f>
        <v>0</v>
      </c>
      <c r="BH163" s="239">
        <f>IF(N163="sníž. přenesená",J163,0)</f>
        <v>0</v>
      </c>
      <c r="BI163" s="239">
        <f>IF(N163="nulová",J163,0)</f>
        <v>0</v>
      </c>
      <c r="BJ163" s="18" t="s">
        <v>85</v>
      </c>
      <c r="BK163" s="239">
        <f>ROUND(I163*H163,2)</f>
        <v>0</v>
      </c>
      <c r="BL163" s="18" t="s">
        <v>1764</v>
      </c>
      <c r="BM163" s="238" t="s">
        <v>252</v>
      </c>
    </row>
    <row r="164" s="13" customFormat="1">
      <c r="A164" s="13"/>
      <c r="B164" s="240"/>
      <c r="C164" s="241"/>
      <c r="D164" s="242" t="s">
        <v>179</v>
      </c>
      <c r="E164" s="243" t="s">
        <v>1</v>
      </c>
      <c r="F164" s="244" t="s">
        <v>85</v>
      </c>
      <c r="G164" s="241"/>
      <c r="H164" s="245">
        <v>1</v>
      </c>
      <c r="I164" s="246"/>
      <c r="J164" s="241"/>
      <c r="K164" s="241"/>
      <c r="L164" s="247"/>
      <c r="M164" s="248"/>
      <c r="N164" s="249"/>
      <c r="O164" s="249"/>
      <c r="P164" s="249"/>
      <c r="Q164" s="249"/>
      <c r="R164" s="249"/>
      <c r="S164" s="249"/>
      <c r="T164" s="250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51" t="s">
        <v>179</v>
      </c>
      <c r="AU164" s="251" t="s">
        <v>87</v>
      </c>
      <c r="AV164" s="13" t="s">
        <v>87</v>
      </c>
      <c r="AW164" s="13" t="s">
        <v>34</v>
      </c>
      <c r="AX164" s="13" t="s">
        <v>85</v>
      </c>
      <c r="AY164" s="251" t="s">
        <v>170</v>
      </c>
    </row>
    <row r="165" s="2" customFormat="1" ht="24.15" customHeight="1">
      <c r="A165" s="39"/>
      <c r="B165" s="40"/>
      <c r="C165" s="227" t="s">
        <v>227</v>
      </c>
      <c r="D165" s="227" t="s">
        <v>172</v>
      </c>
      <c r="E165" s="228" t="s">
        <v>1807</v>
      </c>
      <c r="F165" s="229" t="s">
        <v>1808</v>
      </c>
      <c r="G165" s="230" t="s">
        <v>1643</v>
      </c>
      <c r="H165" s="231">
        <v>1</v>
      </c>
      <c r="I165" s="232"/>
      <c r="J165" s="233">
        <f>ROUND(I165*H165,2)</f>
        <v>0</v>
      </c>
      <c r="K165" s="229" t="s">
        <v>1</v>
      </c>
      <c r="L165" s="45"/>
      <c r="M165" s="234" t="s">
        <v>1</v>
      </c>
      <c r="N165" s="235" t="s">
        <v>43</v>
      </c>
      <c r="O165" s="92"/>
      <c r="P165" s="236">
        <f>O165*H165</f>
        <v>0</v>
      </c>
      <c r="Q165" s="236">
        <v>0</v>
      </c>
      <c r="R165" s="236">
        <f>Q165*H165</f>
        <v>0</v>
      </c>
      <c r="S165" s="236">
        <v>0</v>
      </c>
      <c r="T165" s="237">
        <f>S165*H165</f>
        <v>0</v>
      </c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R165" s="238" t="s">
        <v>1764</v>
      </c>
      <c r="AT165" s="238" t="s">
        <v>172</v>
      </c>
      <c r="AU165" s="238" t="s">
        <v>87</v>
      </c>
      <c r="AY165" s="18" t="s">
        <v>170</v>
      </c>
      <c r="BE165" s="239">
        <f>IF(N165="základní",J165,0)</f>
        <v>0</v>
      </c>
      <c r="BF165" s="239">
        <f>IF(N165="snížená",J165,0)</f>
        <v>0</v>
      </c>
      <c r="BG165" s="239">
        <f>IF(N165="zákl. přenesená",J165,0)</f>
        <v>0</v>
      </c>
      <c r="BH165" s="239">
        <f>IF(N165="sníž. přenesená",J165,0)</f>
        <v>0</v>
      </c>
      <c r="BI165" s="239">
        <f>IF(N165="nulová",J165,0)</f>
        <v>0</v>
      </c>
      <c r="BJ165" s="18" t="s">
        <v>85</v>
      </c>
      <c r="BK165" s="239">
        <f>ROUND(I165*H165,2)</f>
        <v>0</v>
      </c>
      <c r="BL165" s="18" t="s">
        <v>1764</v>
      </c>
      <c r="BM165" s="238" t="s">
        <v>264</v>
      </c>
    </row>
    <row r="166" s="12" customFormat="1" ht="22.8" customHeight="1">
      <c r="A166" s="12"/>
      <c r="B166" s="211"/>
      <c r="C166" s="212"/>
      <c r="D166" s="213" t="s">
        <v>77</v>
      </c>
      <c r="E166" s="225" t="s">
        <v>1809</v>
      </c>
      <c r="F166" s="225" t="s">
        <v>1810</v>
      </c>
      <c r="G166" s="212"/>
      <c r="H166" s="212"/>
      <c r="I166" s="215"/>
      <c r="J166" s="226">
        <f>BK166</f>
        <v>0</v>
      </c>
      <c r="K166" s="212"/>
      <c r="L166" s="217"/>
      <c r="M166" s="218"/>
      <c r="N166" s="219"/>
      <c r="O166" s="219"/>
      <c r="P166" s="220">
        <f>SUM(P167:P172)</f>
        <v>0</v>
      </c>
      <c r="Q166" s="219"/>
      <c r="R166" s="220">
        <f>SUM(R167:R172)</f>
        <v>0</v>
      </c>
      <c r="S166" s="219"/>
      <c r="T166" s="221">
        <f>SUM(T167:T172)</f>
        <v>0</v>
      </c>
      <c r="U166" s="12"/>
      <c r="V166" s="12"/>
      <c r="W166" s="12"/>
      <c r="X166" s="12"/>
      <c r="Y166" s="12"/>
      <c r="Z166" s="12"/>
      <c r="AA166" s="12"/>
      <c r="AB166" s="12"/>
      <c r="AC166" s="12"/>
      <c r="AD166" s="12"/>
      <c r="AE166" s="12"/>
      <c r="AR166" s="222" t="s">
        <v>85</v>
      </c>
      <c r="AT166" s="223" t="s">
        <v>77</v>
      </c>
      <c r="AU166" s="223" t="s">
        <v>85</v>
      </c>
      <c r="AY166" s="222" t="s">
        <v>170</v>
      </c>
      <c r="BK166" s="224">
        <f>SUM(BK167:BK172)</f>
        <v>0</v>
      </c>
    </row>
    <row r="167" s="2" customFormat="1" ht="21.75" customHeight="1">
      <c r="A167" s="39"/>
      <c r="B167" s="40"/>
      <c r="C167" s="227" t="s">
        <v>235</v>
      </c>
      <c r="D167" s="227" t="s">
        <v>172</v>
      </c>
      <c r="E167" s="228" t="s">
        <v>1811</v>
      </c>
      <c r="F167" s="229" t="s">
        <v>1812</v>
      </c>
      <c r="G167" s="230" t="s">
        <v>1643</v>
      </c>
      <c r="H167" s="231">
        <v>1</v>
      </c>
      <c r="I167" s="232"/>
      <c r="J167" s="233">
        <f>ROUND(I167*H167,2)</f>
        <v>0</v>
      </c>
      <c r="K167" s="229" t="s">
        <v>1</v>
      </c>
      <c r="L167" s="45"/>
      <c r="M167" s="234" t="s">
        <v>1</v>
      </c>
      <c r="N167" s="235" t="s">
        <v>43</v>
      </c>
      <c r="O167" s="92"/>
      <c r="P167" s="236">
        <f>O167*H167</f>
        <v>0</v>
      </c>
      <c r="Q167" s="236">
        <v>0</v>
      </c>
      <c r="R167" s="236">
        <f>Q167*H167</f>
        <v>0</v>
      </c>
      <c r="S167" s="236">
        <v>0</v>
      </c>
      <c r="T167" s="237">
        <f>S167*H167</f>
        <v>0</v>
      </c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R167" s="238" t="s">
        <v>1764</v>
      </c>
      <c r="AT167" s="238" t="s">
        <v>172</v>
      </c>
      <c r="AU167" s="238" t="s">
        <v>87</v>
      </c>
      <c r="AY167" s="18" t="s">
        <v>170</v>
      </c>
      <c r="BE167" s="239">
        <f>IF(N167="základní",J167,0)</f>
        <v>0</v>
      </c>
      <c r="BF167" s="239">
        <f>IF(N167="snížená",J167,0)</f>
        <v>0</v>
      </c>
      <c r="BG167" s="239">
        <f>IF(N167="zákl. přenesená",J167,0)</f>
        <v>0</v>
      </c>
      <c r="BH167" s="239">
        <f>IF(N167="sníž. přenesená",J167,0)</f>
        <v>0</v>
      </c>
      <c r="BI167" s="239">
        <f>IF(N167="nulová",J167,0)</f>
        <v>0</v>
      </c>
      <c r="BJ167" s="18" t="s">
        <v>85</v>
      </c>
      <c r="BK167" s="239">
        <f>ROUND(I167*H167,2)</f>
        <v>0</v>
      </c>
      <c r="BL167" s="18" t="s">
        <v>1764</v>
      </c>
      <c r="BM167" s="238" t="s">
        <v>275</v>
      </c>
    </row>
    <row r="168" s="13" customFormat="1">
      <c r="A168" s="13"/>
      <c r="B168" s="240"/>
      <c r="C168" s="241"/>
      <c r="D168" s="242" t="s">
        <v>179</v>
      </c>
      <c r="E168" s="243" t="s">
        <v>1</v>
      </c>
      <c r="F168" s="244" t="s">
        <v>85</v>
      </c>
      <c r="G168" s="241"/>
      <c r="H168" s="245">
        <v>1</v>
      </c>
      <c r="I168" s="246"/>
      <c r="J168" s="241"/>
      <c r="K168" s="241"/>
      <c r="L168" s="247"/>
      <c r="M168" s="248"/>
      <c r="N168" s="249"/>
      <c r="O168" s="249"/>
      <c r="P168" s="249"/>
      <c r="Q168" s="249"/>
      <c r="R168" s="249"/>
      <c r="S168" s="249"/>
      <c r="T168" s="250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51" t="s">
        <v>179</v>
      </c>
      <c r="AU168" s="251" t="s">
        <v>87</v>
      </c>
      <c r="AV168" s="13" t="s">
        <v>87</v>
      </c>
      <c r="AW168" s="13" t="s">
        <v>34</v>
      </c>
      <c r="AX168" s="13" t="s">
        <v>85</v>
      </c>
      <c r="AY168" s="251" t="s">
        <v>170</v>
      </c>
    </row>
    <row r="169" s="2" customFormat="1" ht="16.5" customHeight="1">
      <c r="A169" s="39"/>
      <c r="B169" s="40"/>
      <c r="C169" s="227" t="s">
        <v>239</v>
      </c>
      <c r="D169" s="227" t="s">
        <v>172</v>
      </c>
      <c r="E169" s="228" t="s">
        <v>1813</v>
      </c>
      <c r="F169" s="229" t="s">
        <v>1814</v>
      </c>
      <c r="G169" s="230" t="s">
        <v>1643</v>
      </c>
      <c r="H169" s="231">
        <v>1</v>
      </c>
      <c r="I169" s="232"/>
      <c r="J169" s="233">
        <f>ROUND(I169*H169,2)</f>
        <v>0</v>
      </c>
      <c r="K169" s="229" t="s">
        <v>1</v>
      </c>
      <c r="L169" s="45"/>
      <c r="M169" s="234" t="s">
        <v>1</v>
      </c>
      <c r="N169" s="235" t="s">
        <v>43</v>
      </c>
      <c r="O169" s="92"/>
      <c r="P169" s="236">
        <f>O169*H169</f>
        <v>0</v>
      </c>
      <c r="Q169" s="236">
        <v>0</v>
      </c>
      <c r="R169" s="236">
        <f>Q169*H169</f>
        <v>0</v>
      </c>
      <c r="S169" s="236">
        <v>0</v>
      </c>
      <c r="T169" s="237">
        <f>S169*H169</f>
        <v>0</v>
      </c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R169" s="238" t="s">
        <v>1764</v>
      </c>
      <c r="AT169" s="238" t="s">
        <v>172</v>
      </c>
      <c r="AU169" s="238" t="s">
        <v>87</v>
      </c>
      <c r="AY169" s="18" t="s">
        <v>170</v>
      </c>
      <c r="BE169" s="239">
        <f>IF(N169="základní",J169,0)</f>
        <v>0</v>
      </c>
      <c r="BF169" s="239">
        <f>IF(N169="snížená",J169,0)</f>
        <v>0</v>
      </c>
      <c r="BG169" s="239">
        <f>IF(N169="zákl. přenesená",J169,0)</f>
        <v>0</v>
      </c>
      <c r="BH169" s="239">
        <f>IF(N169="sníž. přenesená",J169,0)</f>
        <v>0</v>
      </c>
      <c r="BI169" s="239">
        <f>IF(N169="nulová",J169,0)</f>
        <v>0</v>
      </c>
      <c r="BJ169" s="18" t="s">
        <v>85</v>
      </c>
      <c r="BK169" s="239">
        <f>ROUND(I169*H169,2)</f>
        <v>0</v>
      </c>
      <c r="BL169" s="18" t="s">
        <v>1764</v>
      </c>
      <c r="BM169" s="238" t="s">
        <v>286</v>
      </c>
    </row>
    <row r="170" s="14" customFormat="1">
      <c r="A170" s="14"/>
      <c r="B170" s="252"/>
      <c r="C170" s="253"/>
      <c r="D170" s="242" t="s">
        <v>179</v>
      </c>
      <c r="E170" s="254" t="s">
        <v>1</v>
      </c>
      <c r="F170" s="255" t="s">
        <v>1815</v>
      </c>
      <c r="G170" s="253"/>
      <c r="H170" s="254" t="s">
        <v>1</v>
      </c>
      <c r="I170" s="256"/>
      <c r="J170" s="253"/>
      <c r="K170" s="253"/>
      <c r="L170" s="257"/>
      <c r="M170" s="258"/>
      <c r="N170" s="259"/>
      <c r="O170" s="259"/>
      <c r="P170" s="259"/>
      <c r="Q170" s="259"/>
      <c r="R170" s="259"/>
      <c r="S170" s="259"/>
      <c r="T170" s="260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T170" s="261" t="s">
        <v>179</v>
      </c>
      <c r="AU170" s="261" t="s">
        <v>87</v>
      </c>
      <c r="AV170" s="14" t="s">
        <v>85</v>
      </c>
      <c r="AW170" s="14" t="s">
        <v>34</v>
      </c>
      <c r="AX170" s="14" t="s">
        <v>78</v>
      </c>
      <c r="AY170" s="261" t="s">
        <v>170</v>
      </c>
    </row>
    <row r="171" s="13" customFormat="1">
      <c r="A171" s="13"/>
      <c r="B171" s="240"/>
      <c r="C171" s="241"/>
      <c r="D171" s="242" t="s">
        <v>179</v>
      </c>
      <c r="E171" s="243" t="s">
        <v>1</v>
      </c>
      <c r="F171" s="244" t="s">
        <v>85</v>
      </c>
      <c r="G171" s="241"/>
      <c r="H171" s="245">
        <v>1</v>
      </c>
      <c r="I171" s="246"/>
      <c r="J171" s="241"/>
      <c r="K171" s="241"/>
      <c r="L171" s="247"/>
      <c r="M171" s="248"/>
      <c r="N171" s="249"/>
      <c r="O171" s="249"/>
      <c r="P171" s="249"/>
      <c r="Q171" s="249"/>
      <c r="R171" s="249"/>
      <c r="S171" s="249"/>
      <c r="T171" s="250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51" t="s">
        <v>179</v>
      </c>
      <c r="AU171" s="251" t="s">
        <v>87</v>
      </c>
      <c r="AV171" s="13" t="s">
        <v>87</v>
      </c>
      <c r="AW171" s="13" t="s">
        <v>34</v>
      </c>
      <c r="AX171" s="13" t="s">
        <v>85</v>
      </c>
      <c r="AY171" s="251" t="s">
        <v>170</v>
      </c>
    </row>
    <row r="172" s="2" customFormat="1" ht="24.15" customHeight="1">
      <c r="A172" s="39"/>
      <c r="B172" s="40"/>
      <c r="C172" s="227" t="s">
        <v>244</v>
      </c>
      <c r="D172" s="227" t="s">
        <v>172</v>
      </c>
      <c r="E172" s="228" t="s">
        <v>1816</v>
      </c>
      <c r="F172" s="229" t="s">
        <v>1817</v>
      </c>
      <c r="G172" s="230" t="s">
        <v>1643</v>
      </c>
      <c r="H172" s="231">
        <v>1</v>
      </c>
      <c r="I172" s="232"/>
      <c r="J172" s="233">
        <f>ROUND(I172*H172,2)</f>
        <v>0</v>
      </c>
      <c r="K172" s="229" t="s">
        <v>1</v>
      </c>
      <c r="L172" s="45"/>
      <c r="M172" s="234" t="s">
        <v>1</v>
      </c>
      <c r="N172" s="235" t="s">
        <v>43</v>
      </c>
      <c r="O172" s="92"/>
      <c r="P172" s="236">
        <f>O172*H172</f>
        <v>0</v>
      </c>
      <c r="Q172" s="236">
        <v>0</v>
      </c>
      <c r="R172" s="236">
        <f>Q172*H172</f>
        <v>0</v>
      </c>
      <c r="S172" s="236">
        <v>0</v>
      </c>
      <c r="T172" s="237">
        <f>S172*H172</f>
        <v>0</v>
      </c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R172" s="238" t="s">
        <v>1764</v>
      </c>
      <c r="AT172" s="238" t="s">
        <v>172</v>
      </c>
      <c r="AU172" s="238" t="s">
        <v>87</v>
      </c>
      <c r="AY172" s="18" t="s">
        <v>170</v>
      </c>
      <c r="BE172" s="239">
        <f>IF(N172="základní",J172,0)</f>
        <v>0</v>
      </c>
      <c r="BF172" s="239">
        <f>IF(N172="snížená",J172,0)</f>
        <v>0</v>
      </c>
      <c r="BG172" s="239">
        <f>IF(N172="zákl. přenesená",J172,0)</f>
        <v>0</v>
      </c>
      <c r="BH172" s="239">
        <f>IF(N172="sníž. přenesená",J172,0)</f>
        <v>0</v>
      </c>
      <c r="BI172" s="239">
        <f>IF(N172="nulová",J172,0)</f>
        <v>0</v>
      </c>
      <c r="BJ172" s="18" t="s">
        <v>85</v>
      </c>
      <c r="BK172" s="239">
        <f>ROUND(I172*H172,2)</f>
        <v>0</v>
      </c>
      <c r="BL172" s="18" t="s">
        <v>1764</v>
      </c>
      <c r="BM172" s="238" t="s">
        <v>297</v>
      </c>
    </row>
    <row r="173" s="12" customFormat="1" ht="22.8" customHeight="1">
      <c r="A173" s="12"/>
      <c r="B173" s="211"/>
      <c r="C173" s="212"/>
      <c r="D173" s="213" t="s">
        <v>77</v>
      </c>
      <c r="E173" s="225" t="s">
        <v>1818</v>
      </c>
      <c r="F173" s="225" t="s">
        <v>1819</v>
      </c>
      <c r="G173" s="212"/>
      <c r="H173" s="212"/>
      <c r="I173" s="215"/>
      <c r="J173" s="226">
        <f>BK173</f>
        <v>0</v>
      </c>
      <c r="K173" s="212"/>
      <c r="L173" s="217"/>
      <c r="M173" s="218"/>
      <c r="N173" s="219"/>
      <c r="O173" s="219"/>
      <c r="P173" s="220">
        <f>SUM(P174:P207)</f>
        <v>0</v>
      </c>
      <c r="Q173" s="219"/>
      <c r="R173" s="220">
        <f>SUM(R174:R207)</f>
        <v>0</v>
      </c>
      <c r="S173" s="219"/>
      <c r="T173" s="221">
        <f>SUM(T174:T207)</f>
        <v>0</v>
      </c>
      <c r="U173" s="12"/>
      <c r="V173" s="12"/>
      <c r="W173" s="12"/>
      <c r="X173" s="12"/>
      <c r="Y173" s="12"/>
      <c r="Z173" s="12"/>
      <c r="AA173" s="12"/>
      <c r="AB173" s="12"/>
      <c r="AC173" s="12"/>
      <c r="AD173" s="12"/>
      <c r="AE173" s="12"/>
      <c r="AR173" s="222" t="s">
        <v>85</v>
      </c>
      <c r="AT173" s="223" t="s">
        <v>77</v>
      </c>
      <c r="AU173" s="223" t="s">
        <v>85</v>
      </c>
      <c r="AY173" s="222" t="s">
        <v>170</v>
      </c>
      <c r="BK173" s="224">
        <f>SUM(BK174:BK207)</f>
        <v>0</v>
      </c>
    </row>
    <row r="174" s="2" customFormat="1" ht="21.75" customHeight="1">
      <c r="A174" s="39"/>
      <c r="B174" s="40"/>
      <c r="C174" s="227" t="s">
        <v>8</v>
      </c>
      <c r="D174" s="227" t="s">
        <v>172</v>
      </c>
      <c r="E174" s="228" t="s">
        <v>1820</v>
      </c>
      <c r="F174" s="229" t="s">
        <v>1821</v>
      </c>
      <c r="G174" s="230" t="s">
        <v>1643</v>
      </c>
      <c r="H174" s="231">
        <v>1</v>
      </c>
      <c r="I174" s="232"/>
      <c r="J174" s="233">
        <f>ROUND(I174*H174,2)</f>
        <v>0</v>
      </c>
      <c r="K174" s="229" t="s">
        <v>1</v>
      </c>
      <c r="L174" s="45"/>
      <c r="M174" s="234" t="s">
        <v>1</v>
      </c>
      <c r="N174" s="235" t="s">
        <v>43</v>
      </c>
      <c r="O174" s="92"/>
      <c r="P174" s="236">
        <f>O174*H174</f>
        <v>0</v>
      </c>
      <c r="Q174" s="236">
        <v>0</v>
      </c>
      <c r="R174" s="236">
        <f>Q174*H174</f>
        <v>0</v>
      </c>
      <c r="S174" s="236">
        <v>0</v>
      </c>
      <c r="T174" s="237">
        <f>S174*H174</f>
        <v>0</v>
      </c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R174" s="238" t="s">
        <v>1764</v>
      </c>
      <c r="AT174" s="238" t="s">
        <v>172</v>
      </c>
      <c r="AU174" s="238" t="s">
        <v>87</v>
      </c>
      <c r="AY174" s="18" t="s">
        <v>170</v>
      </c>
      <c r="BE174" s="239">
        <f>IF(N174="základní",J174,0)</f>
        <v>0</v>
      </c>
      <c r="BF174" s="239">
        <f>IF(N174="snížená",J174,0)</f>
        <v>0</v>
      </c>
      <c r="BG174" s="239">
        <f>IF(N174="zákl. přenesená",J174,0)</f>
        <v>0</v>
      </c>
      <c r="BH174" s="239">
        <f>IF(N174="sníž. přenesená",J174,0)</f>
        <v>0</v>
      </c>
      <c r="BI174" s="239">
        <f>IF(N174="nulová",J174,0)</f>
        <v>0</v>
      </c>
      <c r="BJ174" s="18" t="s">
        <v>85</v>
      </c>
      <c r="BK174" s="239">
        <f>ROUND(I174*H174,2)</f>
        <v>0</v>
      </c>
      <c r="BL174" s="18" t="s">
        <v>1764</v>
      </c>
      <c r="BM174" s="238" t="s">
        <v>308</v>
      </c>
    </row>
    <row r="175" s="2" customFormat="1" ht="49.05" customHeight="1">
      <c r="A175" s="39"/>
      <c r="B175" s="40"/>
      <c r="C175" s="227" t="s">
        <v>252</v>
      </c>
      <c r="D175" s="227" t="s">
        <v>172</v>
      </c>
      <c r="E175" s="228" t="s">
        <v>1822</v>
      </c>
      <c r="F175" s="229" t="s">
        <v>1823</v>
      </c>
      <c r="G175" s="230" t="s">
        <v>1643</v>
      </c>
      <c r="H175" s="231">
        <v>1</v>
      </c>
      <c r="I175" s="232"/>
      <c r="J175" s="233">
        <f>ROUND(I175*H175,2)</f>
        <v>0</v>
      </c>
      <c r="K175" s="229" t="s">
        <v>1</v>
      </c>
      <c r="L175" s="45"/>
      <c r="M175" s="234" t="s">
        <v>1</v>
      </c>
      <c r="N175" s="235" t="s">
        <v>43</v>
      </c>
      <c r="O175" s="92"/>
      <c r="P175" s="236">
        <f>O175*H175</f>
        <v>0</v>
      </c>
      <c r="Q175" s="236">
        <v>0</v>
      </c>
      <c r="R175" s="236">
        <f>Q175*H175</f>
        <v>0</v>
      </c>
      <c r="S175" s="236">
        <v>0</v>
      </c>
      <c r="T175" s="237">
        <f>S175*H175</f>
        <v>0</v>
      </c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R175" s="238" t="s">
        <v>1764</v>
      </c>
      <c r="AT175" s="238" t="s">
        <v>172</v>
      </c>
      <c r="AU175" s="238" t="s">
        <v>87</v>
      </c>
      <c r="AY175" s="18" t="s">
        <v>170</v>
      </c>
      <c r="BE175" s="239">
        <f>IF(N175="základní",J175,0)</f>
        <v>0</v>
      </c>
      <c r="BF175" s="239">
        <f>IF(N175="snížená",J175,0)</f>
        <v>0</v>
      </c>
      <c r="BG175" s="239">
        <f>IF(N175="zákl. přenesená",J175,0)</f>
        <v>0</v>
      </c>
      <c r="BH175" s="239">
        <f>IF(N175="sníž. přenesená",J175,0)</f>
        <v>0</v>
      </c>
      <c r="BI175" s="239">
        <f>IF(N175="nulová",J175,0)</f>
        <v>0</v>
      </c>
      <c r="BJ175" s="18" t="s">
        <v>85</v>
      </c>
      <c r="BK175" s="239">
        <f>ROUND(I175*H175,2)</f>
        <v>0</v>
      </c>
      <c r="BL175" s="18" t="s">
        <v>1764</v>
      </c>
      <c r="BM175" s="238" t="s">
        <v>318</v>
      </c>
    </row>
    <row r="176" s="2" customFormat="1" ht="16.5" customHeight="1">
      <c r="A176" s="39"/>
      <c r="B176" s="40"/>
      <c r="C176" s="227" t="s">
        <v>257</v>
      </c>
      <c r="D176" s="227" t="s">
        <v>172</v>
      </c>
      <c r="E176" s="228" t="s">
        <v>1824</v>
      </c>
      <c r="F176" s="229" t="s">
        <v>1825</v>
      </c>
      <c r="G176" s="230" t="s">
        <v>1643</v>
      </c>
      <c r="H176" s="231">
        <v>1</v>
      </c>
      <c r="I176" s="232"/>
      <c r="J176" s="233">
        <f>ROUND(I176*H176,2)</f>
        <v>0</v>
      </c>
      <c r="K176" s="229" t="s">
        <v>1</v>
      </c>
      <c r="L176" s="45"/>
      <c r="M176" s="234" t="s">
        <v>1</v>
      </c>
      <c r="N176" s="235" t="s">
        <v>43</v>
      </c>
      <c r="O176" s="92"/>
      <c r="P176" s="236">
        <f>O176*H176</f>
        <v>0</v>
      </c>
      <c r="Q176" s="236">
        <v>0</v>
      </c>
      <c r="R176" s="236">
        <f>Q176*H176</f>
        <v>0</v>
      </c>
      <c r="S176" s="236">
        <v>0</v>
      </c>
      <c r="T176" s="237">
        <f>S176*H176</f>
        <v>0</v>
      </c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R176" s="238" t="s">
        <v>1764</v>
      </c>
      <c r="AT176" s="238" t="s">
        <v>172</v>
      </c>
      <c r="AU176" s="238" t="s">
        <v>87</v>
      </c>
      <c r="AY176" s="18" t="s">
        <v>170</v>
      </c>
      <c r="BE176" s="239">
        <f>IF(N176="základní",J176,0)</f>
        <v>0</v>
      </c>
      <c r="BF176" s="239">
        <f>IF(N176="snížená",J176,0)</f>
        <v>0</v>
      </c>
      <c r="BG176" s="239">
        <f>IF(N176="zákl. přenesená",J176,0)</f>
        <v>0</v>
      </c>
      <c r="BH176" s="239">
        <f>IF(N176="sníž. přenesená",J176,0)</f>
        <v>0</v>
      </c>
      <c r="BI176" s="239">
        <f>IF(N176="nulová",J176,0)</f>
        <v>0</v>
      </c>
      <c r="BJ176" s="18" t="s">
        <v>85</v>
      </c>
      <c r="BK176" s="239">
        <f>ROUND(I176*H176,2)</f>
        <v>0</v>
      </c>
      <c r="BL176" s="18" t="s">
        <v>1764</v>
      </c>
      <c r="BM176" s="238" t="s">
        <v>1826</v>
      </c>
    </row>
    <row r="177" s="14" customFormat="1">
      <c r="A177" s="14"/>
      <c r="B177" s="252"/>
      <c r="C177" s="253"/>
      <c r="D177" s="242" t="s">
        <v>179</v>
      </c>
      <c r="E177" s="254" t="s">
        <v>1</v>
      </c>
      <c r="F177" s="255" t="s">
        <v>1827</v>
      </c>
      <c r="G177" s="253"/>
      <c r="H177" s="254" t="s">
        <v>1</v>
      </c>
      <c r="I177" s="256"/>
      <c r="J177" s="253"/>
      <c r="K177" s="253"/>
      <c r="L177" s="257"/>
      <c r="M177" s="258"/>
      <c r="N177" s="259"/>
      <c r="O177" s="259"/>
      <c r="P177" s="259"/>
      <c r="Q177" s="259"/>
      <c r="R177" s="259"/>
      <c r="S177" s="259"/>
      <c r="T177" s="260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T177" s="261" t="s">
        <v>179</v>
      </c>
      <c r="AU177" s="261" t="s">
        <v>87</v>
      </c>
      <c r="AV177" s="14" t="s">
        <v>85</v>
      </c>
      <c r="AW177" s="14" t="s">
        <v>34</v>
      </c>
      <c r="AX177" s="14" t="s">
        <v>78</v>
      </c>
      <c r="AY177" s="261" t="s">
        <v>170</v>
      </c>
    </row>
    <row r="178" s="14" customFormat="1">
      <c r="A178" s="14"/>
      <c r="B178" s="252"/>
      <c r="C178" s="253"/>
      <c r="D178" s="242" t="s">
        <v>179</v>
      </c>
      <c r="E178" s="254" t="s">
        <v>1</v>
      </c>
      <c r="F178" s="255" t="s">
        <v>1828</v>
      </c>
      <c r="G178" s="253"/>
      <c r="H178" s="254" t="s">
        <v>1</v>
      </c>
      <c r="I178" s="256"/>
      <c r="J178" s="253"/>
      <c r="K178" s="253"/>
      <c r="L178" s="257"/>
      <c r="M178" s="258"/>
      <c r="N178" s="259"/>
      <c r="O178" s="259"/>
      <c r="P178" s="259"/>
      <c r="Q178" s="259"/>
      <c r="R178" s="259"/>
      <c r="S178" s="259"/>
      <c r="T178" s="260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T178" s="261" t="s">
        <v>179</v>
      </c>
      <c r="AU178" s="261" t="s">
        <v>87</v>
      </c>
      <c r="AV178" s="14" t="s">
        <v>85</v>
      </c>
      <c r="AW178" s="14" t="s">
        <v>34</v>
      </c>
      <c r="AX178" s="14" t="s">
        <v>78</v>
      </c>
      <c r="AY178" s="261" t="s">
        <v>170</v>
      </c>
    </row>
    <row r="179" s="13" customFormat="1">
      <c r="A179" s="13"/>
      <c r="B179" s="240"/>
      <c r="C179" s="241"/>
      <c r="D179" s="242" t="s">
        <v>179</v>
      </c>
      <c r="E179" s="243" t="s">
        <v>1</v>
      </c>
      <c r="F179" s="244" t="s">
        <v>85</v>
      </c>
      <c r="G179" s="241"/>
      <c r="H179" s="245">
        <v>1</v>
      </c>
      <c r="I179" s="246"/>
      <c r="J179" s="241"/>
      <c r="K179" s="241"/>
      <c r="L179" s="247"/>
      <c r="M179" s="248"/>
      <c r="N179" s="249"/>
      <c r="O179" s="249"/>
      <c r="P179" s="249"/>
      <c r="Q179" s="249"/>
      <c r="R179" s="249"/>
      <c r="S179" s="249"/>
      <c r="T179" s="250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51" t="s">
        <v>179</v>
      </c>
      <c r="AU179" s="251" t="s">
        <v>87</v>
      </c>
      <c r="AV179" s="13" t="s">
        <v>87</v>
      </c>
      <c r="AW179" s="13" t="s">
        <v>34</v>
      </c>
      <c r="AX179" s="13" t="s">
        <v>85</v>
      </c>
      <c r="AY179" s="251" t="s">
        <v>170</v>
      </c>
    </row>
    <row r="180" s="2" customFormat="1" ht="16.5" customHeight="1">
      <c r="A180" s="39"/>
      <c r="B180" s="40"/>
      <c r="C180" s="227" t="s">
        <v>264</v>
      </c>
      <c r="D180" s="227" t="s">
        <v>172</v>
      </c>
      <c r="E180" s="228" t="s">
        <v>1829</v>
      </c>
      <c r="F180" s="229" t="s">
        <v>1830</v>
      </c>
      <c r="G180" s="230" t="s">
        <v>1643</v>
      </c>
      <c r="H180" s="231">
        <v>1</v>
      </c>
      <c r="I180" s="232"/>
      <c r="J180" s="233">
        <f>ROUND(I180*H180,2)</f>
        <v>0</v>
      </c>
      <c r="K180" s="229" t="s">
        <v>1</v>
      </c>
      <c r="L180" s="45"/>
      <c r="M180" s="234" t="s">
        <v>1</v>
      </c>
      <c r="N180" s="235" t="s">
        <v>43</v>
      </c>
      <c r="O180" s="92"/>
      <c r="P180" s="236">
        <f>O180*H180</f>
        <v>0</v>
      </c>
      <c r="Q180" s="236">
        <v>0</v>
      </c>
      <c r="R180" s="236">
        <f>Q180*H180</f>
        <v>0</v>
      </c>
      <c r="S180" s="236">
        <v>0</v>
      </c>
      <c r="T180" s="237">
        <f>S180*H180</f>
        <v>0</v>
      </c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R180" s="238" t="s">
        <v>1764</v>
      </c>
      <c r="AT180" s="238" t="s">
        <v>172</v>
      </c>
      <c r="AU180" s="238" t="s">
        <v>87</v>
      </c>
      <c r="AY180" s="18" t="s">
        <v>170</v>
      </c>
      <c r="BE180" s="239">
        <f>IF(N180="základní",J180,0)</f>
        <v>0</v>
      </c>
      <c r="BF180" s="239">
        <f>IF(N180="snížená",J180,0)</f>
        <v>0</v>
      </c>
      <c r="BG180" s="239">
        <f>IF(N180="zákl. přenesená",J180,0)</f>
        <v>0</v>
      </c>
      <c r="BH180" s="239">
        <f>IF(N180="sníž. přenesená",J180,0)</f>
        <v>0</v>
      </c>
      <c r="BI180" s="239">
        <f>IF(N180="nulová",J180,0)</f>
        <v>0</v>
      </c>
      <c r="BJ180" s="18" t="s">
        <v>85</v>
      </c>
      <c r="BK180" s="239">
        <f>ROUND(I180*H180,2)</f>
        <v>0</v>
      </c>
      <c r="BL180" s="18" t="s">
        <v>1764</v>
      </c>
      <c r="BM180" s="238" t="s">
        <v>328</v>
      </c>
    </row>
    <row r="181" s="2" customFormat="1" ht="37.8" customHeight="1">
      <c r="A181" s="39"/>
      <c r="B181" s="40"/>
      <c r="C181" s="227" t="s">
        <v>270</v>
      </c>
      <c r="D181" s="227" t="s">
        <v>172</v>
      </c>
      <c r="E181" s="228" t="s">
        <v>1831</v>
      </c>
      <c r="F181" s="229" t="s">
        <v>1832</v>
      </c>
      <c r="G181" s="230" t="s">
        <v>1643</v>
      </c>
      <c r="H181" s="231">
        <v>1</v>
      </c>
      <c r="I181" s="232"/>
      <c r="J181" s="233">
        <f>ROUND(I181*H181,2)</f>
        <v>0</v>
      </c>
      <c r="K181" s="229" t="s">
        <v>1</v>
      </c>
      <c r="L181" s="45"/>
      <c r="M181" s="234" t="s">
        <v>1</v>
      </c>
      <c r="N181" s="235" t="s">
        <v>43</v>
      </c>
      <c r="O181" s="92"/>
      <c r="P181" s="236">
        <f>O181*H181</f>
        <v>0</v>
      </c>
      <c r="Q181" s="236">
        <v>0</v>
      </c>
      <c r="R181" s="236">
        <f>Q181*H181</f>
        <v>0</v>
      </c>
      <c r="S181" s="236">
        <v>0</v>
      </c>
      <c r="T181" s="237">
        <f>S181*H181</f>
        <v>0</v>
      </c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R181" s="238" t="s">
        <v>1764</v>
      </c>
      <c r="AT181" s="238" t="s">
        <v>172</v>
      </c>
      <c r="AU181" s="238" t="s">
        <v>87</v>
      </c>
      <c r="AY181" s="18" t="s">
        <v>170</v>
      </c>
      <c r="BE181" s="239">
        <f>IF(N181="základní",J181,0)</f>
        <v>0</v>
      </c>
      <c r="BF181" s="239">
        <f>IF(N181="snížená",J181,0)</f>
        <v>0</v>
      </c>
      <c r="BG181" s="239">
        <f>IF(N181="zákl. přenesená",J181,0)</f>
        <v>0</v>
      </c>
      <c r="BH181" s="239">
        <f>IF(N181="sníž. přenesená",J181,0)</f>
        <v>0</v>
      </c>
      <c r="BI181" s="239">
        <f>IF(N181="nulová",J181,0)</f>
        <v>0</v>
      </c>
      <c r="BJ181" s="18" t="s">
        <v>85</v>
      </c>
      <c r="BK181" s="239">
        <f>ROUND(I181*H181,2)</f>
        <v>0</v>
      </c>
      <c r="BL181" s="18" t="s">
        <v>1764</v>
      </c>
      <c r="BM181" s="238" t="s">
        <v>338</v>
      </c>
    </row>
    <row r="182" s="2" customFormat="1" ht="24.15" customHeight="1">
      <c r="A182" s="39"/>
      <c r="B182" s="40"/>
      <c r="C182" s="227" t="s">
        <v>275</v>
      </c>
      <c r="D182" s="227" t="s">
        <v>172</v>
      </c>
      <c r="E182" s="228" t="s">
        <v>1833</v>
      </c>
      <c r="F182" s="229" t="s">
        <v>1834</v>
      </c>
      <c r="G182" s="230" t="s">
        <v>1643</v>
      </c>
      <c r="H182" s="231">
        <v>1</v>
      </c>
      <c r="I182" s="232"/>
      <c r="J182" s="233">
        <f>ROUND(I182*H182,2)</f>
        <v>0</v>
      </c>
      <c r="K182" s="229" t="s">
        <v>1</v>
      </c>
      <c r="L182" s="45"/>
      <c r="M182" s="234" t="s">
        <v>1</v>
      </c>
      <c r="N182" s="235" t="s">
        <v>43</v>
      </c>
      <c r="O182" s="92"/>
      <c r="P182" s="236">
        <f>O182*H182</f>
        <v>0</v>
      </c>
      <c r="Q182" s="236">
        <v>0</v>
      </c>
      <c r="R182" s="236">
        <f>Q182*H182</f>
        <v>0</v>
      </c>
      <c r="S182" s="236">
        <v>0</v>
      </c>
      <c r="T182" s="237">
        <f>S182*H182</f>
        <v>0</v>
      </c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R182" s="238" t="s">
        <v>1764</v>
      </c>
      <c r="AT182" s="238" t="s">
        <v>172</v>
      </c>
      <c r="AU182" s="238" t="s">
        <v>87</v>
      </c>
      <c r="AY182" s="18" t="s">
        <v>170</v>
      </c>
      <c r="BE182" s="239">
        <f>IF(N182="základní",J182,0)</f>
        <v>0</v>
      </c>
      <c r="BF182" s="239">
        <f>IF(N182="snížená",J182,0)</f>
        <v>0</v>
      </c>
      <c r="BG182" s="239">
        <f>IF(N182="zákl. přenesená",J182,0)</f>
        <v>0</v>
      </c>
      <c r="BH182" s="239">
        <f>IF(N182="sníž. přenesená",J182,0)</f>
        <v>0</v>
      </c>
      <c r="BI182" s="239">
        <f>IF(N182="nulová",J182,0)</f>
        <v>0</v>
      </c>
      <c r="BJ182" s="18" t="s">
        <v>85</v>
      </c>
      <c r="BK182" s="239">
        <f>ROUND(I182*H182,2)</f>
        <v>0</v>
      </c>
      <c r="BL182" s="18" t="s">
        <v>1764</v>
      </c>
      <c r="BM182" s="238" t="s">
        <v>349</v>
      </c>
    </row>
    <row r="183" s="14" customFormat="1">
      <c r="A183" s="14"/>
      <c r="B183" s="252"/>
      <c r="C183" s="253"/>
      <c r="D183" s="242" t="s">
        <v>179</v>
      </c>
      <c r="E183" s="254" t="s">
        <v>1</v>
      </c>
      <c r="F183" s="255" t="s">
        <v>1835</v>
      </c>
      <c r="G183" s="253"/>
      <c r="H183" s="254" t="s">
        <v>1</v>
      </c>
      <c r="I183" s="256"/>
      <c r="J183" s="253"/>
      <c r="K183" s="253"/>
      <c r="L183" s="257"/>
      <c r="M183" s="258"/>
      <c r="N183" s="259"/>
      <c r="O183" s="259"/>
      <c r="P183" s="259"/>
      <c r="Q183" s="259"/>
      <c r="R183" s="259"/>
      <c r="S183" s="259"/>
      <c r="T183" s="260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T183" s="261" t="s">
        <v>179</v>
      </c>
      <c r="AU183" s="261" t="s">
        <v>87</v>
      </c>
      <c r="AV183" s="14" t="s">
        <v>85</v>
      </c>
      <c r="AW183" s="14" t="s">
        <v>34</v>
      </c>
      <c r="AX183" s="14" t="s">
        <v>78</v>
      </c>
      <c r="AY183" s="261" t="s">
        <v>170</v>
      </c>
    </row>
    <row r="184" s="14" customFormat="1">
      <c r="A184" s="14"/>
      <c r="B184" s="252"/>
      <c r="C184" s="253"/>
      <c r="D184" s="242" t="s">
        <v>179</v>
      </c>
      <c r="E184" s="254" t="s">
        <v>1</v>
      </c>
      <c r="F184" s="255" t="s">
        <v>1836</v>
      </c>
      <c r="G184" s="253"/>
      <c r="H184" s="254" t="s">
        <v>1</v>
      </c>
      <c r="I184" s="256"/>
      <c r="J184" s="253"/>
      <c r="K184" s="253"/>
      <c r="L184" s="257"/>
      <c r="M184" s="258"/>
      <c r="N184" s="259"/>
      <c r="O184" s="259"/>
      <c r="P184" s="259"/>
      <c r="Q184" s="259"/>
      <c r="R184" s="259"/>
      <c r="S184" s="259"/>
      <c r="T184" s="260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T184" s="261" t="s">
        <v>179</v>
      </c>
      <c r="AU184" s="261" t="s">
        <v>87</v>
      </c>
      <c r="AV184" s="14" t="s">
        <v>85</v>
      </c>
      <c r="AW184" s="14" t="s">
        <v>34</v>
      </c>
      <c r="AX184" s="14" t="s">
        <v>78</v>
      </c>
      <c r="AY184" s="261" t="s">
        <v>170</v>
      </c>
    </row>
    <row r="185" s="14" customFormat="1">
      <c r="A185" s="14"/>
      <c r="B185" s="252"/>
      <c r="C185" s="253"/>
      <c r="D185" s="242" t="s">
        <v>179</v>
      </c>
      <c r="E185" s="254" t="s">
        <v>1</v>
      </c>
      <c r="F185" s="255" t="s">
        <v>1837</v>
      </c>
      <c r="G185" s="253"/>
      <c r="H185" s="254" t="s">
        <v>1</v>
      </c>
      <c r="I185" s="256"/>
      <c r="J185" s="253"/>
      <c r="K185" s="253"/>
      <c r="L185" s="257"/>
      <c r="M185" s="258"/>
      <c r="N185" s="259"/>
      <c r="O185" s="259"/>
      <c r="P185" s="259"/>
      <c r="Q185" s="259"/>
      <c r="R185" s="259"/>
      <c r="S185" s="259"/>
      <c r="T185" s="260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T185" s="261" t="s">
        <v>179</v>
      </c>
      <c r="AU185" s="261" t="s">
        <v>87</v>
      </c>
      <c r="AV185" s="14" t="s">
        <v>85</v>
      </c>
      <c r="AW185" s="14" t="s">
        <v>34</v>
      </c>
      <c r="AX185" s="14" t="s">
        <v>78</v>
      </c>
      <c r="AY185" s="261" t="s">
        <v>170</v>
      </c>
    </row>
    <row r="186" s="14" customFormat="1">
      <c r="A186" s="14"/>
      <c r="B186" s="252"/>
      <c r="C186" s="253"/>
      <c r="D186" s="242" t="s">
        <v>179</v>
      </c>
      <c r="E186" s="254" t="s">
        <v>1</v>
      </c>
      <c r="F186" s="255" t="s">
        <v>1838</v>
      </c>
      <c r="G186" s="253"/>
      <c r="H186" s="254" t="s">
        <v>1</v>
      </c>
      <c r="I186" s="256"/>
      <c r="J186" s="253"/>
      <c r="K186" s="253"/>
      <c r="L186" s="257"/>
      <c r="M186" s="258"/>
      <c r="N186" s="259"/>
      <c r="O186" s="259"/>
      <c r="P186" s="259"/>
      <c r="Q186" s="259"/>
      <c r="R186" s="259"/>
      <c r="S186" s="259"/>
      <c r="T186" s="260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T186" s="261" t="s">
        <v>179</v>
      </c>
      <c r="AU186" s="261" t="s">
        <v>87</v>
      </c>
      <c r="AV186" s="14" t="s">
        <v>85</v>
      </c>
      <c r="AW186" s="14" t="s">
        <v>34</v>
      </c>
      <c r="AX186" s="14" t="s">
        <v>78</v>
      </c>
      <c r="AY186" s="261" t="s">
        <v>170</v>
      </c>
    </row>
    <row r="187" s="14" customFormat="1">
      <c r="A187" s="14"/>
      <c r="B187" s="252"/>
      <c r="C187" s="253"/>
      <c r="D187" s="242" t="s">
        <v>179</v>
      </c>
      <c r="E187" s="254" t="s">
        <v>1</v>
      </c>
      <c r="F187" s="255" t="s">
        <v>1839</v>
      </c>
      <c r="G187" s="253"/>
      <c r="H187" s="254" t="s">
        <v>1</v>
      </c>
      <c r="I187" s="256"/>
      <c r="J187" s="253"/>
      <c r="K187" s="253"/>
      <c r="L187" s="257"/>
      <c r="M187" s="258"/>
      <c r="N187" s="259"/>
      <c r="O187" s="259"/>
      <c r="P187" s="259"/>
      <c r="Q187" s="259"/>
      <c r="R187" s="259"/>
      <c r="S187" s="259"/>
      <c r="T187" s="260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T187" s="261" t="s">
        <v>179</v>
      </c>
      <c r="AU187" s="261" t="s">
        <v>87</v>
      </c>
      <c r="AV187" s="14" t="s">
        <v>85</v>
      </c>
      <c r="AW187" s="14" t="s">
        <v>34</v>
      </c>
      <c r="AX187" s="14" t="s">
        <v>78</v>
      </c>
      <c r="AY187" s="261" t="s">
        <v>170</v>
      </c>
    </row>
    <row r="188" s="14" customFormat="1">
      <c r="A188" s="14"/>
      <c r="B188" s="252"/>
      <c r="C188" s="253"/>
      <c r="D188" s="242" t="s">
        <v>179</v>
      </c>
      <c r="E188" s="254" t="s">
        <v>1</v>
      </c>
      <c r="F188" s="255" t="s">
        <v>1840</v>
      </c>
      <c r="G188" s="253"/>
      <c r="H188" s="254" t="s">
        <v>1</v>
      </c>
      <c r="I188" s="256"/>
      <c r="J188" s="253"/>
      <c r="K188" s="253"/>
      <c r="L188" s="257"/>
      <c r="M188" s="258"/>
      <c r="N188" s="259"/>
      <c r="O188" s="259"/>
      <c r="P188" s="259"/>
      <c r="Q188" s="259"/>
      <c r="R188" s="259"/>
      <c r="S188" s="259"/>
      <c r="T188" s="260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T188" s="261" t="s">
        <v>179</v>
      </c>
      <c r="AU188" s="261" t="s">
        <v>87</v>
      </c>
      <c r="AV188" s="14" t="s">
        <v>85</v>
      </c>
      <c r="AW188" s="14" t="s">
        <v>34</v>
      </c>
      <c r="AX188" s="14" t="s">
        <v>78</v>
      </c>
      <c r="AY188" s="261" t="s">
        <v>170</v>
      </c>
    </row>
    <row r="189" s="13" customFormat="1">
      <c r="A189" s="13"/>
      <c r="B189" s="240"/>
      <c r="C189" s="241"/>
      <c r="D189" s="242" t="s">
        <v>179</v>
      </c>
      <c r="E189" s="243" t="s">
        <v>1</v>
      </c>
      <c r="F189" s="244" t="s">
        <v>85</v>
      </c>
      <c r="G189" s="241"/>
      <c r="H189" s="245">
        <v>1</v>
      </c>
      <c r="I189" s="246"/>
      <c r="J189" s="241"/>
      <c r="K189" s="241"/>
      <c r="L189" s="247"/>
      <c r="M189" s="248"/>
      <c r="N189" s="249"/>
      <c r="O189" s="249"/>
      <c r="P189" s="249"/>
      <c r="Q189" s="249"/>
      <c r="R189" s="249"/>
      <c r="S189" s="249"/>
      <c r="T189" s="250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251" t="s">
        <v>179</v>
      </c>
      <c r="AU189" s="251" t="s">
        <v>87</v>
      </c>
      <c r="AV189" s="13" t="s">
        <v>87</v>
      </c>
      <c r="AW189" s="13" t="s">
        <v>34</v>
      </c>
      <c r="AX189" s="13" t="s">
        <v>85</v>
      </c>
      <c r="AY189" s="251" t="s">
        <v>170</v>
      </c>
    </row>
    <row r="190" s="2" customFormat="1" ht="24.15" customHeight="1">
      <c r="A190" s="39"/>
      <c r="B190" s="40"/>
      <c r="C190" s="227" t="s">
        <v>7</v>
      </c>
      <c r="D190" s="227" t="s">
        <v>172</v>
      </c>
      <c r="E190" s="228" t="s">
        <v>1841</v>
      </c>
      <c r="F190" s="229" t="s">
        <v>1842</v>
      </c>
      <c r="G190" s="230" t="s">
        <v>1643</v>
      </c>
      <c r="H190" s="231">
        <v>1</v>
      </c>
      <c r="I190" s="232"/>
      <c r="J190" s="233">
        <f>ROUND(I190*H190,2)</f>
        <v>0</v>
      </c>
      <c r="K190" s="229" t="s">
        <v>1</v>
      </c>
      <c r="L190" s="45"/>
      <c r="M190" s="234" t="s">
        <v>1</v>
      </c>
      <c r="N190" s="235" t="s">
        <v>43</v>
      </c>
      <c r="O190" s="92"/>
      <c r="P190" s="236">
        <f>O190*H190</f>
        <v>0</v>
      </c>
      <c r="Q190" s="236">
        <v>0</v>
      </c>
      <c r="R190" s="236">
        <f>Q190*H190</f>
        <v>0</v>
      </c>
      <c r="S190" s="236">
        <v>0</v>
      </c>
      <c r="T190" s="237">
        <f>S190*H190</f>
        <v>0</v>
      </c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R190" s="238" t="s">
        <v>1764</v>
      </c>
      <c r="AT190" s="238" t="s">
        <v>172</v>
      </c>
      <c r="AU190" s="238" t="s">
        <v>87</v>
      </c>
      <c r="AY190" s="18" t="s">
        <v>170</v>
      </c>
      <c r="BE190" s="239">
        <f>IF(N190="základní",J190,0)</f>
        <v>0</v>
      </c>
      <c r="BF190" s="239">
        <f>IF(N190="snížená",J190,0)</f>
        <v>0</v>
      </c>
      <c r="BG190" s="239">
        <f>IF(N190="zákl. přenesená",J190,0)</f>
        <v>0</v>
      </c>
      <c r="BH190" s="239">
        <f>IF(N190="sníž. přenesená",J190,0)</f>
        <v>0</v>
      </c>
      <c r="BI190" s="239">
        <f>IF(N190="nulová",J190,0)</f>
        <v>0</v>
      </c>
      <c r="BJ190" s="18" t="s">
        <v>85</v>
      </c>
      <c r="BK190" s="239">
        <f>ROUND(I190*H190,2)</f>
        <v>0</v>
      </c>
      <c r="BL190" s="18" t="s">
        <v>1764</v>
      </c>
      <c r="BM190" s="238" t="s">
        <v>362</v>
      </c>
    </row>
    <row r="191" s="2" customFormat="1" ht="16.5" customHeight="1">
      <c r="A191" s="39"/>
      <c r="B191" s="40"/>
      <c r="C191" s="227" t="s">
        <v>286</v>
      </c>
      <c r="D191" s="227" t="s">
        <v>172</v>
      </c>
      <c r="E191" s="228" t="s">
        <v>1843</v>
      </c>
      <c r="F191" s="229" t="s">
        <v>1844</v>
      </c>
      <c r="G191" s="230" t="s">
        <v>1643</v>
      </c>
      <c r="H191" s="231">
        <v>1</v>
      </c>
      <c r="I191" s="232"/>
      <c r="J191" s="233">
        <f>ROUND(I191*H191,2)</f>
        <v>0</v>
      </c>
      <c r="K191" s="229" t="s">
        <v>1</v>
      </c>
      <c r="L191" s="45"/>
      <c r="M191" s="234" t="s">
        <v>1</v>
      </c>
      <c r="N191" s="235" t="s">
        <v>43</v>
      </c>
      <c r="O191" s="92"/>
      <c r="P191" s="236">
        <f>O191*H191</f>
        <v>0</v>
      </c>
      <c r="Q191" s="236">
        <v>0</v>
      </c>
      <c r="R191" s="236">
        <f>Q191*H191</f>
        <v>0</v>
      </c>
      <c r="S191" s="236">
        <v>0</v>
      </c>
      <c r="T191" s="237">
        <f>S191*H191</f>
        <v>0</v>
      </c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R191" s="238" t="s">
        <v>1764</v>
      </c>
      <c r="AT191" s="238" t="s">
        <v>172</v>
      </c>
      <c r="AU191" s="238" t="s">
        <v>87</v>
      </c>
      <c r="AY191" s="18" t="s">
        <v>170</v>
      </c>
      <c r="BE191" s="239">
        <f>IF(N191="základní",J191,0)</f>
        <v>0</v>
      </c>
      <c r="BF191" s="239">
        <f>IF(N191="snížená",J191,0)</f>
        <v>0</v>
      </c>
      <c r="BG191" s="239">
        <f>IF(N191="zákl. přenesená",J191,0)</f>
        <v>0</v>
      </c>
      <c r="BH191" s="239">
        <f>IF(N191="sníž. přenesená",J191,0)</f>
        <v>0</v>
      </c>
      <c r="BI191" s="239">
        <f>IF(N191="nulová",J191,0)</f>
        <v>0</v>
      </c>
      <c r="BJ191" s="18" t="s">
        <v>85</v>
      </c>
      <c r="BK191" s="239">
        <f>ROUND(I191*H191,2)</f>
        <v>0</v>
      </c>
      <c r="BL191" s="18" t="s">
        <v>1764</v>
      </c>
      <c r="BM191" s="238" t="s">
        <v>370</v>
      </c>
    </row>
    <row r="192" s="14" customFormat="1">
      <c r="A192" s="14"/>
      <c r="B192" s="252"/>
      <c r="C192" s="253"/>
      <c r="D192" s="242" t="s">
        <v>179</v>
      </c>
      <c r="E192" s="254" t="s">
        <v>1</v>
      </c>
      <c r="F192" s="255" t="s">
        <v>1845</v>
      </c>
      <c r="G192" s="253"/>
      <c r="H192" s="254" t="s">
        <v>1</v>
      </c>
      <c r="I192" s="256"/>
      <c r="J192" s="253"/>
      <c r="K192" s="253"/>
      <c r="L192" s="257"/>
      <c r="M192" s="258"/>
      <c r="N192" s="259"/>
      <c r="O192" s="259"/>
      <c r="P192" s="259"/>
      <c r="Q192" s="259"/>
      <c r="R192" s="259"/>
      <c r="S192" s="259"/>
      <c r="T192" s="260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T192" s="261" t="s">
        <v>179</v>
      </c>
      <c r="AU192" s="261" t="s">
        <v>87</v>
      </c>
      <c r="AV192" s="14" t="s">
        <v>85</v>
      </c>
      <c r="AW192" s="14" t="s">
        <v>34</v>
      </c>
      <c r="AX192" s="14" t="s">
        <v>78</v>
      </c>
      <c r="AY192" s="261" t="s">
        <v>170</v>
      </c>
    </row>
    <row r="193" s="14" customFormat="1">
      <c r="A193" s="14"/>
      <c r="B193" s="252"/>
      <c r="C193" s="253"/>
      <c r="D193" s="242" t="s">
        <v>179</v>
      </c>
      <c r="E193" s="254" t="s">
        <v>1</v>
      </c>
      <c r="F193" s="255" t="s">
        <v>1846</v>
      </c>
      <c r="G193" s="253"/>
      <c r="H193" s="254" t="s">
        <v>1</v>
      </c>
      <c r="I193" s="256"/>
      <c r="J193" s="253"/>
      <c r="K193" s="253"/>
      <c r="L193" s="257"/>
      <c r="M193" s="258"/>
      <c r="N193" s="259"/>
      <c r="O193" s="259"/>
      <c r="P193" s="259"/>
      <c r="Q193" s="259"/>
      <c r="R193" s="259"/>
      <c r="S193" s="259"/>
      <c r="T193" s="260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T193" s="261" t="s">
        <v>179</v>
      </c>
      <c r="AU193" s="261" t="s">
        <v>87</v>
      </c>
      <c r="AV193" s="14" t="s">
        <v>85</v>
      </c>
      <c r="AW193" s="14" t="s">
        <v>34</v>
      </c>
      <c r="AX193" s="14" t="s">
        <v>78</v>
      </c>
      <c r="AY193" s="261" t="s">
        <v>170</v>
      </c>
    </row>
    <row r="194" s="14" customFormat="1">
      <c r="A194" s="14"/>
      <c r="B194" s="252"/>
      <c r="C194" s="253"/>
      <c r="D194" s="242" t="s">
        <v>179</v>
      </c>
      <c r="E194" s="254" t="s">
        <v>1</v>
      </c>
      <c r="F194" s="255" t="s">
        <v>1847</v>
      </c>
      <c r="G194" s="253"/>
      <c r="H194" s="254" t="s">
        <v>1</v>
      </c>
      <c r="I194" s="256"/>
      <c r="J194" s="253"/>
      <c r="K194" s="253"/>
      <c r="L194" s="257"/>
      <c r="M194" s="258"/>
      <c r="N194" s="259"/>
      <c r="O194" s="259"/>
      <c r="P194" s="259"/>
      <c r="Q194" s="259"/>
      <c r="R194" s="259"/>
      <c r="S194" s="259"/>
      <c r="T194" s="260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T194" s="261" t="s">
        <v>179</v>
      </c>
      <c r="AU194" s="261" t="s">
        <v>87</v>
      </c>
      <c r="AV194" s="14" t="s">
        <v>85</v>
      </c>
      <c r="AW194" s="14" t="s">
        <v>34</v>
      </c>
      <c r="AX194" s="14" t="s">
        <v>78</v>
      </c>
      <c r="AY194" s="261" t="s">
        <v>170</v>
      </c>
    </row>
    <row r="195" s="13" customFormat="1">
      <c r="A195" s="13"/>
      <c r="B195" s="240"/>
      <c r="C195" s="241"/>
      <c r="D195" s="242" t="s">
        <v>179</v>
      </c>
      <c r="E195" s="243" t="s">
        <v>1</v>
      </c>
      <c r="F195" s="244" t="s">
        <v>85</v>
      </c>
      <c r="G195" s="241"/>
      <c r="H195" s="245">
        <v>1</v>
      </c>
      <c r="I195" s="246"/>
      <c r="J195" s="241"/>
      <c r="K195" s="241"/>
      <c r="L195" s="247"/>
      <c r="M195" s="248"/>
      <c r="N195" s="249"/>
      <c r="O195" s="249"/>
      <c r="P195" s="249"/>
      <c r="Q195" s="249"/>
      <c r="R195" s="249"/>
      <c r="S195" s="249"/>
      <c r="T195" s="250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251" t="s">
        <v>179</v>
      </c>
      <c r="AU195" s="251" t="s">
        <v>87</v>
      </c>
      <c r="AV195" s="13" t="s">
        <v>87</v>
      </c>
      <c r="AW195" s="13" t="s">
        <v>34</v>
      </c>
      <c r="AX195" s="13" t="s">
        <v>78</v>
      </c>
      <c r="AY195" s="251" t="s">
        <v>170</v>
      </c>
    </row>
    <row r="196" s="15" customFormat="1">
      <c r="A196" s="15"/>
      <c r="B196" s="262"/>
      <c r="C196" s="263"/>
      <c r="D196" s="242" t="s">
        <v>179</v>
      </c>
      <c r="E196" s="264" t="s">
        <v>1</v>
      </c>
      <c r="F196" s="265" t="s">
        <v>209</v>
      </c>
      <c r="G196" s="263"/>
      <c r="H196" s="266">
        <v>1</v>
      </c>
      <c r="I196" s="267"/>
      <c r="J196" s="263"/>
      <c r="K196" s="263"/>
      <c r="L196" s="268"/>
      <c r="M196" s="269"/>
      <c r="N196" s="270"/>
      <c r="O196" s="270"/>
      <c r="P196" s="270"/>
      <c r="Q196" s="270"/>
      <c r="R196" s="270"/>
      <c r="S196" s="270"/>
      <c r="T196" s="271"/>
      <c r="U196" s="15"/>
      <c r="V196" s="15"/>
      <c r="W196" s="15"/>
      <c r="X196" s="15"/>
      <c r="Y196" s="15"/>
      <c r="Z196" s="15"/>
      <c r="AA196" s="15"/>
      <c r="AB196" s="15"/>
      <c r="AC196" s="15"/>
      <c r="AD196" s="15"/>
      <c r="AE196" s="15"/>
      <c r="AT196" s="272" t="s">
        <v>179</v>
      </c>
      <c r="AU196" s="272" t="s">
        <v>87</v>
      </c>
      <c r="AV196" s="15" t="s">
        <v>177</v>
      </c>
      <c r="AW196" s="15" t="s">
        <v>34</v>
      </c>
      <c r="AX196" s="15" t="s">
        <v>85</v>
      </c>
      <c r="AY196" s="272" t="s">
        <v>170</v>
      </c>
    </row>
    <row r="197" s="2" customFormat="1" ht="24.15" customHeight="1">
      <c r="A197" s="39"/>
      <c r="B197" s="40"/>
      <c r="C197" s="227" t="s">
        <v>291</v>
      </c>
      <c r="D197" s="227" t="s">
        <v>172</v>
      </c>
      <c r="E197" s="228" t="s">
        <v>1848</v>
      </c>
      <c r="F197" s="229" t="s">
        <v>1849</v>
      </c>
      <c r="G197" s="230" t="s">
        <v>1643</v>
      </c>
      <c r="H197" s="231">
        <v>1</v>
      </c>
      <c r="I197" s="232"/>
      <c r="J197" s="233">
        <f>ROUND(I197*H197,2)</f>
        <v>0</v>
      </c>
      <c r="K197" s="229" t="s">
        <v>1</v>
      </c>
      <c r="L197" s="45"/>
      <c r="M197" s="234" t="s">
        <v>1</v>
      </c>
      <c r="N197" s="235" t="s">
        <v>43</v>
      </c>
      <c r="O197" s="92"/>
      <c r="P197" s="236">
        <f>O197*H197</f>
        <v>0</v>
      </c>
      <c r="Q197" s="236">
        <v>0</v>
      </c>
      <c r="R197" s="236">
        <f>Q197*H197</f>
        <v>0</v>
      </c>
      <c r="S197" s="236">
        <v>0</v>
      </c>
      <c r="T197" s="237">
        <f>S197*H197</f>
        <v>0</v>
      </c>
      <c r="U197" s="39"/>
      <c r="V197" s="39"/>
      <c r="W197" s="39"/>
      <c r="X197" s="39"/>
      <c r="Y197" s="39"/>
      <c r="Z197" s="39"/>
      <c r="AA197" s="39"/>
      <c r="AB197" s="39"/>
      <c r="AC197" s="39"/>
      <c r="AD197" s="39"/>
      <c r="AE197" s="39"/>
      <c r="AR197" s="238" t="s">
        <v>1764</v>
      </c>
      <c r="AT197" s="238" t="s">
        <v>172</v>
      </c>
      <c r="AU197" s="238" t="s">
        <v>87</v>
      </c>
      <c r="AY197" s="18" t="s">
        <v>170</v>
      </c>
      <c r="BE197" s="239">
        <f>IF(N197="základní",J197,0)</f>
        <v>0</v>
      </c>
      <c r="BF197" s="239">
        <f>IF(N197="snížená",J197,0)</f>
        <v>0</v>
      </c>
      <c r="BG197" s="239">
        <f>IF(N197="zákl. přenesená",J197,0)</f>
        <v>0</v>
      </c>
      <c r="BH197" s="239">
        <f>IF(N197="sníž. přenesená",J197,0)</f>
        <v>0</v>
      </c>
      <c r="BI197" s="239">
        <f>IF(N197="nulová",J197,0)</f>
        <v>0</v>
      </c>
      <c r="BJ197" s="18" t="s">
        <v>85</v>
      </c>
      <c r="BK197" s="239">
        <f>ROUND(I197*H197,2)</f>
        <v>0</v>
      </c>
      <c r="BL197" s="18" t="s">
        <v>1764</v>
      </c>
      <c r="BM197" s="238" t="s">
        <v>381</v>
      </c>
    </row>
    <row r="198" s="2" customFormat="1" ht="16.5" customHeight="1">
      <c r="A198" s="39"/>
      <c r="B198" s="40"/>
      <c r="C198" s="227" t="s">
        <v>297</v>
      </c>
      <c r="D198" s="227" t="s">
        <v>172</v>
      </c>
      <c r="E198" s="228" t="s">
        <v>1850</v>
      </c>
      <c r="F198" s="229" t="s">
        <v>1851</v>
      </c>
      <c r="G198" s="230" t="s">
        <v>1643</v>
      </c>
      <c r="H198" s="231">
        <v>1</v>
      </c>
      <c r="I198" s="232"/>
      <c r="J198" s="233">
        <f>ROUND(I198*H198,2)</f>
        <v>0</v>
      </c>
      <c r="K198" s="229" t="s">
        <v>1</v>
      </c>
      <c r="L198" s="45"/>
      <c r="M198" s="234" t="s">
        <v>1</v>
      </c>
      <c r="N198" s="235" t="s">
        <v>43</v>
      </c>
      <c r="O198" s="92"/>
      <c r="P198" s="236">
        <f>O198*H198</f>
        <v>0</v>
      </c>
      <c r="Q198" s="236">
        <v>0</v>
      </c>
      <c r="R198" s="236">
        <f>Q198*H198</f>
        <v>0</v>
      </c>
      <c r="S198" s="236">
        <v>0</v>
      </c>
      <c r="T198" s="237">
        <f>S198*H198</f>
        <v>0</v>
      </c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R198" s="238" t="s">
        <v>1764</v>
      </c>
      <c r="AT198" s="238" t="s">
        <v>172</v>
      </c>
      <c r="AU198" s="238" t="s">
        <v>87</v>
      </c>
      <c r="AY198" s="18" t="s">
        <v>170</v>
      </c>
      <c r="BE198" s="239">
        <f>IF(N198="základní",J198,0)</f>
        <v>0</v>
      </c>
      <c r="BF198" s="239">
        <f>IF(N198="snížená",J198,0)</f>
        <v>0</v>
      </c>
      <c r="BG198" s="239">
        <f>IF(N198="zákl. přenesená",J198,0)</f>
        <v>0</v>
      </c>
      <c r="BH198" s="239">
        <f>IF(N198="sníž. přenesená",J198,0)</f>
        <v>0</v>
      </c>
      <c r="BI198" s="239">
        <f>IF(N198="nulová",J198,0)</f>
        <v>0</v>
      </c>
      <c r="BJ198" s="18" t="s">
        <v>85</v>
      </c>
      <c r="BK198" s="239">
        <f>ROUND(I198*H198,2)</f>
        <v>0</v>
      </c>
      <c r="BL198" s="18" t="s">
        <v>1764</v>
      </c>
      <c r="BM198" s="238" t="s">
        <v>392</v>
      </c>
    </row>
    <row r="199" s="2" customFormat="1" ht="62.7" customHeight="1">
      <c r="A199" s="39"/>
      <c r="B199" s="40"/>
      <c r="C199" s="227" t="s">
        <v>303</v>
      </c>
      <c r="D199" s="227" t="s">
        <v>172</v>
      </c>
      <c r="E199" s="228" t="s">
        <v>1852</v>
      </c>
      <c r="F199" s="229" t="s">
        <v>1853</v>
      </c>
      <c r="G199" s="230" t="s">
        <v>1643</v>
      </c>
      <c r="H199" s="231">
        <v>1</v>
      </c>
      <c r="I199" s="232"/>
      <c r="J199" s="233">
        <f>ROUND(I199*H199,2)</f>
        <v>0</v>
      </c>
      <c r="K199" s="229" t="s">
        <v>1</v>
      </c>
      <c r="L199" s="45"/>
      <c r="M199" s="234" t="s">
        <v>1</v>
      </c>
      <c r="N199" s="235" t="s">
        <v>43</v>
      </c>
      <c r="O199" s="92"/>
      <c r="P199" s="236">
        <f>O199*H199</f>
        <v>0</v>
      </c>
      <c r="Q199" s="236">
        <v>0</v>
      </c>
      <c r="R199" s="236">
        <f>Q199*H199</f>
        <v>0</v>
      </c>
      <c r="S199" s="236">
        <v>0</v>
      </c>
      <c r="T199" s="237">
        <f>S199*H199</f>
        <v>0</v>
      </c>
      <c r="U199" s="39"/>
      <c r="V199" s="39"/>
      <c r="W199" s="39"/>
      <c r="X199" s="39"/>
      <c r="Y199" s="39"/>
      <c r="Z199" s="39"/>
      <c r="AA199" s="39"/>
      <c r="AB199" s="39"/>
      <c r="AC199" s="39"/>
      <c r="AD199" s="39"/>
      <c r="AE199" s="39"/>
      <c r="AR199" s="238" t="s">
        <v>1764</v>
      </c>
      <c r="AT199" s="238" t="s">
        <v>172</v>
      </c>
      <c r="AU199" s="238" t="s">
        <v>87</v>
      </c>
      <c r="AY199" s="18" t="s">
        <v>170</v>
      </c>
      <c r="BE199" s="239">
        <f>IF(N199="základní",J199,0)</f>
        <v>0</v>
      </c>
      <c r="BF199" s="239">
        <f>IF(N199="snížená",J199,0)</f>
        <v>0</v>
      </c>
      <c r="BG199" s="239">
        <f>IF(N199="zákl. přenesená",J199,0)</f>
        <v>0</v>
      </c>
      <c r="BH199" s="239">
        <f>IF(N199="sníž. přenesená",J199,0)</f>
        <v>0</v>
      </c>
      <c r="BI199" s="239">
        <f>IF(N199="nulová",J199,0)</f>
        <v>0</v>
      </c>
      <c r="BJ199" s="18" t="s">
        <v>85</v>
      </c>
      <c r="BK199" s="239">
        <f>ROUND(I199*H199,2)</f>
        <v>0</v>
      </c>
      <c r="BL199" s="18" t="s">
        <v>1764</v>
      </c>
      <c r="BM199" s="238" t="s">
        <v>402</v>
      </c>
    </row>
    <row r="200" s="2" customFormat="1" ht="24.15" customHeight="1">
      <c r="A200" s="39"/>
      <c r="B200" s="40"/>
      <c r="C200" s="227" t="s">
        <v>308</v>
      </c>
      <c r="D200" s="227" t="s">
        <v>172</v>
      </c>
      <c r="E200" s="228" t="s">
        <v>1854</v>
      </c>
      <c r="F200" s="229" t="s">
        <v>1855</v>
      </c>
      <c r="G200" s="230" t="s">
        <v>1643</v>
      </c>
      <c r="H200" s="231">
        <v>1</v>
      </c>
      <c r="I200" s="232"/>
      <c r="J200" s="233">
        <f>ROUND(I200*H200,2)</f>
        <v>0</v>
      </c>
      <c r="K200" s="229" t="s">
        <v>1</v>
      </c>
      <c r="L200" s="45"/>
      <c r="M200" s="234" t="s">
        <v>1</v>
      </c>
      <c r="N200" s="235" t="s">
        <v>43</v>
      </c>
      <c r="O200" s="92"/>
      <c r="P200" s="236">
        <f>O200*H200</f>
        <v>0</v>
      </c>
      <c r="Q200" s="236">
        <v>0</v>
      </c>
      <c r="R200" s="236">
        <f>Q200*H200</f>
        <v>0</v>
      </c>
      <c r="S200" s="236">
        <v>0</v>
      </c>
      <c r="T200" s="237">
        <f>S200*H200</f>
        <v>0</v>
      </c>
      <c r="U200" s="39"/>
      <c r="V200" s="39"/>
      <c r="W200" s="39"/>
      <c r="X200" s="39"/>
      <c r="Y200" s="39"/>
      <c r="Z200" s="39"/>
      <c r="AA200" s="39"/>
      <c r="AB200" s="39"/>
      <c r="AC200" s="39"/>
      <c r="AD200" s="39"/>
      <c r="AE200" s="39"/>
      <c r="AR200" s="238" t="s">
        <v>1764</v>
      </c>
      <c r="AT200" s="238" t="s">
        <v>172</v>
      </c>
      <c r="AU200" s="238" t="s">
        <v>87</v>
      </c>
      <c r="AY200" s="18" t="s">
        <v>170</v>
      </c>
      <c r="BE200" s="239">
        <f>IF(N200="základní",J200,0)</f>
        <v>0</v>
      </c>
      <c r="BF200" s="239">
        <f>IF(N200="snížená",J200,0)</f>
        <v>0</v>
      </c>
      <c r="BG200" s="239">
        <f>IF(N200="zákl. přenesená",J200,0)</f>
        <v>0</v>
      </c>
      <c r="BH200" s="239">
        <f>IF(N200="sníž. přenesená",J200,0)</f>
        <v>0</v>
      </c>
      <c r="BI200" s="239">
        <f>IF(N200="nulová",J200,0)</f>
        <v>0</v>
      </c>
      <c r="BJ200" s="18" t="s">
        <v>85</v>
      </c>
      <c r="BK200" s="239">
        <f>ROUND(I200*H200,2)</f>
        <v>0</v>
      </c>
      <c r="BL200" s="18" t="s">
        <v>1764</v>
      </c>
      <c r="BM200" s="238" t="s">
        <v>413</v>
      </c>
    </row>
    <row r="201" s="2" customFormat="1" ht="16.5" customHeight="1">
      <c r="A201" s="39"/>
      <c r="B201" s="40"/>
      <c r="C201" s="227" t="s">
        <v>313</v>
      </c>
      <c r="D201" s="227" t="s">
        <v>172</v>
      </c>
      <c r="E201" s="228" t="s">
        <v>1856</v>
      </c>
      <c r="F201" s="229" t="s">
        <v>1857</v>
      </c>
      <c r="G201" s="230" t="s">
        <v>1643</v>
      </c>
      <c r="H201" s="231">
        <v>1</v>
      </c>
      <c r="I201" s="232"/>
      <c r="J201" s="233">
        <f>ROUND(I201*H201,2)</f>
        <v>0</v>
      </c>
      <c r="K201" s="229" t="s">
        <v>1</v>
      </c>
      <c r="L201" s="45"/>
      <c r="M201" s="234" t="s">
        <v>1</v>
      </c>
      <c r="N201" s="235" t="s">
        <v>43</v>
      </c>
      <c r="O201" s="92"/>
      <c r="P201" s="236">
        <f>O201*H201</f>
        <v>0</v>
      </c>
      <c r="Q201" s="236">
        <v>0</v>
      </c>
      <c r="R201" s="236">
        <f>Q201*H201</f>
        <v>0</v>
      </c>
      <c r="S201" s="236">
        <v>0</v>
      </c>
      <c r="T201" s="237">
        <f>S201*H201</f>
        <v>0</v>
      </c>
      <c r="U201" s="39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R201" s="238" t="s">
        <v>1764</v>
      </c>
      <c r="AT201" s="238" t="s">
        <v>172</v>
      </c>
      <c r="AU201" s="238" t="s">
        <v>87</v>
      </c>
      <c r="AY201" s="18" t="s">
        <v>170</v>
      </c>
      <c r="BE201" s="239">
        <f>IF(N201="základní",J201,0)</f>
        <v>0</v>
      </c>
      <c r="BF201" s="239">
        <f>IF(N201="snížená",J201,0)</f>
        <v>0</v>
      </c>
      <c r="BG201" s="239">
        <f>IF(N201="zákl. přenesená",J201,0)</f>
        <v>0</v>
      </c>
      <c r="BH201" s="239">
        <f>IF(N201="sníž. přenesená",J201,0)</f>
        <v>0</v>
      </c>
      <c r="BI201" s="239">
        <f>IF(N201="nulová",J201,0)</f>
        <v>0</v>
      </c>
      <c r="BJ201" s="18" t="s">
        <v>85</v>
      </c>
      <c r="BK201" s="239">
        <f>ROUND(I201*H201,2)</f>
        <v>0</v>
      </c>
      <c r="BL201" s="18" t="s">
        <v>1764</v>
      </c>
      <c r="BM201" s="238" t="s">
        <v>435</v>
      </c>
    </row>
    <row r="202" s="13" customFormat="1">
      <c r="A202" s="13"/>
      <c r="B202" s="240"/>
      <c r="C202" s="241"/>
      <c r="D202" s="242" t="s">
        <v>179</v>
      </c>
      <c r="E202" s="243" t="s">
        <v>1</v>
      </c>
      <c r="F202" s="244" t="s">
        <v>85</v>
      </c>
      <c r="G202" s="241"/>
      <c r="H202" s="245">
        <v>1</v>
      </c>
      <c r="I202" s="246"/>
      <c r="J202" s="241"/>
      <c r="K202" s="241"/>
      <c r="L202" s="247"/>
      <c r="M202" s="248"/>
      <c r="N202" s="249"/>
      <c r="O202" s="249"/>
      <c r="P202" s="249"/>
      <c r="Q202" s="249"/>
      <c r="R202" s="249"/>
      <c r="S202" s="249"/>
      <c r="T202" s="250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251" t="s">
        <v>179</v>
      </c>
      <c r="AU202" s="251" t="s">
        <v>87</v>
      </c>
      <c r="AV202" s="13" t="s">
        <v>87</v>
      </c>
      <c r="AW202" s="13" t="s">
        <v>34</v>
      </c>
      <c r="AX202" s="13" t="s">
        <v>78</v>
      </c>
      <c r="AY202" s="251" t="s">
        <v>170</v>
      </c>
    </row>
    <row r="203" s="15" customFormat="1">
      <c r="A203" s="15"/>
      <c r="B203" s="262"/>
      <c r="C203" s="263"/>
      <c r="D203" s="242" t="s">
        <v>179</v>
      </c>
      <c r="E203" s="264" t="s">
        <v>1</v>
      </c>
      <c r="F203" s="265" t="s">
        <v>209</v>
      </c>
      <c r="G203" s="263"/>
      <c r="H203" s="266">
        <v>1</v>
      </c>
      <c r="I203" s="267"/>
      <c r="J203" s="263"/>
      <c r="K203" s="263"/>
      <c r="L203" s="268"/>
      <c r="M203" s="269"/>
      <c r="N203" s="270"/>
      <c r="O203" s="270"/>
      <c r="P203" s="270"/>
      <c r="Q203" s="270"/>
      <c r="R203" s="270"/>
      <c r="S203" s="270"/>
      <c r="T203" s="271"/>
      <c r="U203" s="15"/>
      <c r="V203" s="15"/>
      <c r="W203" s="15"/>
      <c r="X203" s="15"/>
      <c r="Y203" s="15"/>
      <c r="Z203" s="15"/>
      <c r="AA203" s="15"/>
      <c r="AB203" s="15"/>
      <c r="AC203" s="15"/>
      <c r="AD203" s="15"/>
      <c r="AE203" s="15"/>
      <c r="AT203" s="272" t="s">
        <v>179</v>
      </c>
      <c r="AU203" s="272" t="s">
        <v>87</v>
      </c>
      <c r="AV203" s="15" t="s">
        <v>177</v>
      </c>
      <c r="AW203" s="15" t="s">
        <v>34</v>
      </c>
      <c r="AX203" s="15" t="s">
        <v>85</v>
      </c>
      <c r="AY203" s="272" t="s">
        <v>170</v>
      </c>
    </row>
    <row r="204" s="2" customFormat="1" ht="16.5" customHeight="1">
      <c r="A204" s="39"/>
      <c r="B204" s="40"/>
      <c r="C204" s="227" t="s">
        <v>318</v>
      </c>
      <c r="D204" s="227" t="s">
        <v>172</v>
      </c>
      <c r="E204" s="228" t="s">
        <v>1858</v>
      </c>
      <c r="F204" s="229" t="s">
        <v>1859</v>
      </c>
      <c r="G204" s="230" t="s">
        <v>1643</v>
      </c>
      <c r="H204" s="231">
        <v>1</v>
      </c>
      <c r="I204" s="232"/>
      <c r="J204" s="233">
        <f>ROUND(I204*H204,2)</f>
        <v>0</v>
      </c>
      <c r="K204" s="229" t="s">
        <v>1</v>
      </c>
      <c r="L204" s="45"/>
      <c r="M204" s="234" t="s">
        <v>1</v>
      </c>
      <c r="N204" s="235" t="s">
        <v>43</v>
      </c>
      <c r="O204" s="92"/>
      <c r="P204" s="236">
        <f>O204*H204</f>
        <v>0</v>
      </c>
      <c r="Q204" s="236">
        <v>0</v>
      </c>
      <c r="R204" s="236">
        <f>Q204*H204</f>
        <v>0</v>
      </c>
      <c r="S204" s="236">
        <v>0</v>
      </c>
      <c r="T204" s="237">
        <f>S204*H204</f>
        <v>0</v>
      </c>
      <c r="U204" s="39"/>
      <c r="V204" s="39"/>
      <c r="W204" s="39"/>
      <c r="X204" s="39"/>
      <c r="Y204" s="39"/>
      <c r="Z204" s="39"/>
      <c r="AA204" s="39"/>
      <c r="AB204" s="39"/>
      <c r="AC204" s="39"/>
      <c r="AD204" s="39"/>
      <c r="AE204" s="39"/>
      <c r="AR204" s="238" t="s">
        <v>1764</v>
      </c>
      <c r="AT204" s="238" t="s">
        <v>172</v>
      </c>
      <c r="AU204" s="238" t="s">
        <v>87</v>
      </c>
      <c r="AY204" s="18" t="s">
        <v>170</v>
      </c>
      <c r="BE204" s="239">
        <f>IF(N204="základní",J204,0)</f>
        <v>0</v>
      </c>
      <c r="BF204" s="239">
        <f>IF(N204="snížená",J204,0)</f>
        <v>0</v>
      </c>
      <c r="BG204" s="239">
        <f>IF(N204="zákl. přenesená",J204,0)</f>
        <v>0</v>
      </c>
      <c r="BH204" s="239">
        <f>IF(N204="sníž. přenesená",J204,0)</f>
        <v>0</v>
      </c>
      <c r="BI204" s="239">
        <f>IF(N204="nulová",J204,0)</f>
        <v>0</v>
      </c>
      <c r="BJ204" s="18" t="s">
        <v>85</v>
      </c>
      <c r="BK204" s="239">
        <f>ROUND(I204*H204,2)</f>
        <v>0</v>
      </c>
      <c r="BL204" s="18" t="s">
        <v>1764</v>
      </c>
      <c r="BM204" s="238" t="s">
        <v>456</v>
      </c>
    </row>
    <row r="205" s="2" customFormat="1" ht="16.5" customHeight="1">
      <c r="A205" s="39"/>
      <c r="B205" s="40"/>
      <c r="C205" s="227" t="s">
        <v>323</v>
      </c>
      <c r="D205" s="227" t="s">
        <v>172</v>
      </c>
      <c r="E205" s="228" t="s">
        <v>1860</v>
      </c>
      <c r="F205" s="229" t="s">
        <v>1861</v>
      </c>
      <c r="G205" s="230" t="s">
        <v>1643</v>
      </c>
      <c r="H205" s="231">
        <v>1</v>
      </c>
      <c r="I205" s="232"/>
      <c r="J205" s="233">
        <f>ROUND(I205*H205,2)</f>
        <v>0</v>
      </c>
      <c r="K205" s="229" t="s">
        <v>1</v>
      </c>
      <c r="L205" s="45"/>
      <c r="M205" s="234" t="s">
        <v>1</v>
      </c>
      <c r="N205" s="235" t="s">
        <v>43</v>
      </c>
      <c r="O205" s="92"/>
      <c r="P205" s="236">
        <f>O205*H205</f>
        <v>0</v>
      </c>
      <c r="Q205" s="236">
        <v>0</v>
      </c>
      <c r="R205" s="236">
        <f>Q205*H205</f>
        <v>0</v>
      </c>
      <c r="S205" s="236">
        <v>0</v>
      </c>
      <c r="T205" s="237">
        <f>S205*H205</f>
        <v>0</v>
      </c>
      <c r="U205" s="39"/>
      <c r="V205" s="39"/>
      <c r="W205" s="39"/>
      <c r="X205" s="39"/>
      <c r="Y205" s="39"/>
      <c r="Z205" s="39"/>
      <c r="AA205" s="39"/>
      <c r="AB205" s="39"/>
      <c r="AC205" s="39"/>
      <c r="AD205" s="39"/>
      <c r="AE205" s="39"/>
      <c r="AR205" s="238" t="s">
        <v>1764</v>
      </c>
      <c r="AT205" s="238" t="s">
        <v>172</v>
      </c>
      <c r="AU205" s="238" t="s">
        <v>87</v>
      </c>
      <c r="AY205" s="18" t="s">
        <v>170</v>
      </c>
      <c r="BE205" s="239">
        <f>IF(N205="základní",J205,0)</f>
        <v>0</v>
      </c>
      <c r="BF205" s="239">
        <f>IF(N205="snížená",J205,0)</f>
        <v>0</v>
      </c>
      <c r="BG205" s="239">
        <f>IF(N205="zákl. přenesená",J205,0)</f>
        <v>0</v>
      </c>
      <c r="BH205" s="239">
        <f>IF(N205="sníž. přenesená",J205,0)</f>
        <v>0</v>
      </c>
      <c r="BI205" s="239">
        <f>IF(N205="nulová",J205,0)</f>
        <v>0</v>
      </c>
      <c r="BJ205" s="18" t="s">
        <v>85</v>
      </c>
      <c r="BK205" s="239">
        <f>ROUND(I205*H205,2)</f>
        <v>0</v>
      </c>
      <c r="BL205" s="18" t="s">
        <v>1764</v>
      </c>
      <c r="BM205" s="238" t="s">
        <v>1862</v>
      </c>
    </row>
    <row r="206" s="14" customFormat="1">
      <c r="A206" s="14"/>
      <c r="B206" s="252"/>
      <c r="C206" s="253"/>
      <c r="D206" s="242" t="s">
        <v>179</v>
      </c>
      <c r="E206" s="254" t="s">
        <v>1</v>
      </c>
      <c r="F206" s="255" t="s">
        <v>1863</v>
      </c>
      <c r="G206" s="253"/>
      <c r="H206" s="254" t="s">
        <v>1</v>
      </c>
      <c r="I206" s="256"/>
      <c r="J206" s="253"/>
      <c r="K206" s="253"/>
      <c r="L206" s="257"/>
      <c r="M206" s="258"/>
      <c r="N206" s="259"/>
      <c r="O206" s="259"/>
      <c r="P206" s="259"/>
      <c r="Q206" s="259"/>
      <c r="R206" s="259"/>
      <c r="S206" s="259"/>
      <c r="T206" s="260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T206" s="261" t="s">
        <v>179</v>
      </c>
      <c r="AU206" s="261" t="s">
        <v>87</v>
      </c>
      <c r="AV206" s="14" t="s">
        <v>85</v>
      </c>
      <c r="AW206" s="14" t="s">
        <v>34</v>
      </c>
      <c r="AX206" s="14" t="s">
        <v>78</v>
      </c>
      <c r="AY206" s="261" t="s">
        <v>170</v>
      </c>
    </row>
    <row r="207" s="13" customFormat="1">
      <c r="A207" s="13"/>
      <c r="B207" s="240"/>
      <c r="C207" s="241"/>
      <c r="D207" s="242" t="s">
        <v>179</v>
      </c>
      <c r="E207" s="243" t="s">
        <v>1</v>
      </c>
      <c r="F207" s="244" t="s">
        <v>85</v>
      </c>
      <c r="G207" s="241"/>
      <c r="H207" s="245">
        <v>1</v>
      </c>
      <c r="I207" s="246"/>
      <c r="J207" s="241"/>
      <c r="K207" s="241"/>
      <c r="L207" s="247"/>
      <c r="M207" s="303"/>
      <c r="N207" s="304"/>
      <c r="O207" s="304"/>
      <c r="P207" s="304"/>
      <c r="Q207" s="304"/>
      <c r="R207" s="304"/>
      <c r="S207" s="304"/>
      <c r="T207" s="305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T207" s="251" t="s">
        <v>179</v>
      </c>
      <c r="AU207" s="251" t="s">
        <v>87</v>
      </c>
      <c r="AV207" s="13" t="s">
        <v>87</v>
      </c>
      <c r="AW207" s="13" t="s">
        <v>34</v>
      </c>
      <c r="AX207" s="13" t="s">
        <v>85</v>
      </c>
      <c r="AY207" s="251" t="s">
        <v>170</v>
      </c>
    </row>
    <row r="208" s="2" customFormat="1" ht="6.96" customHeight="1">
      <c r="A208" s="39"/>
      <c r="B208" s="67"/>
      <c r="C208" s="68"/>
      <c r="D208" s="68"/>
      <c r="E208" s="68"/>
      <c r="F208" s="68"/>
      <c r="G208" s="68"/>
      <c r="H208" s="68"/>
      <c r="I208" s="68"/>
      <c r="J208" s="68"/>
      <c r="K208" s="68"/>
      <c r="L208" s="45"/>
      <c r="M208" s="39"/>
      <c r="O208" s="39"/>
      <c r="P208" s="39"/>
      <c r="Q208" s="39"/>
      <c r="R208" s="39"/>
      <c r="S208" s="39"/>
      <c r="T208" s="39"/>
      <c r="U208" s="39"/>
      <c r="V208" s="39"/>
      <c r="W208" s="39"/>
      <c r="X208" s="39"/>
      <c r="Y208" s="39"/>
      <c r="Z208" s="39"/>
      <c r="AA208" s="39"/>
      <c r="AB208" s="39"/>
      <c r="AC208" s="39"/>
      <c r="AD208" s="39"/>
      <c r="AE208" s="39"/>
    </row>
  </sheetData>
  <sheetProtection sheet="1" autoFilter="0" formatColumns="0" formatRows="0" objects="1" scenarios="1" spinCount="100000" saltValue="ulopI+Ehpjq653VcwI0FHbmdQRika49Qv0nmhh+vRhEQ56NLmVZAmdyYYuiCKM1jSieOPudZo9fSaertfO8tyA==" hashValue="X3Kx+2iz0ETFVlp4zFY0eDRtw3ML7hVJDCqjz/icgEeBMGmXJCu73uc7X0nSnK/ZVL3AgR1efzSQlSccDAgk2w==" algorithmName="SHA-512" password="CC35"/>
  <autoFilter ref="C120:K207"/>
  <mergeCells count="9">
    <mergeCell ref="E7:H7"/>
    <mergeCell ref="E9:H9"/>
    <mergeCell ref="E18:H18"/>
    <mergeCell ref="E27:H27"/>
    <mergeCell ref="E85:H85"/>
    <mergeCell ref="E87:H87"/>
    <mergeCell ref="E111:H111"/>
    <mergeCell ref="E113:H113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92</v>
      </c>
    </row>
    <row r="3" s="1" customFormat="1" ht="6.96" customHeight="1">
      <c r="B3" s="147"/>
      <c r="C3" s="148"/>
      <c r="D3" s="148"/>
      <c r="E3" s="148"/>
      <c r="F3" s="148"/>
      <c r="G3" s="148"/>
      <c r="H3" s="148"/>
      <c r="I3" s="148"/>
      <c r="J3" s="148"/>
      <c r="K3" s="148"/>
      <c r="L3" s="21"/>
      <c r="AT3" s="18" t="s">
        <v>87</v>
      </c>
    </row>
    <row r="4" s="1" customFormat="1" ht="24.96" customHeight="1">
      <c r="B4" s="21"/>
      <c r="D4" s="149" t="s">
        <v>137</v>
      </c>
      <c r="L4" s="21"/>
      <c r="M4" s="150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51" t="s">
        <v>16</v>
      </c>
      <c r="L6" s="21"/>
    </row>
    <row r="7" s="1" customFormat="1" ht="16.5" customHeight="1">
      <c r="B7" s="21"/>
      <c r="E7" s="152" t="str">
        <f>'Rekapitulace stavby'!K6</f>
        <v>Povodňový park Kamýk nad Vltavou, 2024,aktualizace 12_6</v>
      </c>
      <c r="F7" s="151"/>
      <c r="G7" s="151"/>
      <c r="H7" s="151"/>
      <c r="L7" s="21"/>
    </row>
    <row r="8" s="1" customFormat="1" ht="12" customHeight="1">
      <c r="B8" s="21"/>
      <c r="D8" s="151" t="s">
        <v>138</v>
      </c>
      <c r="L8" s="21"/>
    </row>
    <row r="9" s="2" customFormat="1" ht="16.5" customHeight="1">
      <c r="A9" s="39"/>
      <c r="B9" s="45"/>
      <c r="C9" s="39"/>
      <c r="D9" s="39"/>
      <c r="E9" s="152" t="s">
        <v>139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 ht="12" customHeight="1">
      <c r="A10" s="39"/>
      <c r="B10" s="45"/>
      <c r="C10" s="39"/>
      <c r="D10" s="151" t="s">
        <v>140</v>
      </c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6.5" customHeight="1">
      <c r="A11" s="39"/>
      <c r="B11" s="45"/>
      <c r="C11" s="39"/>
      <c r="D11" s="39"/>
      <c r="E11" s="153" t="s">
        <v>141</v>
      </c>
      <c r="F11" s="39"/>
      <c r="G11" s="39"/>
      <c r="H11" s="39"/>
      <c r="I11" s="39"/>
      <c r="J11" s="39"/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>
      <c r="A12" s="39"/>
      <c r="B12" s="45"/>
      <c r="C12" s="39"/>
      <c r="D12" s="39"/>
      <c r="E12" s="39"/>
      <c r="F12" s="39"/>
      <c r="G12" s="39"/>
      <c r="H12" s="39"/>
      <c r="I12" s="39"/>
      <c r="J12" s="39"/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2" customHeight="1">
      <c r="A13" s="39"/>
      <c r="B13" s="45"/>
      <c r="C13" s="39"/>
      <c r="D13" s="151" t="s">
        <v>18</v>
      </c>
      <c r="E13" s="39"/>
      <c r="F13" s="142" t="s">
        <v>1</v>
      </c>
      <c r="G13" s="39"/>
      <c r="H13" s="39"/>
      <c r="I13" s="151" t="s">
        <v>19</v>
      </c>
      <c r="J13" s="142" t="s">
        <v>1</v>
      </c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51" t="s">
        <v>20</v>
      </c>
      <c r="E14" s="39"/>
      <c r="F14" s="142" t="s">
        <v>21</v>
      </c>
      <c r="G14" s="39"/>
      <c r="H14" s="39"/>
      <c r="I14" s="151" t="s">
        <v>22</v>
      </c>
      <c r="J14" s="154" t="str">
        <f>'Rekapitulace stavby'!AN8</f>
        <v>8. 1. 2024</v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0.8" customHeight="1">
      <c r="A15" s="39"/>
      <c r="B15" s="45"/>
      <c r="C15" s="39"/>
      <c r="D15" s="39"/>
      <c r="E15" s="39"/>
      <c r="F15" s="39"/>
      <c r="G15" s="39"/>
      <c r="H15" s="39"/>
      <c r="I15" s="39"/>
      <c r="J15" s="39"/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12" customHeight="1">
      <c r="A16" s="39"/>
      <c r="B16" s="45"/>
      <c r="C16" s="39"/>
      <c r="D16" s="151" t="s">
        <v>24</v>
      </c>
      <c r="E16" s="39"/>
      <c r="F16" s="39"/>
      <c r="G16" s="39"/>
      <c r="H16" s="39"/>
      <c r="I16" s="151" t="s">
        <v>25</v>
      </c>
      <c r="J16" s="142" t="s">
        <v>1</v>
      </c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8" customHeight="1">
      <c r="A17" s="39"/>
      <c r="B17" s="45"/>
      <c r="C17" s="39"/>
      <c r="D17" s="39"/>
      <c r="E17" s="142" t="s">
        <v>26</v>
      </c>
      <c r="F17" s="39"/>
      <c r="G17" s="39"/>
      <c r="H17" s="39"/>
      <c r="I17" s="151" t="s">
        <v>27</v>
      </c>
      <c r="J17" s="142" t="s">
        <v>1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6.96" customHeight="1">
      <c r="A18" s="39"/>
      <c r="B18" s="45"/>
      <c r="C18" s="39"/>
      <c r="D18" s="39"/>
      <c r="E18" s="39"/>
      <c r="F18" s="39"/>
      <c r="G18" s="39"/>
      <c r="H18" s="39"/>
      <c r="I18" s="39"/>
      <c r="J18" s="39"/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12" customHeight="1">
      <c r="A19" s="39"/>
      <c r="B19" s="45"/>
      <c r="C19" s="39"/>
      <c r="D19" s="151" t="s">
        <v>28</v>
      </c>
      <c r="E19" s="39"/>
      <c r="F19" s="39"/>
      <c r="G19" s="39"/>
      <c r="H19" s="39"/>
      <c r="I19" s="151" t="s">
        <v>25</v>
      </c>
      <c r="J19" s="34" t="str">
        <f>'Rekapitulace stavby'!AN13</f>
        <v>Vyplň údaj</v>
      </c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8" customHeight="1">
      <c r="A20" s="39"/>
      <c r="B20" s="45"/>
      <c r="C20" s="39"/>
      <c r="D20" s="39"/>
      <c r="E20" s="34" t="str">
        <f>'Rekapitulace stavby'!E14</f>
        <v>Vyplň údaj</v>
      </c>
      <c r="F20" s="142"/>
      <c r="G20" s="142"/>
      <c r="H20" s="142"/>
      <c r="I20" s="151" t="s">
        <v>27</v>
      </c>
      <c r="J20" s="34" t="str">
        <f>'Rekapitulace stavby'!AN14</f>
        <v>Vyplň údaj</v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6.96" customHeight="1">
      <c r="A21" s="39"/>
      <c r="B21" s="45"/>
      <c r="C21" s="39"/>
      <c r="D21" s="39"/>
      <c r="E21" s="39"/>
      <c r="F21" s="39"/>
      <c r="G21" s="39"/>
      <c r="H21" s="39"/>
      <c r="I21" s="39"/>
      <c r="J21" s="39"/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12" customHeight="1">
      <c r="A22" s="39"/>
      <c r="B22" s="45"/>
      <c r="C22" s="39"/>
      <c r="D22" s="151" t="s">
        <v>30</v>
      </c>
      <c r="E22" s="39"/>
      <c r="F22" s="39"/>
      <c r="G22" s="39"/>
      <c r="H22" s="39"/>
      <c r="I22" s="151" t="s">
        <v>25</v>
      </c>
      <c r="J22" s="142" t="s">
        <v>31</v>
      </c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8" customHeight="1">
      <c r="A23" s="39"/>
      <c r="B23" s="45"/>
      <c r="C23" s="39"/>
      <c r="D23" s="39"/>
      <c r="E23" s="142" t="s">
        <v>32</v>
      </c>
      <c r="F23" s="39"/>
      <c r="G23" s="39"/>
      <c r="H23" s="39"/>
      <c r="I23" s="151" t="s">
        <v>27</v>
      </c>
      <c r="J23" s="142" t="s">
        <v>33</v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6.96" customHeight="1">
      <c r="A24" s="39"/>
      <c r="B24" s="45"/>
      <c r="C24" s="39"/>
      <c r="D24" s="39"/>
      <c r="E24" s="39"/>
      <c r="F24" s="39"/>
      <c r="G24" s="39"/>
      <c r="H24" s="39"/>
      <c r="I24" s="39"/>
      <c r="J24" s="39"/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12" customHeight="1">
      <c r="A25" s="39"/>
      <c r="B25" s="45"/>
      <c r="C25" s="39"/>
      <c r="D25" s="151" t="s">
        <v>35</v>
      </c>
      <c r="E25" s="39"/>
      <c r="F25" s="39"/>
      <c r="G25" s="39"/>
      <c r="H25" s="39"/>
      <c r="I25" s="151" t="s">
        <v>25</v>
      </c>
      <c r="J25" s="142" t="s">
        <v>1</v>
      </c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8" customHeight="1">
      <c r="A26" s="39"/>
      <c r="B26" s="45"/>
      <c r="C26" s="39"/>
      <c r="D26" s="39"/>
      <c r="E26" s="142" t="s">
        <v>32</v>
      </c>
      <c r="F26" s="39"/>
      <c r="G26" s="39"/>
      <c r="H26" s="39"/>
      <c r="I26" s="151" t="s">
        <v>27</v>
      </c>
      <c r="J26" s="142" t="s">
        <v>1</v>
      </c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2" customFormat="1" ht="6.96" customHeight="1">
      <c r="A27" s="39"/>
      <c r="B27" s="45"/>
      <c r="C27" s="39"/>
      <c r="D27" s="39"/>
      <c r="E27" s="39"/>
      <c r="F27" s="39"/>
      <c r="G27" s="39"/>
      <c r="H27" s="39"/>
      <c r="I27" s="39"/>
      <c r="J27" s="39"/>
      <c r="K27" s="39"/>
      <c r="L27" s="64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</row>
    <row r="28" s="2" customFormat="1" ht="12" customHeight="1">
      <c r="A28" s="39"/>
      <c r="B28" s="45"/>
      <c r="C28" s="39"/>
      <c r="D28" s="151" t="s">
        <v>36</v>
      </c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8" customFormat="1" ht="71.25" customHeight="1">
      <c r="A29" s="155"/>
      <c r="B29" s="156"/>
      <c r="C29" s="155"/>
      <c r="D29" s="155"/>
      <c r="E29" s="157" t="s">
        <v>37</v>
      </c>
      <c r="F29" s="157"/>
      <c r="G29" s="157"/>
      <c r="H29" s="157"/>
      <c r="I29" s="155"/>
      <c r="J29" s="155"/>
      <c r="K29" s="155"/>
      <c r="L29" s="158"/>
      <c r="S29" s="155"/>
      <c r="T29" s="155"/>
      <c r="U29" s="155"/>
      <c r="V29" s="155"/>
      <c r="W29" s="155"/>
      <c r="X29" s="155"/>
      <c r="Y29" s="155"/>
      <c r="Z29" s="155"/>
      <c r="AA29" s="155"/>
      <c r="AB29" s="155"/>
      <c r="AC29" s="155"/>
      <c r="AD29" s="155"/>
      <c r="AE29" s="155"/>
    </row>
    <row r="30" s="2" customFormat="1" ht="6.96" customHeight="1">
      <c r="A30" s="39"/>
      <c r="B30" s="45"/>
      <c r="C30" s="39"/>
      <c r="D30" s="39"/>
      <c r="E30" s="39"/>
      <c r="F30" s="39"/>
      <c r="G30" s="39"/>
      <c r="H30" s="39"/>
      <c r="I30" s="39"/>
      <c r="J30" s="39"/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9"/>
      <c r="E31" s="159"/>
      <c r="F31" s="159"/>
      <c r="G31" s="159"/>
      <c r="H31" s="159"/>
      <c r="I31" s="159"/>
      <c r="J31" s="159"/>
      <c r="K31" s="159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25.44" customHeight="1">
      <c r="A32" s="39"/>
      <c r="B32" s="45"/>
      <c r="C32" s="39"/>
      <c r="D32" s="160" t="s">
        <v>38</v>
      </c>
      <c r="E32" s="39"/>
      <c r="F32" s="39"/>
      <c r="G32" s="39"/>
      <c r="H32" s="39"/>
      <c r="I32" s="39"/>
      <c r="J32" s="161">
        <f>ROUND(J128, 2)</f>
        <v>0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6.96" customHeight="1">
      <c r="A33" s="39"/>
      <c r="B33" s="45"/>
      <c r="C33" s="39"/>
      <c r="D33" s="159"/>
      <c r="E33" s="159"/>
      <c r="F33" s="159"/>
      <c r="G33" s="159"/>
      <c r="H33" s="159"/>
      <c r="I33" s="159"/>
      <c r="J33" s="159"/>
      <c r="K33" s="159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39"/>
      <c r="F34" s="162" t="s">
        <v>40</v>
      </c>
      <c r="G34" s="39"/>
      <c r="H34" s="39"/>
      <c r="I34" s="162" t="s">
        <v>39</v>
      </c>
      <c r="J34" s="162" t="s">
        <v>41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s="2" customFormat="1" ht="14.4" customHeight="1">
      <c r="A35" s="39"/>
      <c r="B35" s="45"/>
      <c r="C35" s="39"/>
      <c r="D35" s="163" t="s">
        <v>42</v>
      </c>
      <c r="E35" s="151" t="s">
        <v>43</v>
      </c>
      <c r="F35" s="164">
        <f>ROUND((SUM(BE128:BE296)),  2)</f>
        <v>0</v>
      </c>
      <c r="G35" s="39"/>
      <c r="H35" s="39"/>
      <c r="I35" s="165">
        <v>0.20999999999999999</v>
      </c>
      <c r="J35" s="164">
        <f>ROUND(((SUM(BE128:BE296))*I35),  2)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s="2" customFormat="1" ht="14.4" customHeight="1">
      <c r="A36" s="39"/>
      <c r="B36" s="45"/>
      <c r="C36" s="39"/>
      <c r="D36" s="39"/>
      <c r="E36" s="151" t="s">
        <v>44</v>
      </c>
      <c r="F36" s="164">
        <f>ROUND((SUM(BF128:BF296)),  2)</f>
        <v>0</v>
      </c>
      <c r="G36" s="39"/>
      <c r="H36" s="39"/>
      <c r="I36" s="165">
        <v>0.14999999999999999</v>
      </c>
      <c r="J36" s="164">
        <f>ROUND(((SUM(BF128:BF296))*I36),  2)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51" t="s">
        <v>45</v>
      </c>
      <c r="F37" s="164">
        <f>ROUND((SUM(BG128:BG296)),  2)</f>
        <v>0</v>
      </c>
      <c r="G37" s="39"/>
      <c r="H37" s="39"/>
      <c r="I37" s="165">
        <v>0.20999999999999999</v>
      </c>
      <c r="J37" s="164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hidden="1" s="2" customFormat="1" ht="14.4" customHeight="1">
      <c r="A38" s="39"/>
      <c r="B38" s="45"/>
      <c r="C38" s="39"/>
      <c r="D38" s="39"/>
      <c r="E38" s="151" t="s">
        <v>46</v>
      </c>
      <c r="F38" s="164">
        <f>ROUND((SUM(BH128:BH296)),  2)</f>
        <v>0</v>
      </c>
      <c r="G38" s="39"/>
      <c r="H38" s="39"/>
      <c r="I38" s="165">
        <v>0.14999999999999999</v>
      </c>
      <c r="J38" s="164">
        <f>0</f>
        <v>0</v>
      </c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hidden="1" s="2" customFormat="1" ht="14.4" customHeight="1">
      <c r="A39" s="39"/>
      <c r="B39" s="45"/>
      <c r="C39" s="39"/>
      <c r="D39" s="39"/>
      <c r="E39" s="151" t="s">
        <v>47</v>
      </c>
      <c r="F39" s="164">
        <f>ROUND((SUM(BI128:BI296)),  2)</f>
        <v>0</v>
      </c>
      <c r="G39" s="39"/>
      <c r="H39" s="39"/>
      <c r="I39" s="165">
        <v>0</v>
      </c>
      <c r="J39" s="164">
        <f>0</f>
        <v>0</v>
      </c>
      <c r="K39" s="39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6.96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2" customFormat="1" ht="25.44" customHeight="1">
      <c r="A41" s="39"/>
      <c r="B41" s="45"/>
      <c r="C41" s="166"/>
      <c r="D41" s="167" t="s">
        <v>48</v>
      </c>
      <c r="E41" s="168"/>
      <c r="F41" s="168"/>
      <c r="G41" s="169" t="s">
        <v>49</v>
      </c>
      <c r="H41" s="170" t="s">
        <v>50</v>
      </c>
      <c r="I41" s="168"/>
      <c r="J41" s="171">
        <f>SUM(J32:J39)</f>
        <v>0</v>
      </c>
      <c r="K41" s="172"/>
      <c r="L41" s="64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</row>
    <row r="42" s="2" customFormat="1" ht="14.4" customHeight="1">
      <c r="A42" s="39"/>
      <c r="B42" s="45"/>
      <c r="C42" s="39"/>
      <c r="D42" s="39"/>
      <c r="E42" s="39"/>
      <c r="F42" s="39"/>
      <c r="G42" s="39"/>
      <c r="H42" s="39"/>
      <c r="I42" s="39"/>
      <c r="J42" s="39"/>
      <c r="K42" s="39"/>
      <c r="L42" s="64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73" t="s">
        <v>51</v>
      </c>
      <c r="E50" s="174"/>
      <c r="F50" s="174"/>
      <c r="G50" s="173" t="s">
        <v>52</v>
      </c>
      <c r="H50" s="174"/>
      <c r="I50" s="174"/>
      <c r="J50" s="174"/>
      <c r="K50" s="174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75" t="s">
        <v>53</v>
      </c>
      <c r="E61" s="176"/>
      <c r="F61" s="177" t="s">
        <v>54</v>
      </c>
      <c r="G61" s="175" t="s">
        <v>53</v>
      </c>
      <c r="H61" s="176"/>
      <c r="I61" s="176"/>
      <c r="J61" s="178" t="s">
        <v>54</v>
      </c>
      <c r="K61" s="176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73" t="s">
        <v>55</v>
      </c>
      <c r="E65" s="179"/>
      <c r="F65" s="179"/>
      <c r="G65" s="173" t="s">
        <v>56</v>
      </c>
      <c r="H65" s="179"/>
      <c r="I65" s="179"/>
      <c r="J65" s="179"/>
      <c r="K65" s="179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75" t="s">
        <v>53</v>
      </c>
      <c r="E76" s="176"/>
      <c r="F76" s="177" t="s">
        <v>54</v>
      </c>
      <c r="G76" s="175" t="s">
        <v>53</v>
      </c>
      <c r="H76" s="176"/>
      <c r="I76" s="176"/>
      <c r="J76" s="178" t="s">
        <v>54</v>
      </c>
      <c r="K76" s="176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80"/>
      <c r="C77" s="181"/>
      <c r="D77" s="181"/>
      <c r="E77" s="181"/>
      <c r="F77" s="181"/>
      <c r="G77" s="181"/>
      <c r="H77" s="181"/>
      <c r="I77" s="181"/>
      <c r="J77" s="181"/>
      <c r="K77" s="181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82"/>
      <c r="C81" s="183"/>
      <c r="D81" s="183"/>
      <c r="E81" s="183"/>
      <c r="F81" s="183"/>
      <c r="G81" s="183"/>
      <c r="H81" s="183"/>
      <c r="I81" s="183"/>
      <c r="J81" s="183"/>
      <c r="K81" s="183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142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84" t="str">
        <f>E7</f>
        <v>Povodňový park Kamýk nad Vltavou, 2024,aktualizace 12_6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1" customFormat="1" ht="12" customHeight="1">
      <c r="B86" s="22"/>
      <c r="C86" s="33" t="s">
        <v>138</v>
      </c>
      <c r="D86" s="23"/>
      <c r="E86" s="23"/>
      <c r="F86" s="23"/>
      <c r="G86" s="23"/>
      <c r="H86" s="23"/>
      <c r="I86" s="23"/>
      <c r="J86" s="23"/>
      <c r="K86" s="23"/>
      <c r="L86" s="21"/>
    </row>
    <row r="87" s="2" customFormat="1" ht="16.5" customHeight="1">
      <c r="A87" s="39"/>
      <c r="B87" s="40"/>
      <c r="C87" s="41"/>
      <c r="D87" s="41"/>
      <c r="E87" s="184" t="s">
        <v>139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12" customHeight="1">
      <c r="A88" s="39"/>
      <c r="B88" s="40"/>
      <c r="C88" s="33" t="s">
        <v>140</v>
      </c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6.5" customHeight="1">
      <c r="A89" s="39"/>
      <c r="B89" s="40"/>
      <c r="C89" s="41"/>
      <c r="D89" s="41"/>
      <c r="E89" s="77" t="str">
        <f>E11</f>
        <v>IO 01.1 - Slepé říční rameno a revitalizované plochy</v>
      </c>
      <c r="F89" s="41"/>
      <c r="G89" s="41"/>
      <c r="H89" s="41"/>
      <c r="I89" s="41"/>
      <c r="J89" s="41"/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2" customHeight="1">
      <c r="A91" s="39"/>
      <c r="B91" s="40"/>
      <c r="C91" s="33" t="s">
        <v>20</v>
      </c>
      <c r="D91" s="41"/>
      <c r="E91" s="41"/>
      <c r="F91" s="28" t="str">
        <f>F14</f>
        <v>Kamýk nad Vltavou</v>
      </c>
      <c r="G91" s="41"/>
      <c r="H91" s="41"/>
      <c r="I91" s="33" t="s">
        <v>22</v>
      </c>
      <c r="J91" s="80" t="str">
        <f>IF(J14="","",J14)</f>
        <v>8. 1. 2024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6.96" customHeight="1">
      <c r="A92" s="39"/>
      <c r="B92" s="40"/>
      <c r="C92" s="41"/>
      <c r="D92" s="41"/>
      <c r="E92" s="41"/>
      <c r="F92" s="41"/>
      <c r="G92" s="41"/>
      <c r="H92" s="41"/>
      <c r="I92" s="41"/>
      <c r="J92" s="41"/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5.15" customHeight="1">
      <c r="A93" s="39"/>
      <c r="B93" s="40"/>
      <c r="C93" s="33" t="s">
        <v>24</v>
      </c>
      <c r="D93" s="41"/>
      <c r="E93" s="41"/>
      <c r="F93" s="28" t="str">
        <f>E17</f>
        <v>Obec Kamýk nad Vltavou, Kamýk nad Vltavou 69</v>
      </c>
      <c r="G93" s="41"/>
      <c r="H93" s="41"/>
      <c r="I93" s="33" t="s">
        <v>30</v>
      </c>
      <c r="J93" s="37" t="str">
        <f>E23</f>
        <v>ŠINDLAR s.r.o.</v>
      </c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15.15" customHeight="1">
      <c r="A94" s="39"/>
      <c r="B94" s="40"/>
      <c r="C94" s="33" t="s">
        <v>28</v>
      </c>
      <c r="D94" s="41"/>
      <c r="E94" s="41"/>
      <c r="F94" s="28" t="str">
        <f>IF(E20="","",E20)</f>
        <v>Vyplň údaj</v>
      </c>
      <c r="G94" s="41"/>
      <c r="H94" s="41"/>
      <c r="I94" s="33" t="s">
        <v>35</v>
      </c>
      <c r="J94" s="37" t="str">
        <f>E26</f>
        <v>ŠINDLAR s.r.o.</v>
      </c>
      <c r="K94" s="41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9.28" customHeight="1">
      <c r="A96" s="39"/>
      <c r="B96" s="40"/>
      <c r="C96" s="185" t="s">
        <v>143</v>
      </c>
      <c r="D96" s="186"/>
      <c r="E96" s="186"/>
      <c r="F96" s="186"/>
      <c r="G96" s="186"/>
      <c r="H96" s="186"/>
      <c r="I96" s="186"/>
      <c r="J96" s="187" t="s">
        <v>144</v>
      </c>
      <c r="K96" s="186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</row>
    <row r="97" s="2" customFormat="1" ht="10.32" customHeight="1">
      <c r="A97" s="39"/>
      <c r="B97" s="40"/>
      <c r="C97" s="41"/>
      <c r="D97" s="41"/>
      <c r="E97" s="41"/>
      <c r="F97" s="41"/>
      <c r="G97" s="41"/>
      <c r="H97" s="41"/>
      <c r="I97" s="41"/>
      <c r="J97" s="41"/>
      <c r="K97" s="41"/>
      <c r="L97" s="64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</row>
    <row r="98" s="2" customFormat="1" ht="22.8" customHeight="1">
      <c r="A98" s="39"/>
      <c r="B98" s="40"/>
      <c r="C98" s="188" t="s">
        <v>145</v>
      </c>
      <c r="D98" s="41"/>
      <c r="E98" s="41"/>
      <c r="F98" s="41"/>
      <c r="G98" s="41"/>
      <c r="H98" s="41"/>
      <c r="I98" s="41"/>
      <c r="J98" s="111">
        <f>J128</f>
        <v>0</v>
      </c>
      <c r="K98" s="41"/>
      <c r="L98" s="64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U98" s="18" t="s">
        <v>146</v>
      </c>
    </row>
    <row r="99" s="9" customFormat="1" ht="24.96" customHeight="1">
      <c r="A99" s="9"/>
      <c r="B99" s="189"/>
      <c r="C99" s="190"/>
      <c r="D99" s="191" t="s">
        <v>147</v>
      </c>
      <c r="E99" s="192"/>
      <c r="F99" s="192"/>
      <c r="G99" s="192"/>
      <c r="H99" s="192"/>
      <c r="I99" s="192"/>
      <c r="J99" s="193">
        <f>J129</f>
        <v>0</v>
      </c>
      <c r="K99" s="190"/>
      <c r="L99" s="194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95"/>
      <c r="C100" s="134"/>
      <c r="D100" s="196" t="s">
        <v>148</v>
      </c>
      <c r="E100" s="197"/>
      <c r="F100" s="197"/>
      <c r="G100" s="197"/>
      <c r="H100" s="197"/>
      <c r="I100" s="197"/>
      <c r="J100" s="198">
        <f>J130</f>
        <v>0</v>
      </c>
      <c r="K100" s="134"/>
      <c r="L100" s="199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95"/>
      <c r="C101" s="134"/>
      <c r="D101" s="196" t="s">
        <v>149</v>
      </c>
      <c r="E101" s="197"/>
      <c r="F101" s="197"/>
      <c r="G101" s="197"/>
      <c r="H101" s="197"/>
      <c r="I101" s="197"/>
      <c r="J101" s="198">
        <f>J230</f>
        <v>0</v>
      </c>
      <c r="K101" s="134"/>
      <c r="L101" s="199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95"/>
      <c r="C102" s="134"/>
      <c r="D102" s="196" t="s">
        <v>150</v>
      </c>
      <c r="E102" s="197"/>
      <c r="F102" s="197"/>
      <c r="G102" s="197"/>
      <c r="H102" s="197"/>
      <c r="I102" s="197"/>
      <c r="J102" s="198">
        <f>J238</f>
        <v>0</v>
      </c>
      <c r="K102" s="134"/>
      <c r="L102" s="199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95"/>
      <c r="C103" s="134"/>
      <c r="D103" s="196" t="s">
        <v>151</v>
      </c>
      <c r="E103" s="197"/>
      <c r="F103" s="197"/>
      <c r="G103" s="197"/>
      <c r="H103" s="197"/>
      <c r="I103" s="197"/>
      <c r="J103" s="198">
        <f>J245</f>
        <v>0</v>
      </c>
      <c r="K103" s="134"/>
      <c r="L103" s="199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95"/>
      <c r="C104" s="134"/>
      <c r="D104" s="196" t="s">
        <v>152</v>
      </c>
      <c r="E104" s="197"/>
      <c r="F104" s="197"/>
      <c r="G104" s="197"/>
      <c r="H104" s="197"/>
      <c r="I104" s="197"/>
      <c r="J104" s="198">
        <f>J254</f>
        <v>0</v>
      </c>
      <c r="K104" s="134"/>
      <c r="L104" s="199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95"/>
      <c r="C105" s="134"/>
      <c r="D105" s="196" t="s">
        <v>153</v>
      </c>
      <c r="E105" s="197"/>
      <c r="F105" s="197"/>
      <c r="G105" s="197"/>
      <c r="H105" s="197"/>
      <c r="I105" s="197"/>
      <c r="J105" s="198">
        <f>J280</f>
        <v>0</v>
      </c>
      <c r="K105" s="134"/>
      <c r="L105" s="199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95"/>
      <c r="C106" s="134"/>
      <c r="D106" s="196" t="s">
        <v>154</v>
      </c>
      <c r="E106" s="197"/>
      <c r="F106" s="197"/>
      <c r="G106" s="197"/>
      <c r="H106" s="197"/>
      <c r="I106" s="197"/>
      <c r="J106" s="198">
        <f>J295</f>
        <v>0</v>
      </c>
      <c r="K106" s="134"/>
      <c r="L106" s="199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2" customFormat="1" ht="21.84" customHeight="1">
      <c r="A107" s="39"/>
      <c r="B107" s="40"/>
      <c r="C107" s="41"/>
      <c r="D107" s="41"/>
      <c r="E107" s="41"/>
      <c r="F107" s="41"/>
      <c r="G107" s="41"/>
      <c r="H107" s="41"/>
      <c r="I107" s="41"/>
      <c r="J107" s="41"/>
      <c r="K107" s="41"/>
      <c r="L107" s="64"/>
      <c r="S107" s="39"/>
      <c r="T107" s="39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</row>
    <row r="108" s="2" customFormat="1" ht="6.96" customHeight="1">
      <c r="A108" s="39"/>
      <c r="B108" s="67"/>
      <c r="C108" s="68"/>
      <c r="D108" s="68"/>
      <c r="E108" s="68"/>
      <c r="F108" s="68"/>
      <c r="G108" s="68"/>
      <c r="H108" s="68"/>
      <c r="I108" s="68"/>
      <c r="J108" s="68"/>
      <c r="K108" s="68"/>
      <c r="L108" s="64"/>
      <c r="S108" s="39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</row>
    <row r="112" s="2" customFormat="1" ht="6.96" customHeight="1">
      <c r="A112" s="39"/>
      <c r="B112" s="69"/>
      <c r="C112" s="70"/>
      <c r="D112" s="70"/>
      <c r="E112" s="70"/>
      <c r="F112" s="70"/>
      <c r="G112" s="70"/>
      <c r="H112" s="70"/>
      <c r="I112" s="70"/>
      <c r="J112" s="70"/>
      <c r="K112" s="70"/>
      <c r="L112" s="64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</row>
    <row r="113" s="2" customFormat="1" ht="24.96" customHeight="1">
      <c r="A113" s="39"/>
      <c r="B113" s="40"/>
      <c r="C113" s="24" t="s">
        <v>155</v>
      </c>
      <c r="D113" s="41"/>
      <c r="E113" s="41"/>
      <c r="F113" s="41"/>
      <c r="G113" s="41"/>
      <c r="H113" s="41"/>
      <c r="I113" s="41"/>
      <c r="J113" s="41"/>
      <c r="K113" s="41"/>
      <c r="L113" s="64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</row>
    <row r="114" s="2" customFormat="1" ht="6.96" customHeight="1">
      <c r="A114" s="39"/>
      <c r="B114" s="40"/>
      <c r="C114" s="41"/>
      <c r="D114" s="41"/>
      <c r="E114" s="41"/>
      <c r="F114" s="41"/>
      <c r="G114" s="41"/>
      <c r="H114" s="41"/>
      <c r="I114" s="41"/>
      <c r="J114" s="41"/>
      <c r="K114" s="41"/>
      <c r="L114" s="64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2" customFormat="1" ht="12" customHeight="1">
      <c r="A115" s="39"/>
      <c r="B115" s="40"/>
      <c r="C115" s="33" t="s">
        <v>16</v>
      </c>
      <c r="D115" s="41"/>
      <c r="E115" s="41"/>
      <c r="F115" s="41"/>
      <c r="G115" s="41"/>
      <c r="H115" s="41"/>
      <c r="I115" s="41"/>
      <c r="J115" s="41"/>
      <c r="K115" s="41"/>
      <c r="L115" s="64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2" customFormat="1" ht="16.5" customHeight="1">
      <c r="A116" s="39"/>
      <c r="B116" s="40"/>
      <c r="C116" s="41"/>
      <c r="D116" s="41"/>
      <c r="E116" s="184" t="str">
        <f>E7</f>
        <v>Povodňový park Kamýk nad Vltavou, 2024,aktualizace 12_6</v>
      </c>
      <c r="F116" s="33"/>
      <c r="G116" s="33"/>
      <c r="H116" s="33"/>
      <c r="I116" s="41"/>
      <c r="J116" s="41"/>
      <c r="K116" s="41"/>
      <c r="L116" s="64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1" customFormat="1" ht="12" customHeight="1">
      <c r="B117" s="22"/>
      <c r="C117" s="33" t="s">
        <v>138</v>
      </c>
      <c r="D117" s="23"/>
      <c r="E117" s="23"/>
      <c r="F117" s="23"/>
      <c r="G117" s="23"/>
      <c r="H117" s="23"/>
      <c r="I117" s="23"/>
      <c r="J117" s="23"/>
      <c r="K117" s="23"/>
      <c r="L117" s="21"/>
    </row>
    <row r="118" s="2" customFormat="1" ht="16.5" customHeight="1">
      <c r="A118" s="39"/>
      <c r="B118" s="40"/>
      <c r="C118" s="41"/>
      <c r="D118" s="41"/>
      <c r="E118" s="184" t="s">
        <v>139</v>
      </c>
      <c r="F118" s="41"/>
      <c r="G118" s="41"/>
      <c r="H118" s="41"/>
      <c r="I118" s="41"/>
      <c r="J118" s="41"/>
      <c r="K118" s="41"/>
      <c r="L118" s="64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2" customFormat="1" ht="12" customHeight="1">
      <c r="A119" s="39"/>
      <c r="B119" s="40"/>
      <c r="C119" s="33" t="s">
        <v>140</v>
      </c>
      <c r="D119" s="41"/>
      <c r="E119" s="41"/>
      <c r="F119" s="41"/>
      <c r="G119" s="41"/>
      <c r="H119" s="41"/>
      <c r="I119" s="41"/>
      <c r="J119" s="41"/>
      <c r="K119" s="41"/>
      <c r="L119" s="64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2" customFormat="1" ht="16.5" customHeight="1">
      <c r="A120" s="39"/>
      <c r="B120" s="40"/>
      <c r="C120" s="41"/>
      <c r="D120" s="41"/>
      <c r="E120" s="77" t="str">
        <f>E11</f>
        <v>IO 01.1 - Slepé říční rameno a revitalizované plochy</v>
      </c>
      <c r="F120" s="41"/>
      <c r="G120" s="41"/>
      <c r="H120" s="41"/>
      <c r="I120" s="41"/>
      <c r="J120" s="41"/>
      <c r="K120" s="41"/>
      <c r="L120" s="64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s="2" customFormat="1" ht="6.96" customHeight="1">
      <c r="A121" s="39"/>
      <c r="B121" s="40"/>
      <c r="C121" s="41"/>
      <c r="D121" s="41"/>
      <c r="E121" s="41"/>
      <c r="F121" s="41"/>
      <c r="G121" s="41"/>
      <c r="H121" s="41"/>
      <c r="I121" s="41"/>
      <c r="J121" s="41"/>
      <c r="K121" s="41"/>
      <c r="L121" s="64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</row>
    <row r="122" s="2" customFormat="1" ht="12" customHeight="1">
      <c r="A122" s="39"/>
      <c r="B122" s="40"/>
      <c r="C122" s="33" t="s">
        <v>20</v>
      </c>
      <c r="D122" s="41"/>
      <c r="E122" s="41"/>
      <c r="F122" s="28" t="str">
        <f>F14</f>
        <v>Kamýk nad Vltavou</v>
      </c>
      <c r="G122" s="41"/>
      <c r="H122" s="41"/>
      <c r="I122" s="33" t="s">
        <v>22</v>
      </c>
      <c r="J122" s="80" t="str">
        <f>IF(J14="","",J14)</f>
        <v>8. 1. 2024</v>
      </c>
      <c r="K122" s="41"/>
      <c r="L122" s="64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</row>
    <row r="123" s="2" customFormat="1" ht="6.96" customHeight="1">
      <c r="A123" s="39"/>
      <c r="B123" s="40"/>
      <c r="C123" s="41"/>
      <c r="D123" s="41"/>
      <c r="E123" s="41"/>
      <c r="F123" s="41"/>
      <c r="G123" s="41"/>
      <c r="H123" s="41"/>
      <c r="I123" s="41"/>
      <c r="J123" s="41"/>
      <c r="K123" s="41"/>
      <c r="L123" s="64"/>
      <c r="S123" s="39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</row>
    <row r="124" s="2" customFormat="1" ht="15.15" customHeight="1">
      <c r="A124" s="39"/>
      <c r="B124" s="40"/>
      <c r="C124" s="33" t="s">
        <v>24</v>
      </c>
      <c r="D124" s="41"/>
      <c r="E124" s="41"/>
      <c r="F124" s="28" t="str">
        <f>E17</f>
        <v>Obec Kamýk nad Vltavou, Kamýk nad Vltavou 69</v>
      </c>
      <c r="G124" s="41"/>
      <c r="H124" s="41"/>
      <c r="I124" s="33" t="s">
        <v>30</v>
      </c>
      <c r="J124" s="37" t="str">
        <f>E23</f>
        <v>ŠINDLAR s.r.o.</v>
      </c>
      <c r="K124" s="41"/>
      <c r="L124" s="64"/>
      <c r="S124" s="39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</row>
    <row r="125" s="2" customFormat="1" ht="15.15" customHeight="1">
      <c r="A125" s="39"/>
      <c r="B125" s="40"/>
      <c r="C125" s="33" t="s">
        <v>28</v>
      </c>
      <c r="D125" s="41"/>
      <c r="E125" s="41"/>
      <c r="F125" s="28" t="str">
        <f>IF(E20="","",E20)</f>
        <v>Vyplň údaj</v>
      </c>
      <c r="G125" s="41"/>
      <c r="H125" s="41"/>
      <c r="I125" s="33" t="s">
        <v>35</v>
      </c>
      <c r="J125" s="37" t="str">
        <f>E26</f>
        <v>ŠINDLAR s.r.o.</v>
      </c>
      <c r="K125" s="41"/>
      <c r="L125" s="64"/>
      <c r="S125" s="39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</row>
    <row r="126" s="2" customFormat="1" ht="10.32" customHeight="1">
      <c r="A126" s="39"/>
      <c r="B126" s="40"/>
      <c r="C126" s="41"/>
      <c r="D126" s="41"/>
      <c r="E126" s="41"/>
      <c r="F126" s="41"/>
      <c r="G126" s="41"/>
      <c r="H126" s="41"/>
      <c r="I126" s="41"/>
      <c r="J126" s="41"/>
      <c r="K126" s="41"/>
      <c r="L126" s="64"/>
      <c r="S126" s="39"/>
      <c r="T126" s="39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</row>
    <row r="127" s="11" customFormat="1" ht="29.28" customHeight="1">
      <c r="A127" s="200"/>
      <c r="B127" s="201"/>
      <c r="C127" s="202" t="s">
        <v>156</v>
      </c>
      <c r="D127" s="203" t="s">
        <v>63</v>
      </c>
      <c r="E127" s="203" t="s">
        <v>59</v>
      </c>
      <c r="F127" s="203" t="s">
        <v>60</v>
      </c>
      <c r="G127" s="203" t="s">
        <v>157</v>
      </c>
      <c r="H127" s="203" t="s">
        <v>158</v>
      </c>
      <c r="I127" s="203" t="s">
        <v>159</v>
      </c>
      <c r="J127" s="203" t="s">
        <v>144</v>
      </c>
      <c r="K127" s="204" t="s">
        <v>160</v>
      </c>
      <c r="L127" s="205"/>
      <c r="M127" s="101" t="s">
        <v>1</v>
      </c>
      <c r="N127" s="102" t="s">
        <v>42</v>
      </c>
      <c r="O127" s="102" t="s">
        <v>161</v>
      </c>
      <c r="P127" s="102" t="s">
        <v>162</v>
      </c>
      <c r="Q127" s="102" t="s">
        <v>163</v>
      </c>
      <c r="R127" s="102" t="s">
        <v>164</v>
      </c>
      <c r="S127" s="102" t="s">
        <v>165</v>
      </c>
      <c r="T127" s="103" t="s">
        <v>166</v>
      </c>
      <c r="U127" s="200"/>
      <c r="V127" s="200"/>
      <c r="W127" s="200"/>
      <c r="X127" s="200"/>
      <c r="Y127" s="200"/>
      <c r="Z127" s="200"/>
      <c r="AA127" s="200"/>
      <c r="AB127" s="200"/>
      <c r="AC127" s="200"/>
      <c r="AD127" s="200"/>
      <c r="AE127" s="200"/>
    </row>
    <row r="128" s="2" customFormat="1" ht="22.8" customHeight="1">
      <c r="A128" s="39"/>
      <c r="B128" s="40"/>
      <c r="C128" s="108" t="s">
        <v>167</v>
      </c>
      <c r="D128" s="41"/>
      <c r="E128" s="41"/>
      <c r="F128" s="41"/>
      <c r="G128" s="41"/>
      <c r="H128" s="41"/>
      <c r="I128" s="41"/>
      <c r="J128" s="206">
        <f>BK128</f>
        <v>0</v>
      </c>
      <c r="K128" s="41"/>
      <c r="L128" s="45"/>
      <c r="M128" s="104"/>
      <c r="N128" s="207"/>
      <c r="O128" s="105"/>
      <c r="P128" s="208">
        <f>P129</f>
        <v>0</v>
      </c>
      <c r="Q128" s="105"/>
      <c r="R128" s="208">
        <f>R129</f>
        <v>7783.2994781999996</v>
      </c>
      <c r="S128" s="105"/>
      <c r="T128" s="209">
        <f>T129</f>
        <v>3210.9149599999996</v>
      </c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T128" s="18" t="s">
        <v>77</v>
      </c>
      <c r="AU128" s="18" t="s">
        <v>146</v>
      </c>
      <c r="BK128" s="210">
        <f>BK129</f>
        <v>0</v>
      </c>
    </row>
    <row r="129" s="12" customFormat="1" ht="25.92" customHeight="1">
      <c r="A129" s="12"/>
      <c r="B129" s="211"/>
      <c r="C129" s="212"/>
      <c r="D129" s="213" t="s">
        <v>77</v>
      </c>
      <c r="E129" s="214" t="s">
        <v>168</v>
      </c>
      <c r="F129" s="214" t="s">
        <v>169</v>
      </c>
      <c r="G129" s="212"/>
      <c r="H129" s="212"/>
      <c r="I129" s="215"/>
      <c r="J129" s="216">
        <f>BK129</f>
        <v>0</v>
      </c>
      <c r="K129" s="212"/>
      <c r="L129" s="217"/>
      <c r="M129" s="218"/>
      <c r="N129" s="219"/>
      <c r="O129" s="219"/>
      <c r="P129" s="220">
        <f>P130+P230+P238+P245+P254+P280+P295</f>
        <v>0</v>
      </c>
      <c r="Q129" s="219"/>
      <c r="R129" s="220">
        <f>R130+R230+R238+R245+R254+R280+R295</f>
        <v>7783.2994781999996</v>
      </c>
      <c r="S129" s="219"/>
      <c r="T129" s="221">
        <f>T130+T230+T238+T245+T254+T280+T295</f>
        <v>3210.9149599999996</v>
      </c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R129" s="222" t="s">
        <v>85</v>
      </c>
      <c r="AT129" s="223" t="s">
        <v>77</v>
      </c>
      <c r="AU129" s="223" t="s">
        <v>78</v>
      </c>
      <c r="AY129" s="222" t="s">
        <v>170</v>
      </c>
      <c r="BK129" s="224">
        <f>BK130+BK230+BK238+BK245+BK254+BK280+BK295</f>
        <v>0</v>
      </c>
    </row>
    <row r="130" s="12" customFormat="1" ht="22.8" customHeight="1">
      <c r="A130" s="12"/>
      <c r="B130" s="211"/>
      <c r="C130" s="212"/>
      <c r="D130" s="213" t="s">
        <v>77</v>
      </c>
      <c r="E130" s="225" t="s">
        <v>85</v>
      </c>
      <c r="F130" s="225" t="s">
        <v>171</v>
      </c>
      <c r="G130" s="212"/>
      <c r="H130" s="212"/>
      <c r="I130" s="215"/>
      <c r="J130" s="226">
        <f>BK130</f>
        <v>0</v>
      </c>
      <c r="K130" s="212"/>
      <c r="L130" s="217"/>
      <c r="M130" s="218"/>
      <c r="N130" s="219"/>
      <c r="O130" s="219"/>
      <c r="P130" s="220">
        <f>SUM(P131:P229)</f>
        <v>0</v>
      </c>
      <c r="Q130" s="219"/>
      <c r="R130" s="220">
        <f>SUM(R131:R229)</f>
        <v>7655.8101149999993</v>
      </c>
      <c r="S130" s="219"/>
      <c r="T130" s="221">
        <f>SUM(T131:T229)</f>
        <v>2172.4499999999998</v>
      </c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R130" s="222" t="s">
        <v>85</v>
      </c>
      <c r="AT130" s="223" t="s">
        <v>77</v>
      </c>
      <c r="AU130" s="223" t="s">
        <v>85</v>
      </c>
      <c r="AY130" s="222" t="s">
        <v>170</v>
      </c>
      <c r="BK130" s="224">
        <f>SUM(BK131:BK229)</f>
        <v>0</v>
      </c>
    </row>
    <row r="131" s="2" customFormat="1" ht="49.05" customHeight="1">
      <c r="A131" s="39"/>
      <c r="B131" s="40"/>
      <c r="C131" s="227" t="s">
        <v>85</v>
      </c>
      <c r="D131" s="227" t="s">
        <v>172</v>
      </c>
      <c r="E131" s="228" t="s">
        <v>173</v>
      </c>
      <c r="F131" s="229" t="s">
        <v>174</v>
      </c>
      <c r="G131" s="230" t="s">
        <v>175</v>
      </c>
      <c r="H131" s="231">
        <v>1542.5</v>
      </c>
      <c r="I131" s="232"/>
      <c r="J131" s="233">
        <f>ROUND(I131*H131,2)</f>
        <v>0</v>
      </c>
      <c r="K131" s="229" t="s">
        <v>176</v>
      </c>
      <c r="L131" s="45"/>
      <c r="M131" s="234" t="s">
        <v>1</v>
      </c>
      <c r="N131" s="235" t="s">
        <v>43</v>
      </c>
      <c r="O131" s="92"/>
      <c r="P131" s="236">
        <f>O131*H131</f>
        <v>0</v>
      </c>
      <c r="Q131" s="236">
        <v>0</v>
      </c>
      <c r="R131" s="236">
        <f>Q131*H131</f>
        <v>0</v>
      </c>
      <c r="S131" s="236">
        <v>0</v>
      </c>
      <c r="T131" s="237">
        <f>S131*H131</f>
        <v>0</v>
      </c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R131" s="238" t="s">
        <v>177</v>
      </c>
      <c r="AT131" s="238" t="s">
        <v>172</v>
      </c>
      <c r="AU131" s="238" t="s">
        <v>87</v>
      </c>
      <c r="AY131" s="18" t="s">
        <v>170</v>
      </c>
      <c r="BE131" s="239">
        <f>IF(N131="základní",J131,0)</f>
        <v>0</v>
      </c>
      <c r="BF131" s="239">
        <f>IF(N131="snížená",J131,0)</f>
        <v>0</v>
      </c>
      <c r="BG131" s="239">
        <f>IF(N131="zákl. přenesená",J131,0)</f>
        <v>0</v>
      </c>
      <c r="BH131" s="239">
        <f>IF(N131="sníž. přenesená",J131,0)</f>
        <v>0</v>
      </c>
      <c r="BI131" s="239">
        <f>IF(N131="nulová",J131,0)</f>
        <v>0</v>
      </c>
      <c r="BJ131" s="18" t="s">
        <v>85</v>
      </c>
      <c r="BK131" s="239">
        <f>ROUND(I131*H131,2)</f>
        <v>0</v>
      </c>
      <c r="BL131" s="18" t="s">
        <v>177</v>
      </c>
      <c r="BM131" s="238" t="s">
        <v>178</v>
      </c>
    </row>
    <row r="132" s="13" customFormat="1">
      <c r="A132" s="13"/>
      <c r="B132" s="240"/>
      <c r="C132" s="241"/>
      <c r="D132" s="242" t="s">
        <v>179</v>
      </c>
      <c r="E132" s="243" t="s">
        <v>1</v>
      </c>
      <c r="F132" s="244" t="s">
        <v>180</v>
      </c>
      <c r="G132" s="241"/>
      <c r="H132" s="245">
        <v>1542.5</v>
      </c>
      <c r="I132" s="246"/>
      <c r="J132" s="241"/>
      <c r="K132" s="241"/>
      <c r="L132" s="247"/>
      <c r="M132" s="248"/>
      <c r="N132" s="249"/>
      <c r="O132" s="249"/>
      <c r="P132" s="249"/>
      <c r="Q132" s="249"/>
      <c r="R132" s="249"/>
      <c r="S132" s="249"/>
      <c r="T132" s="250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251" t="s">
        <v>179</v>
      </c>
      <c r="AU132" s="251" t="s">
        <v>87</v>
      </c>
      <c r="AV132" s="13" t="s">
        <v>87</v>
      </c>
      <c r="AW132" s="13" t="s">
        <v>34</v>
      </c>
      <c r="AX132" s="13" t="s">
        <v>85</v>
      </c>
      <c r="AY132" s="251" t="s">
        <v>170</v>
      </c>
    </row>
    <row r="133" s="2" customFormat="1" ht="33" customHeight="1">
      <c r="A133" s="39"/>
      <c r="B133" s="40"/>
      <c r="C133" s="227" t="s">
        <v>87</v>
      </c>
      <c r="D133" s="227" t="s">
        <v>172</v>
      </c>
      <c r="E133" s="228" t="s">
        <v>181</v>
      </c>
      <c r="F133" s="229" t="s">
        <v>182</v>
      </c>
      <c r="G133" s="230" t="s">
        <v>183</v>
      </c>
      <c r="H133" s="231">
        <v>7</v>
      </c>
      <c r="I133" s="232"/>
      <c r="J133" s="233">
        <f>ROUND(I133*H133,2)</f>
        <v>0</v>
      </c>
      <c r="K133" s="229" t="s">
        <v>176</v>
      </c>
      <c r="L133" s="45"/>
      <c r="M133" s="234" t="s">
        <v>1</v>
      </c>
      <c r="N133" s="235" t="s">
        <v>43</v>
      </c>
      <c r="O133" s="92"/>
      <c r="P133" s="236">
        <f>O133*H133</f>
        <v>0</v>
      </c>
      <c r="Q133" s="236">
        <v>0</v>
      </c>
      <c r="R133" s="236">
        <f>Q133*H133</f>
        <v>0</v>
      </c>
      <c r="S133" s="236">
        <v>0</v>
      </c>
      <c r="T133" s="237">
        <f>S133*H133</f>
        <v>0</v>
      </c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R133" s="238" t="s">
        <v>177</v>
      </c>
      <c r="AT133" s="238" t="s">
        <v>172</v>
      </c>
      <c r="AU133" s="238" t="s">
        <v>87</v>
      </c>
      <c r="AY133" s="18" t="s">
        <v>170</v>
      </c>
      <c r="BE133" s="239">
        <f>IF(N133="základní",J133,0)</f>
        <v>0</v>
      </c>
      <c r="BF133" s="239">
        <f>IF(N133="snížená",J133,0)</f>
        <v>0</v>
      </c>
      <c r="BG133" s="239">
        <f>IF(N133="zákl. přenesená",J133,0)</f>
        <v>0</v>
      </c>
      <c r="BH133" s="239">
        <f>IF(N133="sníž. přenesená",J133,0)</f>
        <v>0</v>
      </c>
      <c r="BI133" s="239">
        <f>IF(N133="nulová",J133,0)</f>
        <v>0</v>
      </c>
      <c r="BJ133" s="18" t="s">
        <v>85</v>
      </c>
      <c r="BK133" s="239">
        <f>ROUND(I133*H133,2)</f>
        <v>0</v>
      </c>
      <c r="BL133" s="18" t="s">
        <v>177</v>
      </c>
      <c r="BM133" s="238" t="s">
        <v>184</v>
      </c>
    </row>
    <row r="134" s="2" customFormat="1" ht="44.25" customHeight="1">
      <c r="A134" s="39"/>
      <c r="B134" s="40"/>
      <c r="C134" s="227" t="s">
        <v>185</v>
      </c>
      <c r="D134" s="227" t="s">
        <v>172</v>
      </c>
      <c r="E134" s="228" t="s">
        <v>186</v>
      </c>
      <c r="F134" s="229" t="s">
        <v>187</v>
      </c>
      <c r="G134" s="230" t="s">
        <v>183</v>
      </c>
      <c r="H134" s="231">
        <v>7</v>
      </c>
      <c r="I134" s="232"/>
      <c r="J134" s="233">
        <f>ROUND(I134*H134,2)</f>
        <v>0</v>
      </c>
      <c r="K134" s="229" t="s">
        <v>176</v>
      </c>
      <c r="L134" s="45"/>
      <c r="M134" s="234" t="s">
        <v>1</v>
      </c>
      <c r="N134" s="235" t="s">
        <v>43</v>
      </c>
      <c r="O134" s="92"/>
      <c r="P134" s="236">
        <f>O134*H134</f>
        <v>0</v>
      </c>
      <c r="Q134" s="236">
        <v>0</v>
      </c>
      <c r="R134" s="236">
        <f>Q134*H134</f>
        <v>0</v>
      </c>
      <c r="S134" s="236">
        <v>0</v>
      </c>
      <c r="T134" s="237">
        <f>S134*H134</f>
        <v>0</v>
      </c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R134" s="238" t="s">
        <v>177</v>
      </c>
      <c r="AT134" s="238" t="s">
        <v>172</v>
      </c>
      <c r="AU134" s="238" t="s">
        <v>87</v>
      </c>
      <c r="AY134" s="18" t="s">
        <v>170</v>
      </c>
      <c r="BE134" s="239">
        <f>IF(N134="základní",J134,0)</f>
        <v>0</v>
      </c>
      <c r="BF134" s="239">
        <f>IF(N134="snížená",J134,0)</f>
        <v>0</v>
      </c>
      <c r="BG134" s="239">
        <f>IF(N134="zákl. přenesená",J134,0)</f>
        <v>0</v>
      </c>
      <c r="BH134" s="239">
        <f>IF(N134="sníž. přenesená",J134,0)</f>
        <v>0</v>
      </c>
      <c r="BI134" s="239">
        <f>IF(N134="nulová",J134,0)</f>
        <v>0</v>
      </c>
      <c r="BJ134" s="18" t="s">
        <v>85</v>
      </c>
      <c r="BK134" s="239">
        <f>ROUND(I134*H134,2)</f>
        <v>0</v>
      </c>
      <c r="BL134" s="18" t="s">
        <v>177</v>
      </c>
      <c r="BM134" s="238" t="s">
        <v>188</v>
      </c>
    </row>
    <row r="135" s="2" customFormat="1" ht="24.15" customHeight="1">
      <c r="A135" s="39"/>
      <c r="B135" s="40"/>
      <c r="C135" s="227" t="s">
        <v>177</v>
      </c>
      <c r="D135" s="227" t="s">
        <v>172</v>
      </c>
      <c r="E135" s="228" t="s">
        <v>189</v>
      </c>
      <c r="F135" s="229" t="s">
        <v>190</v>
      </c>
      <c r="G135" s="230" t="s">
        <v>183</v>
      </c>
      <c r="H135" s="231">
        <v>7</v>
      </c>
      <c r="I135" s="232"/>
      <c r="J135" s="233">
        <f>ROUND(I135*H135,2)</f>
        <v>0</v>
      </c>
      <c r="K135" s="229" t="s">
        <v>176</v>
      </c>
      <c r="L135" s="45"/>
      <c r="M135" s="234" t="s">
        <v>1</v>
      </c>
      <c r="N135" s="235" t="s">
        <v>43</v>
      </c>
      <c r="O135" s="92"/>
      <c r="P135" s="236">
        <f>O135*H135</f>
        <v>0</v>
      </c>
      <c r="Q135" s="236">
        <v>0</v>
      </c>
      <c r="R135" s="236">
        <f>Q135*H135</f>
        <v>0</v>
      </c>
      <c r="S135" s="236">
        <v>0</v>
      </c>
      <c r="T135" s="237">
        <f>S135*H135</f>
        <v>0</v>
      </c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R135" s="238" t="s">
        <v>177</v>
      </c>
      <c r="AT135" s="238" t="s">
        <v>172</v>
      </c>
      <c r="AU135" s="238" t="s">
        <v>87</v>
      </c>
      <c r="AY135" s="18" t="s">
        <v>170</v>
      </c>
      <c r="BE135" s="239">
        <f>IF(N135="základní",J135,0)</f>
        <v>0</v>
      </c>
      <c r="BF135" s="239">
        <f>IF(N135="snížená",J135,0)</f>
        <v>0</v>
      </c>
      <c r="BG135" s="239">
        <f>IF(N135="zákl. přenesená",J135,0)</f>
        <v>0</v>
      </c>
      <c r="BH135" s="239">
        <f>IF(N135="sníž. přenesená",J135,0)</f>
        <v>0</v>
      </c>
      <c r="BI135" s="239">
        <f>IF(N135="nulová",J135,0)</f>
        <v>0</v>
      </c>
      <c r="BJ135" s="18" t="s">
        <v>85</v>
      </c>
      <c r="BK135" s="239">
        <f>ROUND(I135*H135,2)</f>
        <v>0</v>
      </c>
      <c r="BL135" s="18" t="s">
        <v>177</v>
      </c>
      <c r="BM135" s="238" t="s">
        <v>191</v>
      </c>
    </row>
    <row r="136" s="2" customFormat="1" ht="78" customHeight="1">
      <c r="A136" s="39"/>
      <c r="B136" s="40"/>
      <c r="C136" s="227" t="s">
        <v>192</v>
      </c>
      <c r="D136" s="227" t="s">
        <v>172</v>
      </c>
      <c r="E136" s="228" t="s">
        <v>193</v>
      </c>
      <c r="F136" s="229" t="s">
        <v>194</v>
      </c>
      <c r="G136" s="230" t="s">
        <v>175</v>
      </c>
      <c r="H136" s="231">
        <v>85</v>
      </c>
      <c r="I136" s="232"/>
      <c r="J136" s="233">
        <f>ROUND(I136*H136,2)</f>
        <v>0</v>
      </c>
      <c r="K136" s="229" t="s">
        <v>176</v>
      </c>
      <c r="L136" s="45"/>
      <c r="M136" s="234" t="s">
        <v>1</v>
      </c>
      <c r="N136" s="235" t="s">
        <v>43</v>
      </c>
      <c r="O136" s="92"/>
      <c r="P136" s="236">
        <f>O136*H136</f>
        <v>0</v>
      </c>
      <c r="Q136" s="236">
        <v>0</v>
      </c>
      <c r="R136" s="236">
        <f>Q136*H136</f>
        <v>0</v>
      </c>
      <c r="S136" s="236">
        <v>0.40000000000000002</v>
      </c>
      <c r="T136" s="237">
        <f>S136*H136</f>
        <v>34</v>
      </c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R136" s="238" t="s">
        <v>177</v>
      </c>
      <c r="AT136" s="238" t="s">
        <v>172</v>
      </c>
      <c r="AU136" s="238" t="s">
        <v>87</v>
      </c>
      <c r="AY136" s="18" t="s">
        <v>170</v>
      </c>
      <c r="BE136" s="239">
        <f>IF(N136="základní",J136,0)</f>
        <v>0</v>
      </c>
      <c r="BF136" s="239">
        <f>IF(N136="snížená",J136,0)</f>
        <v>0</v>
      </c>
      <c r="BG136" s="239">
        <f>IF(N136="zákl. přenesená",J136,0)</f>
        <v>0</v>
      </c>
      <c r="BH136" s="239">
        <f>IF(N136="sníž. přenesená",J136,0)</f>
        <v>0</v>
      </c>
      <c r="BI136" s="239">
        <f>IF(N136="nulová",J136,0)</f>
        <v>0</v>
      </c>
      <c r="BJ136" s="18" t="s">
        <v>85</v>
      </c>
      <c r="BK136" s="239">
        <f>ROUND(I136*H136,2)</f>
        <v>0</v>
      </c>
      <c r="BL136" s="18" t="s">
        <v>177</v>
      </c>
      <c r="BM136" s="238" t="s">
        <v>195</v>
      </c>
    </row>
    <row r="137" s="13" customFormat="1">
      <c r="A137" s="13"/>
      <c r="B137" s="240"/>
      <c r="C137" s="241"/>
      <c r="D137" s="242" t="s">
        <v>179</v>
      </c>
      <c r="E137" s="243" t="s">
        <v>1</v>
      </c>
      <c r="F137" s="244" t="s">
        <v>196</v>
      </c>
      <c r="G137" s="241"/>
      <c r="H137" s="245">
        <v>85</v>
      </c>
      <c r="I137" s="246"/>
      <c r="J137" s="241"/>
      <c r="K137" s="241"/>
      <c r="L137" s="247"/>
      <c r="M137" s="248"/>
      <c r="N137" s="249"/>
      <c r="O137" s="249"/>
      <c r="P137" s="249"/>
      <c r="Q137" s="249"/>
      <c r="R137" s="249"/>
      <c r="S137" s="249"/>
      <c r="T137" s="250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51" t="s">
        <v>179</v>
      </c>
      <c r="AU137" s="251" t="s">
        <v>87</v>
      </c>
      <c r="AV137" s="13" t="s">
        <v>87</v>
      </c>
      <c r="AW137" s="13" t="s">
        <v>34</v>
      </c>
      <c r="AX137" s="13" t="s">
        <v>85</v>
      </c>
      <c r="AY137" s="251" t="s">
        <v>170</v>
      </c>
    </row>
    <row r="138" s="2" customFormat="1" ht="66.75" customHeight="1">
      <c r="A138" s="39"/>
      <c r="B138" s="40"/>
      <c r="C138" s="227" t="s">
        <v>197</v>
      </c>
      <c r="D138" s="227" t="s">
        <v>172</v>
      </c>
      <c r="E138" s="228" t="s">
        <v>198</v>
      </c>
      <c r="F138" s="229" t="s">
        <v>199</v>
      </c>
      <c r="G138" s="230" t="s">
        <v>175</v>
      </c>
      <c r="H138" s="231">
        <v>140</v>
      </c>
      <c r="I138" s="232"/>
      <c r="J138" s="233">
        <f>ROUND(I138*H138,2)</f>
        <v>0</v>
      </c>
      <c r="K138" s="229" t="s">
        <v>176</v>
      </c>
      <c r="L138" s="45"/>
      <c r="M138" s="234" t="s">
        <v>1</v>
      </c>
      <c r="N138" s="235" t="s">
        <v>43</v>
      </c>
      <c r="O138" s="92"/>
      <c r="P138" s="236">
        <f>O138*H138</f>
        <v>0</v>
      </c>
      <c r="Q138" s="236">
        <v>0</v>
      </c>
      <c r="R138" s="236">
        <f>Q138*H138</f>
        <v>0</v>
      </c>
      <c r="S138" s="236">
        <v>0.316</v>
      </c>
      <c r="T138" s="237">
        <f>S138*H138</f>
        <v>44.240000000000002</v>
      </c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R138" s="238" t="s">
        <v>177</v>
      </c>
      <c r="AT138" s="238" t="s">
        <v>172</v>
      </c>
      <c r="AU138" s="238" t="s">
        <v>87</v>
      </c>
      <c r="AY138" s="18" t="s">
        <v>170</v>
      </c>
      <c r="BE138" s="239">
        <f>IF(N138="základní",J138,0)</f>
        <v>0</v>
      </c>
      <c r="BF138" s="239">
        <f>IF(N138="snížená",J138,0)</f>
        <v>0</v>
      </c>
      <c r="BG138" s="239">
        <f>IF(N138="zákl. přenesená",J138,0)</f>
        <v>0</v>
      </c>
      <c r="BH138" s="239">
        <f>IF(N138="sníž. přenesená",J138,0)</f>
        <v>0</v>
      </c>
      <c r="BI138" s="239">
        <f>IF(N138="nulová",J138,0)</f>
        <v>0</v>
      </c>
      <c r="BJ138" s="18" t="s">
        <v>85</v>
      </c>
      <c r="BK138" s="239">
        <f>ROUND(I138*H138,2)</f>
        <v>0</v>
      </c>
      <c r="BL138" s="18" t="s">
        <v>177</v>
      </c>
      <c r="BM138" s="238" t="s">
        <v>200</v>
      </c>
    </row>
    <row r="139" s="13" customFormat="1">
      <c r="A139" s="13"/>
      <c r="B139" s="240"/>
      <c r="C139" s="241"/>
      <c r="D139" s="242" t="s">
        <v>179</v>
      </c>
      <c r="E139" s="243" t="s">
        <v>1</v>
      </c>
      <c r="F139" s="244" t="s">
        <v>201</v>
      </c>
      <c r="G139" s="241"/>
      <c r="H139" s="245">
        <v>140</v>
      </c>
      <c r="I139" s="246"/>
      <c r="J139" s="241"/>
      <c r="K139" s="241"/>
      <c r="L139" s="247"/>
      <c r="M139" s="248"/>
      <c r="N139" s="249"/>
      <c r="O139" s="249"/>
      <c r="P139" s="249"/>
      <c r="Q139" s="249"/>
      <c r="R139" s="249"/>
      <c r="S139" s="249"/>
      <c r="T139" s="250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51" t="s">
        <v>179</v>
      </c>
      <c r="AU139" s="251" t="s">
        <v>87</v>
      </c>
      <c r="AV139" s="13" t="s">
        <v>87</v>
      </c>
      <c r="AW139" s="13" t="s">
        <v>34</v>
      </c>
      <c r="AX139" s="13" t="s">
        <v>85</v>
      </c>
      <c r="AY139" s="251" t="s">
        <v>170</v>
      </c>
    </row>
    <row r="140" s="2" customFormat="1" ht="55.5" customHeight="1">
      <c r="A140" s="39"/>
      <c r="B140" s="40"/>
      <c r="C140" s="227" t="s">
        <v>202</v>
      </c>
      <c r="D140" s="227" t="s">
        <v>172</v>
      </c>
      <c r="E140" s="228" t="s">
        <v>203</v>
      </c>
      <c r="F140" s="229" t="s">
        <v>204</v>
      </c>
      <c r="G140" s="230" t="s">
        <v>175</v>
      </c>
      <c r="H140" s="231">
        <v>2940</v>
      </c>
      <c r="I140" s="232"/>
      <c r="J140" s="233">
        <f>ROUND(I140*H140,2)</f>
        <v>0</v>
      </c>
      <c r="K140" s="229" t="s">
        <v>176</v>
      </c>
      <c r="L140" s="45"/>
      <c r="M140" s="234" t="s">
        <v>1</v>
      </c>
      <c r="N140" s="235" t="s">
        <v>43</v>
      </c>
      <c r="O140" s="92"/>
      <c r="P140" s="236">
        <f>O140*H140</f>
        <v>0</v>
      </c>
      <c r="Q140" s="236">
        <v>0</v>
      </c>
      <c r="R140" s="236">
        <f>Q140*H140</f>
        <v>0</v>
      </c>
      <c r="S140" s="236">
        <v>0.70899999999999996</v>
      </c>
      <c r="T140" s="237">
        <f>S140*H140</f>
        <v>2084.46</v>
      </c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R140" s="238" t="s">
        <v>177</v>
      </c>
      <c r="AT140" s="238" t="s">
        <v>172</v>
      </c>
      <c r="AU140" s="238" t="s">
        <v>87</v>
      </c>
      <c r="AY140" s="18" t="s">
        <v>170</v>
      </c>
      <c r="BE140" s="239">
        <f>IF(N140="základní",J140,0)</f>
        <v>0</v>
      </c>
      <c r="BF140" s="239">
        <f>IF(N140="snížená",J140,0)</f>
        <v>0</v>
      </c>
      <c r="BG140" s="239">
        <f>IF(N140="zákl. přenesená",J140,0)</f>
        <v>0</v>
      </c>
      <c r="BH140" s="239">
        <f>IF(N140="sníž. přenesená",J140,0)</f>
        <v>0</v>
      </c>
      <c r="BI140" s="239">
        <f>IF(N140="nulová",J140,0)</f>
        <v>0</v>
      </c>
      <c r="BJ140" s="18" t="s">
        <v>85</v>
      </c>
      <c r="BK140" s="239">
        <f>ROUND(I140*H140,2)</f>
        <v>0</v>
      </c>
      <c r="BL140" s="18" t="s">
        <v>177</v>
      </c>
      <c r="BM140" s="238" t="s">
        <v>205</v>
      </c>
    </row>
    <row r="141" s="14" customFormat="1">
      <c r="A141" s="14"/>
      <c r="B141" s="252"/>
      <c r="C141" s="253"/>
      <c r="D141" s="242" t="s">
        <v>179</v>
      </c>
      <c r="E141" s="254" t="s">
        <v>1</v>
      </c>
      <c r="F141" s="255" t="s">
        <v>206</v>
      </c>
      <c r="G141" s="253"/>
      <c r="H141" s="254" t="s">
        <v>1</v>
      </c>
      <c r="I141" s="256"/>
      <c r="J141" s="253"/>
      <c r="K141" s="253"/>
      <c r="L141" s="257"/>
      <c r="M141" s="258"/>
      <c r="N141" s="259"/>
      <c r="O141" s="259"/>
      <c r="P141" s="259"/>
      <c r="Q141" s="259"/>
      <c r="R141" s="259"/>
      <c r="S141" s="259"/>
      <c r="T141" s="260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T141" s="261" t="s">
        <v>179</v>
      </c>
      <c r="AU141" s="261" t="s">
        <v>87</v>
      </c>
      <c r="AV141" s="14" t="s">
        <v>85</v>
      </c>
      <c r="AW141" s="14" t="s">
        <v>34</v>
      </c>
      <c r="AX141" s="14" t="s">
        <v>78</v>
      </c>
      <c r="AY141" s="261" t="s">
        <v>170</v>
      </c>
    </row>
    <row r="142" s="13" customFormat="1">
      <c r="A142" s="13"/>
      <c r="B142" s="240"/>
      <c r="C142" s="241"/>
      <c r="D142" s="242" t="s">
        <v>179</v>
      </c>
      <c r="E142" s="243" t="s">
        <v>1</v>
      </c>
      <c r="F142" s="244" t="s">
        <v>207</v>
      </c>
      <c r="G142" s="241"/>
      <c r="H142" s="245">
        <v>394</v>
      </c>
      <c r="I142" s="246"/>
      <c r="J142" s="241"/>
      <c r="K142" s="241"/>
      <c r="L142" s="247"/>
      <c r="M142" s="248"/>
      <c r="N142" s="249"/>
      <c r="O142" s="249"/>
      <c r="P142" s="249"/>
      <c r="Q142" s="249"/>
      <c r="R142" s="249"/>
      <c r="S142" s="249"/>
      <c r="T142" s="250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51" t="s">
        <v>179</v>
      </c>
      <c r="AU142" s="251" t="s">
        <v>87</v>
      </c>
      <c r="AV142" s="13" t="s">
        <v>87</v>
      </c>
      <c r="AW142" s="13" t="s">
        <v>34</v>
      </c>
      <c r="AX142" s="13" t="s">
        <v>78</v>
      </c>
      <c r="AY142" s="251" t="s">
        <v>170</v>
      </c>
    </row>
    <row r="143" s="13" customFormat="1">
      <c r="A143" s="13"/>
      <c r="B143" s="240"/>
      <c r="C143" s="241"/>
      <c r="D143" s="242" t="s">
        <v>179</v>
      </c>
      <c r="E143" s="243" t="s">
        <v>1</v>
      </c>
      <c r="F143" s="244" t="s">
        <v>208</v>
      </c>
      <c r="G143" s="241"/>
      <c r="H143" s="245">
        <v>2546</v>
      </c>
      <c r="I143" s="246"/>
      <c r="J143" s="241"/>
      <c r="K143" s="241"/>
      <c r="L143" s="247"/>
      <c r="M143" s="248"/>
      <c r="N143" s="249"/>
      <c r="O143" s="249"/>
      <c r="P143" s="249"/>
      <c r="Q143" s="249"/>
      <c r="R143" s="249"/>
      <c r="S143" s="249"/>
      <c r="T143" s="250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51" t="s">
        <v>179</v>
      </c>
      <c r="AU143" s="251" t="s">
        <v>87</v>
      </c>
      <c r="AV143" s="13" t="s">
        <v>87</v>
      </c>
      <c r="AW143" s="13" t="s">
        <v>34</v>
      </c>
      <c r="AX143" s="13" t="s">
        <v>78</v>
      </c>
      <c r="AY143" s="251" t="s">
        <v>170</v>
      </c>
    </row>
    <row r="144" s="15" customFormat="1">
      <c r="A144" s="15"/>
      <c r="B144" s="262"/>
      <c r="C144" s="263"/>
      <c r="D144" s="242" t="s">
        <v>179</v>
      </c>
      <c r="E144" s="264" t="s">
        <v>1</v>
      </c>
      <c r="F144" s="265" t="s">
        <v>209</v>
      </c>
      <c r="G144" s="263"/>
      <c r="H144" s="266">
        <v>2940</v>
      </c>
      <c r="I144" s="267"/>
      <c r="J144" s="263"/>
      <c r="K144" s="263"/>
      <c r="L144" s="268"/>
      <c r="M144" s="269"/>
      <c r="N144" s="270"/>
      <c r="O144" s="270"/>
      <c r="P144" s="270"/>
      <c r="Q144" s="270"/>
      <c r="R144" s="270"/>
      <c r="S144" s="270"/>
      <c r="T144" s="271"/>
      <c r="U144" s="15"/>
      <c r="V144" s="15"/>
      <c r="W144" s="15"/>
      <c r="X144" s="15"/>
      <c r="Y144" s="15"/>
      <c r="Z144" s="15"/>
      <c r="AA144" s="15"/>
      <c r="AB144" s="15"/>
      <c r="AC144" s="15"/>
      <c r="AD144" s="15"/>
      <c r="AE144" s="15"/>
      <c r="AT144" s="272" t="s">
        <v>179</v>
      </c>
      <c r="AU144" s="272" t="s">
        <v>87</v>
      </c>
      <c r="AV144" s="15" t="s">
        <v>177</v>
      </c>
      <c r="AW144" s="15" t="s">
        <v>34</v>
      </c>
      <c r="AX144" s="15" t="s">
        <v>85</v>
      </c>
      <c r="AY144" s="272" t="s">
        <v>170</v>
      </c>
    </row>
    <row r="145" s="2" customFormat="1" ht="62.7" customHeight="1">
      <c r="A145" s="39"/>
      <c r="B145" s="40"/>
      <c r="C145" s="227" t="s">
        <v>210</v>
      </c>
      <c r="D145" s="227" t="s">
        <v>172</v>
      </c>
      <c r="E145" s="228" t="s">
        <v>211</v>
      </c>
      <c r="F145" s="229" t="s">
        <v>212</v>
      </c>
      <c r="G145" s="230" t="s">
        <v>175</v>
      </c>
      <c r="H145" s="231">
        <v>30</v>
      </c>
      <c r="I145" s="232"/>
      <c r="J145" s="233">
        <f>ROUND(I145*H145,2)</f>
        <v>0</v>
      </c>
      <c r="K145" s="229" t="s">
        <v>176</v>
      </c>
      <c r="L145" s="45"/>
      <c r="M145" s="234" t="s">
        <v>1</v>
      </c>
      <c r="N145" s="235" t="s">
        <v>43</v>
      </c>
      <c r="O145" s="92"/>
      <c r="P145" s="236">
        <f>O145*H145</f>
        <v>0</v>
      </c>
      <c r="Q145" s="236">
        <v>0</v>
      </c>
      <c r="R145" s="236">
        <f>Q145*H145</f>
        <v>0</v>
      </c>
      <c r="S145" s="236">
        <v>0.32500000000000001</v>
      </c>
      <c r="T145" s="237">
        <f>S145*H145</f>
        <v>9.75</v>
      </c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R145" s="238" t="s">
        <v>177</v>
      </c>
      <c r="AT145" s="238" t="s">
        <v>172</v>
      </c>
      <c r="AU145" s="238" t="s">
        <v>87</v>
      </c>
      <c r="AY145" s="18" t="s">
        <v>170</v>
      </c>
      <c r="BE145" s="239">
        <f>IF(N145="základní",J145,0)</f>
        <v>0</v>
      </c>
      <c r="BF145" s="239">
        <f>IF(N145="snížená",J145,0)</f>
        <v>0</v>
      </c>
      <c r="BG145" s="239">
        <f>IF(N145="zákl. přenesená",J145,0)</f>
        <v>0</v>
      </c>
      <c r="BH145" s="239">
        <f>IF(N145="sníž. přenesená",J145,0)</f>
        <v>0</v>
      </c>
      <c r="BI145" s="239">
        <f>IF(N145="nulová",J145,0)</f>
        <v>0</v>
      </c>
      <c r="BJ145" s="18" t="s">
        <v>85</v>
      </c>
      <c r="BK145" s="239">
        <f>ROUND(I145*H145,2)</f>
        <v>0</v>
      </c>
      <c r="BL145" s="18" t="s">
        <v>177</v>
      </c>
      <c r="BM145" s="238" t="s">
        <v>213</v>
      </c>
    </row>
    <row r="146" s="13" customFormat="1">
      <c r="A146" s="13"/>
      <c r="B146" s="240"/>
      <c r="C146" s="241"/>
      <c r="D146" s="242" t="s">
        <v>179</v>
      </c>
      <c r="E146" s="243" t="s">
        <v>1</v>
      </c>
      <c r="F146" s="244" t="s">
        <v>214</v>
      </c>
      <c r="G146" s="241"/>
      <c r="H146" s="245">
        <v>30</v>
      </c>
      <c r="I146" s="246"/>
      <c r="J146" s="241"/>
      <c r="K146" s="241"/>
      <c r="L146" s="247"/>
      <c r="M146" s="248"/>
      <c r="N146" s="249"/>
      <c r="O146" s="249"/>
      <c r="P146" s="249"/>
      <c r="Q146" s="249"/>
      <c r="R146" s="249"/>
      <c r="S146" s="249"/>
      <c r="T146" s="250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51" t="s">
        <v>179</v>
      </c>
      <c r="AU146" s="251" t="s">
        <v>87</v>
      </c>
      <c r="AV146" s="13" t="s">
        <v>87</v>
      </c>
      <c r="AW146" s="13" t="s">
        <v>34</v>
      </c>
      <c r="AX146" s="13" t="s">
        <v>85</v>
      </c>
      <c r="AY146" s="251" t="s">
        <v>170</v>
      </c>
    </row>
    <row r="147" s="2" customFormat="1" ht="24.15" customHeight="1">
      <c r="A147" s="39"/>
      <c r="B147" s="40"/>
      <c r="C147" s="227" t="s">
        <v>215</v>
      </c>
      <c r="D147" s="227" t="s">
        <v>172</v>
      </c>
      <c r="E147" s="228" t="s">
        <v>216</v>
      </c>
      <c r="F147" s="229" t="s">
        <v>217</v>
      </c>
      <c r="G147" s="230" t="s">
        <v>218</v>
      </c>
      <c r="H147" s="231">
        <v>720</v>
      </c>
      <c r="I147" s="232"/>
      <c r="J147" s="233">
        <f>ROUND(I147*H147,2)</f>
        <v>0</v>
      </c>
      <c r="K147" s="229" t="s">
        <v>176</v>
      </c>
      <c r="L147" s="45"/>
      <c r="M147" s="234" t="s">
        <v>1</v>
      </c>
      <c r="N147" s="235" t="s">
        <v>43</v>
      </c>
      <c r="O147" s="92"/>
      <c r="P147" s="236">
        <f>O147*H147</f>
        <v>0</v>
      </c>
      <c r="Q147" s="236">
        <v>3.0000000000000001E-05</v>
      </c>
      <c r="R147" s="236">
        <f>Q147*H147</f>
        <v>0.021600000000000001</v>
      </c>
      <c r="S147" s="236">
        <v>0</v>
      </c>
      <c r="T147" s="237">
        <f>S147*H147</f>
        <v>0</v>
      </c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R147" s="238" t="s">
        <v>177</v>
      </c>
      <c r="AT147" s="238" t="s">
        <v>172</v>
      </c>
      <c r="AU147" s="238" t="s">
        <v>87</v>
      </c>
      <c r="AY147" s="18" t="s">
        <v>170</v>
      </c>
      <c r="BE147" s="239">
        <f>IF(N147="základní",J147,0)</f>
        <v>0</v>
      </c>
      <c r="BF147" s="239">
        <f>IF(N147="snížená",J147,0)</f>
        <v>0</v>
      </c>
      <c r="BG147" s="239">
        <f>IF(N147="zákl. přenesená",J147,0)</f>
        <v>0</v>
      </c>
      <c r="BH147" s="239">
        <f>IF(N147="sníž. přenesená",J147,0)</f>
        <v>0</v>
      </c>
      <c r="BI147" s="239">
        <f>IF(N147="nulová",J147,0)</f>
        <v>0</v>
      </c>
      <c r="BJ147" s="18" t="s">
        <v>85</v>
      </c>
      <c r="BK147" s="239">
        <f>ROUND(I147*H147,2)</f>
        <v>0</v>
      </c>
      <c r="BL147" s="18" t="s">
        <v>177</v>
      </c>
      <c r="BM147" s="238" t="s">
        <v>219</v>
      </c>
    </row>
    <row r="148" s="13" customFormat="1">
      <c r="A148" s="13"/>
      <c r="B148" s="240"/>
      <c r="C148" s="241"/>
      <c r="D148" s="242" t="s">
        <v>179</v>
      </c>
      <c r="E148" s="243" t="s">
        <v>1</v>
      </c>
      <c r="F148" s="244" t="s">
        <v>220</v>
      </c>
      <c r="G148" s="241"/>
      <c r="H148" s="245">
        <v>720</v>
      </c>
      <c r="I148" s="246"/>
      <c r="J148" s="241"/>
      <c r="K148" s="241"/>
      <c r="L148" s="247"/>
      <c r="M148" s="248"/>
      <c r="N148" s="249"/>
      <c r="O148" s="249"/>
      <c r="P148" s="249"/>
      <c r="Q148" s="249"/>
      <c r="R148" s="249"/>
      <c r="S148" s="249"/>
      <c r="T148" s="250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51" t="s">
        <v>179</v>
      </c>
      <c r="AU148" s="251" t="s">
        <v>87</v>
      </c>
      <c r="AV148" s="13" t="s">
        <v>87</v>
      </c>
      <c r="AW148" s="13" t="s">
        <v>34</v>
      </c>
      <c r="AX148" s="13" t="s">
        <v>85</v>
      </c>
      <c r="AY148" s="251" t="s">
        <v>170</v>
      </c>
    </row>
    <row r="149" s="2" customFormat="1" ht="33" customHeight="1">
      <c r="A149" s="39"/>
      <c r="B149" s="40"/>
      <c r="C149" s="227" t="s">
        <v>221</v>
      </c>
      <c r="D149" s="227" t="s">
        <v>172</v>
      </c>
      <c r="E149" s="228" t="s">
        <v>222</v>
      </c>
      <c r="F149" s="229" t="s">
        <v>223</v>
      </c>
      <c r="G149" s="230" t="s">
        <v>224</v>
      </c>
      <c r="H149" s="231">
        <v>3598.3699999999999</v>
      </c>
      <c r="I149" s="232"/>
      <c r="J149" s="233">
        <f>ROUND(I149*H149,2)</f>
        <v>0</v>
      </c>
      <c r="K149" s="229" t="s">
        <v>176</v>
      </c>
      <c r="L149" s="45"/>
      <c r="M149" s="234" t="s">
        <v>1</v>
      </c>
      <c r="N149" s="235" t="s">
        <v>43</v>
      </c>
      <c r="O149" s="92"/>
      <c r="P149" s="236">
        <f>O149*H149</f>
        <v>0</v>
      </c>
      <c r="Q149" s="236">
        <v>0</v>
      </c>
      <c r="R149" s="236">
        <f>Q149*H149</f>
        <v>0</v>
      </c>
      <c r="S149" s="236">
        <v>0</v>
      </c>
      <c r="T149" s="237">
        <f>S149*H149</f>
        <v>0</v>
      </c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R149" s="238" t="s">
        <v>177</v>
      </c>
      <c r="AT149" s="238" t="s">
        <v>172</v>
      </c>
      <c r="AU149" s="238" t="s">
        <v>87</v>
      </c>
      <c r="AY149" s="18" t="s">
        <v>170</v>
      </c>
      <c r="BE149" s="239">
        <f>IF(N149="základní",J149,0)</f>
        <v>0</v>
      </c>
      <c r="BF149" s="239">
        <f>IF(N149="snížená",J149,0)</f>
        <v>0</v>
      </c>
      <c r="BG149" s="239">
        <f>IF(N149="zákl. přenesená",J149,0)</f>
        <v>0</v>
      </c>
      <c r="BH149" s="239">
        <f>IF(N149="sníž. přenesená",J149,0)</f>
        <v>0</v>
      </c>
      <c r="BI149" s="239">
        <f>IF(N149="nulová",J149,0)</f>
        <v>0</v>
      </c>
      <c r="BJ149" s="18" t="s">
        <v>85</v>
      </c>
      <c r="BK149" s="239">
        <f>ROUND(I149*H149,2)</f>
        <v>0</v>
      </c>
      <c r="BL149" s="18" t="s">
        <v>177</v>
      </c>
      <c r="BM149" s="238" t="s">
        <v>225</v>
      </c>
    </row>
    <row r="150" s="13" customFormat="1">
      <c r="A150" s="13"/>
      <c r="B150" s="240"/>
      <c r="C150" s="241"/>
      <c r="D150" s="242" t="s">
        <v>179</v>
      </c>
      <c r="E150" s="243" t="s">
        <v>1</v>
      </c>
      <c r="F150" s="244" t="s">
        <v>226</v>
      </c>
      <c r="G150" s="241"/>
      <c r="H150" s="245">
        <v>3598.3699999999999</v>
      </c>
      <c r="I150" s="246"/>
      <c r="J150" s="241"/>
      <c r="K150" s="241"/>
      <c r="L150" s="247"/>
      <c r="M150" s="248"/>
      <c r="N150" s="249"/>
      <c r="O150" s="249"/>
      <c r="P150" s="249"/>
      <c r="Q150" s="249"/>
      <c r="R150" s="249"/>
      <c r="S150" s="249"/>
      <c r="T150" s="250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51" t="s">
        <v>179</v>
      </c>
      <c r="AU150" s="251" t="s">
        <v>87</v>
      </c>
      <c r="AV150" s="13" t="s">
        <v>87</v>
      </c>
      <c r="AW150" s="13" t="s">
        <v>34</v>
      </c>
      <c r="AX150" s="13" t="s">
        <v>85</v>
      </c>
      <c r="AY150" s="251" t="s">
        <v>170</v>
      </c>
    </row>
    <row r="151" s="2" customFormat="1" ht="33" customHeight="1">
      <c r="A151" s="39"/>
      <c r="B151" s="40"/>
      <c r="C151" s="227" t="s">
        <v>227</v>
      </c>
      <c r="D151" s="227" t="s">
        <v>172</v>
      </c>
      <c r="E151" s="228" t="s">
        <v>228</v>
      </c>
      <c r="F151" s="229" t="s">
        <v>229</v>
      </c>
      <c r="G151" s="230" t="s">
        <v>224</v>
      </c>
      <c r="H151" s="231">
        <v>9145.75</v>
      </c>
      <c r="I151" s="232"/>
      <c r="J151" s="233">
        <f>ROUND(I151*H151,2)</f>
        <v>0</v>
      </c>
      <c r="K151" s="229" t="s">
        <v>176</v>
      </c>
      <c r="L151" s="45"/>
      <c r="M151" s="234" t="s">
        <v>1</v>
      </c>
      <c r="N151" s="235" t="s">
        <v>43</v>
      </c>
      <c r="O151" s="92"/>
      <c r="P151" s="236">
        <f>O151*H151</f>
        <v>0</v>
      </c>
      <c r="Q151" s="236">
        <v>0</v>
      </c>
      <c r="R151" s="236">
        <f>Q151*H151</f>
        <v>0</v>
      </c>
      <c r="S151" s="236">
        <v>0</v>
      </c>
      <c r="T151" s="237">
        <f>S151*H151</f>
        <v>0</v>
      </c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R151" s="238" t="s">
        <v>177</v>
      </c>
      <c r="AT151" s="238" t="s">
        <v>172</v>
      </c>
      <c r="AU151" s="238" t="s">
        <v>87</v>
      </c>
      <c r="AY151" s="18" t="s">
        <v>170</v>
      </c>
      <c r="BE151" s="239">
        <f>IF(N151="základní",J151,0)</f>
        <v>0</v>
      </c>
      <c r="BF151" s="239">
        <f>IF(N151="snížená",J151,0)</f>
        <v>0</v>
      </c>
      <c r="BG151" s="239">
        <f>IF(N151="zákl. přenesená",J151,0)</f>
        <v>0</v>
      </c>
      <c r="BH151" s="239">
        <f>IF(N151="sníž. přenesená",J151,0)</f>
        <v>0</v>
      </c>
      <c r="BI151" s="239">
        <f>IF(N151="nulová",J151,0)</f>
        <v>0</v>
      </c>
      <c r="BJ151" s="18" t="s">
        <v>85</v>
      </c>
      <c r="BK151" s="239">
        <f>ROUND(I151*H151,2)</f>
        <v>0</v>
      </c>
      <c r="BL151" s="18" t="s">
        <v>177</v>
      </c>
      <c r="BM151" s="238" t="s">
        <v>230</v>
      </c>
    </row>
    <row r="152" s="13" customFormat="1">
      <c r="A152" s="13"/>
      <c r="B152" s="240"/>
      <c r="C152" s="241"/>
      <c r="D152" s="242" t="s">
        <v>179</v>
      </c>
      <c r="E152" s="243" t="s">
        <v>1</v>
      </c>
      <c r="F152" s="244" t="s">
        <v>231</v>
      </c>
      <c r="G152" s="241"/>
      <c r="H152" s="245">
        <v>1610.7149999999999</v>
      </c>
      <c r="I152" s="246"/>
      <c r="J152" s="241"/>
      <c r="K152" s="241"/>
      <c r="L152" s="247"/>
      <c r="M152" s="248"/>
      <c r="N152" s="249"/>
      <c r="O152" s="249"/>
      <c r="P152" s="249"/>
      <c r="Q152" s="249"/>
      <c r="R152" s="249"/>
      <c r="S152" s="249"/>
      <c r="T152" s="250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51" t="s">
        <v>179</v>
      </c>
      <c r="AU152" s="251" t="s">
        <v>87</v>
      </c>
      <c r="AV152" s="13" t="s">
        <v>87</v>
      </c>
      <c r="AW152" s="13" t="s">
        <v>34</v>
      </c>
      <c r="AX152" s="13" t="s">
        <v>78</v>
      </c>
      <c r="AY152" s="251" t="s">
        <v>170</v>
      </c>
    </row>
    <row r="153" s="13" customFormat="1">
      <c r="A153" s="13"/>
      <c r="B153" s="240"/>
      <c r="C153" s="241"/>
      <c r="D153" s="242" t="s">
        <v>179</v>
      </c>
      <c r="E153" s="243" t="s">
        <v>1</v>
      </c>
      <c r="F153" s="244" t="s">
        <v>232</v>
      </c>
      <c r="G153" s="241"/>
      <c r="H153" s="245">
        <v>3316.6700000000001</v>
      </c>
      <c r="I153" s="246"/>
      <c r="J153" s="241"/>
      <c r="K153" s="241"/>
      <c r="L153" s="247"/>
      <c r="M153" s="248"/>
      <c r="N153" s="249"/>
      <c r="O153" s="249"/>
      <c r="P153" s="249"/>
      <c r="Q153" s="249"/>
      <c r="R153" s="249"/>
      <c r="S153" s="249"/>
      <c r="T153" s="250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51" t="s">
        <v>179</v>
      </c>
      <c r="AU153" s="251" t="s">
        <v>87</v>
      </c>
      <c r="AV153" s="13" t="s">
        <v>87</v>
      </c>
      <c r="AW153" s="13" t="s">
        <v>34</v>
      </c>
      <c r="AX153" s="13" t="s">
        <v>78</v>
      </c>
      <c r="AY153" s="251" t="s">
        <v>170</v>
      </c>
    </row>
    <row r="154" s="13" customFormat="1">
      <c r="A154" s="13"/>
      <c r="B154" s="240"/>
      <c r="C154" s="241"/>
      <c r="D154" s="242" t="s">
        <v>179</v>
      </c>
      <c r="E154" s="243" t="s">
        <v>1</v>
      </c>
      <c r="F154" s="244" t="s">
        <v>233</v>
      </c>
      <c r="G154" s="241"/>
      <c r="H154" s="245">
        <v>4579.8649999999998</v>
      </c>
      <c r="I154" s="246"/>
      <c r="J154" s="241"/>
      <c r="K154" s="241"/>
      <c r="L154" s="247"/>
      <c r="M154" s="248"/>
      <c r="N154" s="249"/>
      <c r="O154" s="249"/>
      <c r="P154" s="249"/>
      <c r="Q154" s="249"/>
      <c r="R154" s="249"/>
      <c r="S154" s="249"/>
      <c r="T154" s="250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51" t="s">
        <v>179</v>
      </c>
      <c r="AU154" s="251" t="s">
        <v>87</v>
      </c>
      <c r="AV154" s="13" t="s">
        <v>87</v>
      </c>
      <c r="AW154" s="13" t="s">
        <v>34</v>
      </c>
      <c r="AX154" s="13" t="s">
        <v>78</v>
      </c>
      <c r="AY154" s="251" t="s">
        <v>170</v>
      </c>
    </row>
    <row r="155" s="13" customFormat="1">
      <c r="A155" s="13"/>
      <c r="B155" s="240"/>
      <c r="C155" s="241"/>
      <c r="D155" s="242" t="s">
        <v>179</v>
      </c>
      <c r="E155" s="243" t="s">
        <v>1</v>
      </c>
      <c r="F155" s="244" t="s">
        <v>234</v>
      </c>
      <c r="G155" s="241"/>
      <c r="H155" s="245">
        <v>-361.5</v>
      </c>
      <c r="I155" s="246"/>
      <c r="J155" s="241"/>
      <c r="K155" s="241"/>
      <c r="L155" s="247"/>
      <c r="M155" s="248"/>
      <c r="N155" s="249"/>
      <c r="O155" s="249"/>
      <c r="P155" s="249"/>
      <c r="Q155" s="249"/>
      <c r="R155" s="249"/>
      <c r="S155" s="249"/>
      <c r="T155" s="250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51" t="s">
        <v>179</v>
      </c>
      <c r="AU155" s="251" t="s">
        <v>87</v>
      </c>
      <c r="AV155" s="13" t="s">
        <v>87</v>
      </c>
      <c r="AW155" s="13" t="s">
        <v>34</v>
      </c>
      <c r="AX155" s="13" t="s">
        <v>78</v>
      </c>
      <c r="AY155" s="251" t="s">
        <v>170</v>
      </c>
    </row>
    <row r="156" s="15" customFormat="1">
      <c r="A156" s="15"/>
      <c r="B156" s="262"/>
      <c r="C156" s="263"/>
      <c r="D156" s="242" t="s">
        <v>179</v>
      </c>
      <c r="E156" s="264" t="s">
        <v>1</v>
      </c>
      <c r="F156" s="265" t="s">
        <v>209</v>
      </c>
      <c r="G156" s="263"/>
      <c r="H156" s="266">
        <v>9145.75</v>
      </c>
      <c r="I156" s="267"/>
      <c r="J156" s="263"/>
      <c r="K156" s="263"/>
      <c r="L156" s="268"/>
      <c r="M156" s="269"/>
      <c r="N156" s="270"/>
      <c r="O156" s="270"/>
      <c r="P156" s="270"/>
      <c r="Q156" s="270"/>
      <c r="R156" s="270"/>
      <c r="S156" s="270"/>
      <c r="T156" s="271"/>
      <c r="U156" s="15"/>
      <c r="V156" s="15"/>
      <c r="W156" s="15"/>
      <c r="X156" s="15"/>
      <c r="Y156" s="15"/>
      <c r="Z156" s="15"/>
      <c r="AA156" s="15"/>
      <c r="AB156" s="15"/>
      <c r="AC156" s="15"/>
      <c r="AD156" s="15"/>
      <c r="AE156" s="15"/>
      <c r="AT156" s="272" t="s">
        <v>179</v>
      </c>
      <c r="AU156" s="272" t="s">
        <v>87</v>
      </c>
      <c r="AV156" s="15" t="s">
        <v>177</v>
      </c>
      <c r="AW156" s="15" t="s">
        <v>34</v>
      </c>
      <c r="AX156" s="15" t="s">
        <v>85</v>
      </c>
      <c r="AY156" s="272" t="s">
        <v>170</v>
      </c>
    </row>
    <row r="157" s="2" customFormat="1" ht="33" customHeight="1">
      <c r="A157" s="39"/>
      <c r="B157" s="40"/>
      <c r="C157" s="227" t="s">
        <v>235</v>
      </c>
      <c r="D157" s="227" t="s">
        <v>172</v>
      </c>
      <c r="E157" s="228" t="s">
        <v>236</v>
      </c>
      <c r="F157" s="229" t="s">
        <v>237</v>
      </c>
      <c r="G157" s="230" t="s">
        <v>224</v>
      </c>
      <c r="H157" s="231">
        <v>9145.75</v>
      </c>
      <c r="I157" s="232"/>
      <c r="J157" s="233">
        <f>ROUND(I157*H157,2)</f>
        <v>0</v>
      </c>
      <c r="K157" s="229" t="s">
        <v>176</v>
      </c>
      <c r="L157" s="45"/>
      <c r="M157" s="234" t="s">
        <v>1</v>
      </c>
      <c r="N157" s="235" t="s">
        <v>43</v>
      </c>
      <c r="O157" s="92"/>
      <c r="P157" s="236">
        <f>O157*H157</f>
        <v>0</v>
      </c>
      <c r="Q157" s="236">
        <v>0</v>
      </c>
      <c r="R157" s="236">
        <f>Q157*H157</f>
        <v>0</v>
      </c>
      <c r="S157" s="236">
        <v>0</v>
      </c>
      <c r="T157" s="237">
        <f>S157*H157</f>
        <v>0</v>
      </c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R157" s="238" t="s">
        <v>177</v>
      </c>
      <c r="AT157" s="238" t="s">
        <v>172</v>
      </c>
      <c r="AU157" s="238" t="s">
        <v>87</v>
      </c>
      <c r="AY157" s="18" t="s">
        <v>170</v>
      </c>
      <c r="BE157" s="239">
        <f>IF(N157="základní",J157,0)</f>
        <v>0</v>
      </c>
      <c r="BF157" s="239">
        <f>IF(N157="snížená",J157,0)</f>
        <v>0</v>
      </c>
      <c r="BG157" s="239">
        <f>IF(N157="zákl. přenesená",J157,0)</f>
        <v>0</v>
      </c>
      <c r="BH157" s="239">
        <f>IF(N157="sníž. přenesená",J157,0)</f>
        <v>0</v>
      </c>
      <c r="BI157" s="239">
        <f>IF(N157="nulová",J157,0)</f>
        <v>0</v>
      </c>
      <c r="BJ157" s="18" t="s">
        <v>85</v>
      </c>
      <c r="BK157" s="239">
        <f>ROUND(I157*H157,2)</f>
        <v>0</v>
      </c>
      <c r="BL157" s="18" t="s">
        <v>177</v>
      </c>
      <c r="BM157" s="238" t="s">
        <v>238</v>
      </c>
    </row>
    <row r="158" s="13" customFormat="1">
      <c r="A158" s="13"/>
      <c r="B158" s="240"/>
      <c r="C158" s="241"/>
      <c r="D158" s="242" t="s">
        <v>179</v>
      </c>
      <c r="E158" s="243" t="s">
        <v>1</v>
      </c>
      <c r="F158" s="244" t="s">
        <v>231</v>
      </c>
      <c r="G158" s="241"/>
      <c r="H158" s="245">
        <v>1610.7149999999999</v>
      </c>
      <c r="I158" s="246"/>
      <c r="J158" s="241"/>
      <c r="K158" s="241"/>
      <c r="L158" s="247"/>
      <c r="M158" s="248"/>
      <c r="N158" s="249"/>
      <c r="O158" s="249"/>
      <c r="P158" s="249"/>
      <c r="Q158" s="249"/>
      <c r="R158" s="249"/>
      <c r="S158" s="249"/>
      <c r="T158" s="250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51" t="s">
        <v>179</v>
      </c>
      <c r="AU158" s="251" t="s">
        <v>87</v>
      </c>
      <c r="AV158" s="13" t="s">
        <v>87</v>
      </c>
      <c r="AW158" s="13" t="s">
        <v>34</v>
      </c>
      <c r="AX158" s="13" t="s">
        <v>78</v>
      </c>
      <c r="AY158" s="251" t="s">
        <v>170</v>
      </c>
    </row>
    <row r="159" s="13" customFormat="1">
      <c r="A159" s="13"/>
      <c r="B159" s="240"/>
      <c r="C159" s="241"/>
      <c r="D159" s="242" t="s">
        <v>179</v>
      </c>
      <c r="E159" s="243" t="s">
        <v>1</v>
      </c>
      <c r="F159" s="244" t="s">
        <v>232</v>
      </c>
      <c r="G159" s="241"/>
      <c r="H159" s="245">
        <v>3316.6700000000001</v>
      </c>
      <c r="I159" s="246"/>
      <c r="J159" s="241"/>
      <c r="K159" s="241"/>
      <c r="L159" s="247"/>
      <c r="M159" s="248"/>
      <c r="N159" s="249"/>
      <c r="O159" s="249"/>
      <c r="P159" s="249"/>
      <c r="Q159" s="249"/>
      <c r="R159" s="249"/>
      <c r="S159" s="249"/>
      <c r="T159" s="250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51" t="s">
        <v>179</v>
      </c>
      <c r="AU159" s="251" t="s">
        <v>87</v>
      </c>
      <c r="AV159" s="13" t="s">
        <v>87</v>
      </c>
      <c r="AW159" s="13" t="s">
        <v>34</v>
      </c>
      <c r="AX159" s="13" t="s">
        <v>78</v>
      </c>
      <c r="AY159" s="251" t="s">
        <v>170</v>
      </c>
    </row>
    <row r="160" s="13" customFormat="1">
      <c r="A160" s="13"/>
      <c r="B160" s="240"/>
      <c r="C160" s="241"/>
      <c r="D160" s="242" t="s">
        <v>179</v>
      </c>
      <c r="E160" s="243" t="s">
        <v>1</v>
      </c>
      <c r="F160" s="244" t="s">
        <v>233</v>
      </c>
      <c r="G160" s="241"/>
      <c r="H160" s="245">
        <v>4579.8649999999998</v>
      </c>
      <c r="I160" s="246"/>
      <c r="J160" s="241"/>
      <c r="K160" s="241"/>
      <c r="L160" s="247"/>
      <c r="M160" s="248"/>
      <c r="N160" s="249"/>
      <c r="O160" s="249"/>
      <c r="P160" s="249"/>
      <c r="Q160" s="249"/>
      <c r="R160" s="249"/>
      <c r="S160" s="249"/>
      <c r="T160" s="250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51" t="s">
        <v>179</v>
      </c>
      <c r="AU160" s="251" t="s">
        <v>87</v>
      </c>
      <c r="AV160" s="13" t="s">
        <v>87</v>
      </c>
      <c r="AW160" s="13" t="s">
        <v>34</v>
      </c>
      <c r="AX160" s="13" t="s">
        <v>78</v>
      </c>
      <c r="AY160" s="251" t="s">
        <v>170</v>
      </c>
    </row>
    <row r="161" s="13" customFormat="1">
      <c r="A161" s="13"/>
      <c r="B161" s="240"/>
      <c r="C161" s="241"/>
      <c r="D161" s="242" t="s">
        <v>179</v>
      </c>
      <c r="E161" s="243" t="s">
        <v>1</v>
      </c>
      <c r="F161" s="244" t="s">
        <v>234</v>
      </c>
      <c r="G161" s="241"/>
      <c r="H161" s="245">
        <v>-361.5</v>
      </c>
      <c r="I161" s="246"/>
      <c r="J161" s="241"/>
      <c r="K161" s="241"/>
      <c r="L161" s="247"/>
      <c r="M161" s="248"/>
      <c r="N161" s="249"/>
      <c r="O161" s="249"/>
      <c r="P161" s="249"/>
      <c r="Q161" s="249"/>
      <c r="R161" s="249"/>
      <c r="S161" s="249"/>
      <c r="T161" s="250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51" t="s">
        <v>179</v>
      </c>
      <c r="AU161" s="251" t="s">
        <v>87</v>
      </c>
      <c r="AV161" s="13" t="s">
        <v>87</v>
      </c>
      <c r="AW161" s="13" t="s">
        <v>34</v>
      </c>
      <c r="AX161" s="13" t="s">
        <v>78</v>
      </c>
      <c r="AY161" s="251" t="s">
        <v>170</v>
      </c>
    </row>
    <row r="162" s="15" customFormat="1">
      <c r="A162" s="15"/>
      <c r="B162" s="262"/>
      <c r="C162" s="263"/>
      <c r="D162" s="242" t="s">
        <v>179</v>
      </c>
      <c r="E162" s="264" t="s">
        <v>1</v>
      </c>
      <c r="F162" s="265" t="s">
        <v>209</v>
      </c>
      <c r="G162" s="263"/>
      <c r="H162" s="266">
        <v>9145.75</v>
      </c>
      <c r="I162" s="267"/>
      <c r="J162" s="263"/>
      <c r="K162" s="263"/>
      <c r="L162" s="268"/>
      <c r="M162" s="269"/>
      <c r="N162" s="270"/>
      <c r="O162" s="270"/>
      <c r="P162" s="270"/>
      <c r="Q162" s="270"/>
      <c r="R162" s="270"/>
      <c r="S162" s="270"/>
      <c r="T162" s="271"/>
      <c r="U162" s="15"/>
      <c r="V162" s="15"/>
      <c r="W162" s="15"/>
      <c r="X162" s="15"/>
      <c r="Y162" s="15"/>
      <c r="Z162" s="15"/>
      <c r="AA162" s="15"/>
      <c r="AB162" s="15"/>
      <c r="AC162" s="15"/>
      <c r="AD162" s="15"/>
      <c r="AE162" s="15"/>
      <c r="AT162" s="272" t="s">
        <v>179</v>
      </c>
      <c r="AU162" s="272" t="s">
        <v>87</v>
      </c>
      <c r="AV162" s="15" t="s">
        <v>177</v>
      </c>
      <c r="AW162" s="15" t="s">
        <v>34</v>
      </c>
      <c r="AX162" s="15" t="s">
        <v>85</v>
      </c>
      <c r="AY162" s="272" t="s">
        <v>170</v>
      </c>
    </row>
    <row r="163" s="2" customFormat="1" ht="44.25" customHeight="1">
      <c r="A163" s="39"/>
      <c r="B163" s="40"/>
      <c r="C163" s="227" t="s">
        <v>239</v>
      </c>
      <c r="D163" s="227" t="s">
        <v>172</v>
      </c>
      <c r="E163" s="228" t="s">
        <v>240</v>
      </c>
      <c r="F163" s="229" t="s">
        <v>241</v>
      </c>
      <c r="G163" s="230" t="s">
        <v>224</v>
      </c>
      <c r="H163" s="231">
        <v>368.75</v>
      </c>
      <c r="I163" s="232"/>
      <c r="J163" s="233">
        <f>ROUND(I163*H163,2)</f>
        <v>0</v>
      </c>
      <c r="K163" s="229" t="s">
        <v>176</v>
      </c>
      <c r="L163" s="45"/>
      <c r="M163" s="234" t="s">
        <v>1</v>
      </c>
      <c r="N163" s="235" t="s">
        <v>43</v>
      </c>
      <c r="O163" s="92"/>
      <c r="P163" s="236">
        <f>O163*H163</f>
        <v>0</v>
      </c>
      <c r="Q163" s="236">
        <v>0</v>
      </c>
      <c r="R163" s="236">
        <f>Q163*H163</f>
        <v>0</v>
      </c>
      <c r="S163" s="236">
        <v>0</v>
      </c>
      <c r="T163" s="237">
        <f>S163*H163</f>
        <v>0</v>
      </c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R163" s="238" t="s">
        <v>177</v>
      </c>
      <c r="AT163" s="238" t="s">
        <v>172</v>
      </c>
      <c r="AU163" s="238" t="s">
        <v>87</v>
      </c>
      <c r="AY163" s="18" t="s">
        <v>170</v>
      </c>
      <c r="BE163" s="239">
        <f>IF(N163="základní",J163,0)</f>
        <v>0</v>
      </c>
      <c r="BF163" s="239">
        <f>IF(N163="snížená",J163,0)</f>
        <v>0</v>
      </c>
      <c r="BG163" s="239">
        <f>IF(N163="zákl. přenesená",J163,0)</f>
        <v>0</v>
      </c>
      <c r="BH163" s="239">
        <f>IF(N163="sníž. přenesená",J163,0)</f>
        <v>0</v>
      </c>
      <c r="BI163" s="239">
        <f>IF(N163="nulová",J163,0)</f>
        <v>0</v>
      </c>
      <c r="BJ163" s="18" t="s">
        <v>85</v>
      </c>
      <c r="BK163" s="239">
        <f>ROUND(I163*H163,2)</f>
        <v>0</v>
      </c>
      <c r="BL163" s="18" t="s">
        <v>177</v>
      </c>
      <c r="BM163" s="238" t="s">
        <v>242</v>
      </c>
    </row>
    <row r="164" s="13" customFormat="1">
      <c r="A164" s="13"/>
      <c r="B164" s="240"/>
      <c r="C164" s="241"/>
      <c r="D164" s="242" t="s">
        <v>179</v>
      </c>
      <c r="E164" s="243" t="s">
        <v>1</v>
      </c>
      <c r="F164" s="244" t="s">
        <v>243</v>
      </c>
      <c r="G164" s="241"/>
      <c r="H164" s="245">
        <v>368.75</v>
      </c>
      <c r="I164" s="246"/>
      <c r="J164" s="241"/>
      <c r="K164" s="241"/>
      <c r="L164" s="247"/>
      <c r="M164" s="248"/>
      <c r="N164" s="249"/>
      <c r="O164" s="249"/>
      <c r="P164" s="249"/>
      <c r="Q164" s="249"/>
      <c r="R164" s="249"/>
      <c r="S164" s="249"/>
      <c r="T164" s="250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51" t="s">
        <v>179</v>
      </c>
      <c r="AU164" s="251" t="s">
        <v>87</v>
      </c>
      <c r="AV164" s="13" t="s">
        <v>87</v>
      </c>
      <c r="AW164" s="13" t="s">
        <v>34</v>
      </c>
      <c r="AX164" s="13" t="s">
        <v>85</v>
      </c>
      <c r="AY164" s="251" t="s">
        <v>170</v>
      </c>
    </row>
    <row r="165" s="2" customFormat="1" ht="24.15" customHeight="1">
      <c r="A165" s="39"/>
      <c r="B165" s="40"/>
      <c r="C165" s="227" t="s">
        <v>244</v>
      </c>
      <c r="D165" s="227" t="s">
        <v>172</v>
      </c>
      <c r="E165" s="228" t="s">
        <v>245</v>
      </c>
      <c r="F165" s="229" t="s">
        <v>246</v>
      </c>
      <c r="G165" s="230" t="s">
        <v>224</v>
      </c>
      <c r="H165" s="231">
        <v>7.5359999999999996</v>
      </c>
      <c r="I165" s="232"/>
      <c r="J165" s="233">
        <f>ROUND(I165*H165,2)</f>
        <v>0</v>
      </c>
      <c r="K165" s="229" t="s">
        <v>176</v>
      </c>
      <c r="L165" s="45"/>
      <c r="M165" s="234" t="s">
        <v>1</v>
      </c>
      <c r="N165" s="235" t="s">
        <v>43</v>
      </c>
      <c r="O165" s="92"/>
      <c r="P165" s="236">
        <f>O165*H165</f>
        <v>0</v>
      </c>
      <c r="Q165" s="236">
        <v>0</v>
      </c>
      <c r="R165" s="236">
        <f>Q165*H165</f>
        <v>0</v>
      </c>
      <c r="S165" s="236">
        <v>0</v>
      </c>
      <c r="T165" s="237">
        <f>S165*H165</f>
        <v>0</v>
      </c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R165" s="238" t="s">
        <v>177</v>
      </c>
      <c r="AT165" s="238" t="s">
        <v>172</v>
      </c>
      <c r="AU165" s="238" t="s">
        <v>87</v>
      </c>
      <c r="AY165" s="18" t="s">
        <v>170</v>
      </c>
      <c r="BE165" s="239">
        <f>IF(N165="základní",J165,0)</f>
        <v>0</v>
      </c>
      <c r="BF165" s="239">
        <f>IF(N165="snížená",J165,0)</f>
        <v>0</v>
      </c>
      <c r="BG165" s="239">
        <f>IF(N165="zákl. přenesená",J165,0)</f>
        <v>0</v>
      </c>
      <c r="BH165" s="239">
        <f>IF(N165="sníž. přenesená",J165,0)</f>
        <v>0</v>
      </c>
      <c r="BI165" s="239">
        <f>IF(N165="nulová",J165,0)</f>
        <v>0</v>
      </c>
      <c r="BJ165" s="18" t="s">
        <v>85</v>
      </c>
      <c r="BK165" s="239">
        <f>ROUND(I165*H165,2)</f>
        <v>0</v>
      </c>
      <c r="BL165" s="18" t="s">
        <v>177</v>
      </c>
      <c r="BM165" s="238" t="s">
        <v>247</v>
      </c>
    </row>
    <row r="166" s="13" customFormat="1">
      <c r="A166" s="13"/>
      <c r="B166" s="240"/>
      <c r="C166" s="241"/>
      <c r="D166" s="242" t="s">
        <v>179</v>
      </c>
      <c r="E166" s="243" t="s">
        <v>1</v>
      </c>
      <c r="F166" s="244" t="s">
        <v>248</v>
      </c>
      <c r="G166" s="241"/>
      <c r="H166" s="245">
        <v>7.5359999999999996</v>
      </c>
      <c r="I166" s="246"/>
      <c r="J166" s="241"/>
      <c r="K166" s="241"/>
      <c r="L166" s="247"/>
      <c r="M166" s="248"/>
      <c r="N166" s="249"/>
      <c r="O166" s="249"/>
      <c r="P166" s="249"/>
      <c r="Q166" s="249"/>
      <c r="R166" s="249"/>
      <c r="S166" s="249"/>
      <c r="T166" s="250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51" t="s">
        <v>179</v>
      </c>
      <c r="AU166" s="251" t="s">
        <v>87</v>
      </c>
      <c r="AV166" s="13" t="s">
        <v>87</v>
      </c>
      <c r="AW166" s="13" t="s">
        <v>34</v>
      </c>
      <c r="AX166" s="13" t="s">
        <v>85</v>
      </c>
      <c r="AY166" s="251" t="s">
        <v>170</v>
      </c>
    </row>
    <row r="167" s="2" customFormat="1" ht="37.8" customHeight="1">
      <c r="A167" s="39"/>
      <c r="B167" s="40"/>
      <c r="C167" s="227" t="s">
        <v>8</v>
      </c>
      <c r="D167" s="227" t="s">
        <v>172</v>
      </c>
      <c r="E167" s="228" t="s">
        <v>249</v>
      </c>
      <c r="F167" s="229" t="s">
        <v>250</v>
      </c>
      <c r="G167" s="230" t="s">
        <v>183</v>
      </c>
      <c r="H167" s="231">
        <v>7</v>
      </c>
      <c r="I167" s="232"/>
      <c r="J167" s="233">
        <f>ROUND(I167*H167,2)</f>
        <v>0</v>
      </c>
      <c r="K167" s="229" t="s">
        <v>176</v>
      </c>
      <c r="L167" s="45"/>
      <c r="M167" s="234" t="s">
        <v>1</v>
      </c>
      <c r="N167" s="235" t="s">
        <v>43</v>
      </c>
      <c r="O167" s="92"/>
      <c r="P167" s="236">
        <f>O167*H167</f>
        <v>0</v>
      </c>
      <c r="Q167" s="236">
        <v>0</v>
      </c>
      <c r="R167" s="236">
        <f>Q167*H167</f>
        <v>0</v>
      </c>
      <c r="S167" s="236">
        <v>0</v>
      </c>
      <c r="T167" s="237">
        <f>S167*H167</f>
        <v>0</v>
      </c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R167" s="238" t="s">
        <v>177</v>
      </c>
      <c r="AT167" s="238" t="s">
        <v>172</v>
      </c>
      <c r="AU167" s="238" t="s">
        <v>87</v>
      </c>
      <c r="AY167" s="18" t="s">
        <v>170</v>
      </c>
      <c r="BE167" s="239">
        <f>IF(N167="základní",J167,0)</f>
        <v>0</v>
      </c>
      <c r="BF167" s="239">
        <f>IF(N167="snížená",J167,0)</f>
        <v>0</v>
      </c>
      <c r="BG167" s="239">
        <f>IF(N167="zákl. přenesená",J167,0)</f>
        <v>0</v>
      </c>
      <c r="BH167" s="239">
        <f>IF(N167="sníž. přenesená",J167,0)</f>
        <v>0</v>
      </c>
      <c r="BI167" s="239">
        <f>IF(N167="nulová",J167,0)</f>
        <v>0</v>
      </c>
      <c r="BJ167" s="18" t="s">
        <v>85</v>
      </c>
      <c r="BK167" s="239">
        <f>ROUND(I167*H167,2)</f>
        <v>0</v>
      </c>
      <c r="BL167" s="18" t="s">
        <v>177</v>
      </c>
      <c r="BM167" s="238" t="s">
        <v>251</v>
      </c>
    </row>
    <row r="168" s="2" customFormat="1" ht="55.5" customHeight="1">
      <c r="A168" s="39"/>
      <c r="B168" s="40"/>
      <c r="C168" s="227" t="s">
        <v>252</v>
      </c>
      <c r="D168" s="227" t="s">
        <v>172</v>
      </c>
      <c r="E168" s="228" t="s">
        <v>253</v>
      </c>
      <c r="F168" s="229" t="s">
        <v>254</v>
      </c>
      <c r="G168" s="230" t="s">
        <v>183</v>
      </c>
      <c r="H168" s="231">
        <v>217</v>
      </c>
      <c r="I168" s="232"/>
      <c r="J168" s="233">
        <f>ROUND(I168*H168,2)</f>
        <v>0</v>
      </c>
      <c r="K168" s="229" t="s">
        <v>176</v>
      </c>
      <c r="L168" s="45"/>
      <c r="M168" s="234" t="s">
        <v>1</v>
      </c>
      <c r="N168" s="235" t="s">
        <v>43</v>
      </c>
      <c r="O168" s="92"/>
      <c r="P168" s="236">
        <f>O168*H168</f>
        <v>0</v>
      </c>
      <c r="Q168" s="236">
        <v>0</v>
      </c>
      <c r="R168" s="236">
        <f>Q168*H168</f>
        <v>0</v>
      </c>
      <c r="S168" s="236">
        <v>0</v>
      </c>
      <c r="T168" s="237">
        <f>S168*H168</f>
        <v>0</v>
      </c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R168" s="238" t="s">
        <v>177</v>
      </c>
      <c r="AT168" s="238" t="s">
        <v>172</v>
      </c>
      <c r="AU168" s="238" t="s">
        <v>87</v>
      </c>
      <c r="AY168" s="18" t="s">
        <v>170</v>
      </c>
      <c r="BE168" s="239">
        <f>IF(N168="základní",J168,0)</f>
        <v>0</v>
      </c>
      <c r="BF168" s="239">
        <f>IF(N168="snížená",J168,0)</f>
        <v>0</v>
      </c>
      <c r="BG168" s="239">
        <f>IF(N168="zákl. přenesená",J168,0)</f>
        <v>0</v>
      </c>
      <c r="BH168" s="239">
        <f>IF(N168="sníž. přenesená",J168,0)</f>
        <v>0</v>
      </c>
      <c r="BI168" s="239">
        <f>IF(N168="nulová",J168,0)</f>
        <v>0</v>
      </c>
      <c r="BJ168" s="18" t="s">
        <v>85</v>
      </c>
      <c r="BK168" s="239">
        <f>ROUND(I168*H168,2)</f>
        <v>0</v>
      </c>
      <c r="BL168" s="18" t="s">
        <v>177</v>
      </c>
      <c r="BM168" s="238" t="s">
        <v>255</v>
      </c>
    </row>
    <row r="169" s="13" customFormat="1">
      <c r="A169" s="13"/>
      <c r="B169" s="240"/>
      <c r="C169" s="241"/>
      <c r="D169" s="242" t="s">
        <v>179</v>
      </c>
      <c r="E169" s="243" t="s">
        <v>1</v>
      </c>
      <c r="F169" s="244" t="s">
        <v>256</v>
      </c>
      <c r="G169" s="241"/>
      <c r="H169" s="245">
        <v>217</v>
      </c>
      <c r="I169" s="246"/>
      <c r="J169" s="241"/>
      <c r="K169" s="241"/>
      <c r="L169" s="247"/>
      <c r="M169" s="248"/>
      <c r="N169" s="249"/>
      <c r="O169" s="249"/>
      <c r="P169" s="249"/>
      <c r="Q169" s="249"/>
      <c r="R169" s="249"/>
      <c r="S169" s="249"/>
      <c r="T169" s="250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51" t="s">
        <v>179</v>
      </c>
      <c r="AU169" s="251" t="s">
        <v>87</v>
      </c>
      <c r="AV169" s="13" t="s">
        <v>87</v>
      </c>
      <c r="AW169" s="13" t="s">
        <v>34</v>
      </c>
      <c r="AX169" s="13" t="s">
        <v>85</v>
      </c>
      <c r="AY169" s="251" t="s">
        <v>170</v>
      </c>
    </row>
    <row r="170" s="2" customFormat="1" ht="62.7" customHeight="1">
      <c r="A170" s="39"/>
      <c r="B170" s="40"/>
      <c r="C170" s="227" t="s">
        <v>257</v>
      </c>
      <c r="D170" s="227" t="s">
        <v>172</v>
      </c>
      <c r="E170" s="228" t="s">
        <v>258</v>
      </c>
      <c r="F170" s="229" t="s">
        <v>259</v>
      </c>
      <c r="G170" s="230" t="s">
        <v>224</v>
      </c>
      <c r="H170" s="231">
        <v>5461.2200000000003</v>
      </c>
      <c r="I170" s="232"/>
      <c r="J170" s="233">
        <f>ROUND(I170*H170,2)</f>
        <v>0</v>
      </c>
      <c r="K170" s="229" t="s">
        <v>176</v>
      </c>
      <c r="L170" s="45"/>
      <c r="M170" s="234" t="s">
        <v>1</v>
      </c>
      <c r="N170" s="235" t="s">
        <v>43</v>
      </c>
      <c r="O170" s="92"/>
      <c r="P170" s="236">
        <f>O170*H170</f>
        <v>0</v>
      </c>
      <c r="Q170" s="236">
        <v>0</v>
      </c>
      <c r="R170" s="236">
        <f>Q170*H170</f>
        <v>0</v>
      </c>
      <c r="S170" s="236">
        <v>0</v>
      </c>
      <c r="T170" s="237">
        <f>S170*H170</f>
        <v>0</v>
      </c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R170" s="238" t="s">
        <v>177</v>
      </c>
      <c r="AT170" s="238" t="s">
        <v>172</v>
      </c>
      <c r="AU170" s="238" t="s">
        <v>87</v>
      </c>
      <c r="AY170" s="18" t="s">
        <v>170</v>
      </c>
      <c r="BE170" s="239">
        <f>IF(N170="základní",J170,0)</f>
        <v>0</v>
      </c>
      <c r="BF170" s="239">
        <f>IF(N170="snížená",J170,0)</f>
        <v>0</v>
      </c>
      <c r="BG170" s="239">
        <f>IF(N170="zákl. přenesená",J170,0)</f>
        <v>0</v>
      </c>
      <c r="BH170" s="239">
        <f>IF(N170="sníž. přenesená",J170,0)</f>
        <v>0</v>
      </c>
      <c r="BI170" s="239">
        <f>IF(N170="nulová",J170,0)</f>
        <v>0</v>
      </c>
      <c r="BJ170" s="18" t="s">
        <v>85</v>
      </c>
      <c r="BK170" s="239">
        <f>ROUND(I170*H170,2)</f>
        <v>0</v>
      </c>
      <c r="BL170" s="18" t="s">
        <v>177</v>
      </c>
      <c r="BM170" s="238" t="s">
        <v>260</v>
      </c>
    </row>
    <row r="171" s="13" customFormat="1">
      <c r="A171" s="13"/>
      <c r="B171" s="240"/>
      <c r="C171" s="241"/>
      <c r="D171" s="242" t="s">
        <v>179</v>
      </c>
      <c r="E171" s="243" t="s">
        <v>1</v>
      </c>
      <c r="F171" s="244" t="s">
        <v>261</v>
      </c>
      <c r="G171" s="241"/>
      <c r="H171" s="245">
        <v>3598.3699999999999</v>
      </c>
      <c r="I171" s="246"/>
      <c r="J171" s="241"/>
      <c r="K171" s="241"/>
      <c r="L171" s="247"/>
      <c r="M171" s="248"/>
      <c r="N171" s="249"/>
      <c r="O171" s="249"/>
      <c r="P171" s="249"/>
      <c r="Q171" s="249"/>
      <c r="R171" s="249"/>
      <c r="S171" s="249"/>
      <c r="T171" s="250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51" t="s">
        <v>179</v>
      </c>
      <c r="AU171" s="251" t="s">
        <v>87</v>
      </c>
      <c r="AV171" s="13" t="s">
        <v>87</v>
      </c>
      <c r="AW171" s="13" t="s">
        <v>34</v>
      </c>
      <c r="AX171" s="13" t="s">
        <v>78</v>
      </c>
      <c r="AY171" s="251" t="s">
        <v>170</v>
      </c>
    </row>
    <row r="172" s="13" customFormat="1">
      <c r="A172" s="13"/>
      <c r="B172" s="240"/>
      <c r="C172" s="241"/>
      <c r="D172" s="242" t="s">
        <v>179</v>
      </c>
      <c r="E172" s="243" t="s">
        <v>1</v>
      </c>
      <c r="F172" s="244" t="s">
        <v>262</v>
      </c>
      <c r="G172" s="241"/>
      <c r="H172" s="245">
        <v>265.42000000000002</v>
      </c>
      <c r="I172" s="246"/>
      <c r="J172" s="241"/>
      <c r="K172" s="241"/>
      <c r="L172" s="247"/>
      <c r="M172" s="248"/>
      <c r="N172" s="249"/>
      <c r="O172" s="249"/>
      <c r="P172" s="249"/>
      <c r="Q172" s="249"/>
      <c r="R172" s="249"/>
      <c r="S172" s="249"/>
      <c r="T172" s="250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251" t="s">
        <v>179</v>
      </c>
      <c r="AU172" s="251" t="s">
        <v>87</v>
      </c>
      <c r="AV172" s="13" t="s">
        <v>87</v>
      </c>
      <c r="AW172" s="13" t="s">
        <v>34</v>
      </c>
      <c r="AX172" s="13" t="s">
        <v>78</v>
      </c>
      <c r="AY172" s="251" t="s">
        <v>170</v>
      </c>
    </row>
    <row r="173" s="13" customFormat="1">
      <c r="A173" s="13"/>
      <c r="B173" s="240"/>
      <c r="C173" s="241"/>
      <c r="D173" s="242" t="s">
        <v>179</v>
      </c>
      <c r="E173" s="243" t="s">
        <v>1</v>
      </c>
      <c r="F173" s="244" t="s">
        <v>263</v>
      </c>
      <c r="G173" s="241"/>
      <c r="H173" s="245">
        <v>1597.4300000000001</v>
      </c>
      <c r="I173" s="246"/>
      <c r="J173" s="241"/>
      <c r="K173" s="241"/>
      <c r="L173" s="247"/>
      <c r="M173" s="248"/>
      <c r="N173" s="249"/>
      <c r="O173" s="249"/>
      <c r="P173" s="249"/>
      <c r="Q173" s="249"/>
      <c r="R173" s="249"/>
      <c r="S173" s="249"/>
      <c r="T173" s="250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51" t="s">
        <v>179</v>
      </c>
      <c r="AU173" s="251" t="s">
        <v>87</v>
      </c>
      <c r="AV173" s="13" t="s">
        <v>87</v>
      </c>
      <c r="AW173" s="13" t="s">
        <v>34</v>
      </c>
      <c r="AX173" s="13" t="s">
        <v>78</v>
      </c>
      <c r="AY173" s="251" t="s">
        <v>170</v>
      </c>
    </row>
    <row r="174" s="15" customFormat="1">
      <c r="A174" s="15"/>
      <c r="B174" s="262"/>
      <c r="C174" s="263"/>
      <c r="D174" s="242" t="s">
        <v>179</v>
      </c>
      <c r="E174" s="264" t="s">
        <v>1</v>
      </c>
      <c r="F174" s="265" t="s">
        <v>209</v>
      </c>
      <c r="G174" s="263"/>
      <c r="H174" s="266">
        <v>5461.2200000000003</v>
      </c>
      <c r="I174" s="267"/>
      <c r="J174" s="263"/>
      <c r="K174" s="263"/>
      <c r="L174" s="268"/>
      <c r="M174" s="269"/>
      <c r="N174" s="270"/>
      <c r="O174" s="270"/>
      <c r="P174" s="270"/>
      <c r="Q174" s="270"/>
      <c r="R174" s="270"/>
      <c r="S174" s="270"/>
      <c r="T174" s="271"/>
      <c r="U174" s="15"/>
      <c r="V174" s="15"/>
      <c r="W174" s="15"/>
      <c r="X174" s="15"/>
      <c r="Y174" s="15"/>
      <c r="Z174" s="15"/>
      <c r="AA174" s="15"/>
      <c r="AB174" s="15"/>
      <c r="AC174" s="15"/>
      <c r="AD174" s="15"/>
      <c r="AE174" s="15"/>
      <c r="AT174" s="272" t="s">
        <v>179</v>
      </c>
      <c r="AU174" s="272" t="s">
        <v>87</v>
      </c>
      <c r="AV174" s="15" t="s">
        <v>177</v>
      </c>
      <c r="AW174" s="15" t="s">
        <v>34</v>
      </c>
      <c r="AX174" s="15" t="s">
        <v>85</v>
      </c>
      <c r="AY174" s="272" t="s">
        <v>170</v>
      </c>
    </row>
    <row r="175" s="2" customFormat="1" ht="62.7" customHeight="1">
      <c r="A175" s="39"/>
      <c r="B175" s="40"/>
      <c r="C175" s="227" t="s">
        <v>264</v>
      </c>
      <c r="D175" s="227" t="s">
        <v>172</v>
      </c>
      <c r="E175" s="228" t="s">
        <v>265</v>
      </c>
      <c r="F175" s="229" t="s">
        <v>266</v>
      </c>
      <c r="G175" s="230" t="s">
        <v>224</v>
      </c>
      <c r="H175" s="231">
        <v>18291.5</v>
      </c>
      <c r="I175" s="232"/>
      <c r="J175" s="233">
        <f>ROUND(I175*H175,2)</f>
        <v>0</v>
      </c>
      <c r="K175" s="229" t="s">
        <v>176</v>
      </c>
      <c r="L175" s="45"/>
      <c r="M175" s="234" t="s">
        <v>1</v>
      </c>
      <c r="N175" s="235" t="s">
        <v>43</v>
      </c>
      <c r="O175" s="92"/>
      <c r="P175" s="236">
        <f>O175*H175</f>
        <v>0</v>
      </c>
      <c r="Q175" s="236">
        <v>0</v>
      </c>
      <c r="R175" s="236">
        <f>Q175*H175</f>
        <v>0</v>
      </c>
      <c r="S175" s="236">
        <v>0</v>
      </c>
      <c r="T175" s="237">
        <f>S175*H175</f>
        <v>0</v>
      </c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R175" s="238" t="s">
        <v>177</v>
      </c>
      <c r="AT175" s="238" t="s">
        <v>172</v>
      </c>
      <c r="AU175" s="238" t="s">
        <v>87</v>
      </c>
      <c r="AY175" s="18" t="s">
        <v>170</v>
      </c>
      <c r="BE175" s="239">
        <f>IF(N175="základní",J175,0)</f>
        <v>0</v>
      </c>
      <c r="BF175" s="239">
        <f>IF(N175="snížená",J175,0)</f>
        <v>0</v>
      </c>
      <c r="BG175" s="239">
        <f>IF(N175="zákl. přenesená",J175,0)</f>
        <v>0</v>
      </c>
      <c r="BH175" s="239">
        <f>IF(N175="sníž. přenesená",J175,0)</f>
        <v>0</v>
      </c>
      <c r="BI175" s="239">
        <f>IF(N175="nulová",J175,0)</f>
        <v>0</v>
      </c>
      <c r="BJ175" s="18" t="s">
        <v>85</v>
      </c>
      <c r="BK175" s="239">
        <f>ROUND(I175*H175,2)</f>
        <v>0</v>
      </c>
      <c r="BL175" s="18" t="s">
        <v>177</v>
      </c>
      <c r="BM175" s="238" t="s">
        <v>267</v>
      </c>
    </row>
    <row r="176" s="13" customFormat="1">
      <c r="A176" s="13"/>
      <c r="B176" s="240"/>
      <c r="C176" s="241"/>
      <c r="D176" s="242" t="s">
        <v>179</v>
      </c>
      <c r="E176" s="243" t="s">
        <v>1</v>
      </c>
      <c r="F176" s="244" t="s">
        <v>268</v>
      </c>
      <c r="G176" s="241"/>
      <c r="H176" s="245">
        <v>9145.75</v>
      </c>
      <c r="I176" s="246"/>
      <c r="J176" s="241"/>
      <c r="K176" s="241"/>
      <c r="L176" s="247"/>
      <c r="M176" s="248"/>
      <c r="N176" s="249"/>
      <c r="O176" s="249"/>
      <c r="P176" s="249"/>
      <c r="Q176" s="249"/>
      <c r="R176" s="249"/>
      <c r="S176" s="249"/>
      <c r="T176" s="250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251" t="s">
        <v>179</v>
      </c>
      <c r="AU176" s="251" t="s">
        <v>87</v>
      </c>
      <c r="AV176" s="13" t="s">
        <v>87</v>
      </c>
      <c r="AW176" s="13" t="s">
        <v>34</v>
      </c>
      <c r="AX176" s="13" t="s">
        <v>78</v>
      </c>
      <c r="AY176" s="251" t="s">
        <v>170</v>
      </c>
    </row>
    <row r="177" s="13" customFormat="1">
      <c r="A177" s="13"/>
      <c r="B177" s="240"/>
      <c r="C177" s="241"/>
      <c r="D177" s="242" t="s">
        <v>179</v>
      </c>
      <c r="E177" s="243" t="s">
        <v>1</v>
      </c>
      <c r="F177" s="244" t="s">
        <v>269</v>
      </c>
      <c r="G177" s="241"/>
      <c r="H177" s="245">
        <v>9145.75</v>
      </c>
      <c r="I177" s="246"/>
      <c r="J177" s="241"/>
      <c r="K177" s="241"/>
      <c r="L177" s="247"/>
      <c r="M177" s="248"/>
      <c r="N177" s="249"/>
      <c r="O177" s="249"/>
      <c r="P177" s="249"/>
      <c r="Q177" s="249"/>
      <c r="R177" s="249"/>
      <c r="S177" s="249"/>
      <c r="T177" s="250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251" t="s">
        <v>179</v>
      </c>
      <c r="AU177" s="251" t="s">
        <v>87</v>
      </c>
      <c r="AV177" s="13" t="s">
        <v>87</v>
      </c>
      <c r="AW177" s="13" t="s">
        <v>34</v>
      </c>
      <c r="AX177" s="13" t="s">
        <v>78</v>
      </c>
      <c r="AY177" s="251" t="s">
        <v>170</v>
      </c>
    </row>
    <row r="178" s="15" customFormat="1">
      <c r="A178" s="15"/>
      <c r="B178" s="262"/>
      <c r="C178" s="263"/>
      <c r="D178" s="242" t="s">
        <v>179</v>
      </c>
      <c r="E178" s="264" t="s">
        <v>1</v>
      </c>
      <c r="F178" s="265" t="s">
        <v>209</v>
      </c>
      <c r="G178" s="263"/>
      <c r="H178" s="266">
        <v>18291.5</v>
      </c>
      <c r="I178" s="267"/>
      <c r="J178" s="263"/>
      <c r="K178" s="263"/>
      <c r="L178" s="268"/>
      <c r="M178" s="269"/>
      <c r="N178" s="270"/>
      <c r="O178" s="270"/>
      <c r="P178" s="270"/>
      <c r="Q178" s="270"/>
      <c r="R178" s="270"/>
      <c r="S178" s="270"/>
      <c r="T178" s="271"/>
      <c r="U178" s="15"/>
      <c r="V178" s="15"/>
      <c r="W178" s="15"/>
      <c r="X178" s="15"/>
      <c r="Y178" s="15"/>
      <c r="Z178" s="15"/>
      <c r="AA178" s="15"/>
      <c r="AB178" s="15"/>
      <c r="AC178" s="15"/>
      <c r="AD178" s="15"/>
      <c r="AE178" s="15"/>
      <c r="AT178" s="272" t="s">
        <v>179</v>
      </c>
      <c r="AU178" s="272" t="s">
        <v>87</v>
      </c>
      <c r="AV178" s="15" t="s">
        <v>177</v>
      </c>
      <c r="AW178" s="15" t="s">
        <v>34</v>
      </c>
      <c r="AX178" s="15" t="s">
        <v>85</v>
      </c>
      <c r="AY178" s="272" t="s">
        <v>170</v>
      </c>
    </row>
    <row r="179" s="2" customFormat="1" ht="66.75" customHeight="1">
      <c r="A179" s="39"/>
      <c r="B179" s="40"/>
      <c r="C179" s="227" t="s">
        <v>270</v>
      </c>
      <c r="D179" s="227" t="s">
        <v>172</v>
      </c>
      <c r="E179" s="228" t="s">
        <v>271</v>
      </c>
      <c r="F179" s="229" t="s">
        <v>272</v>
      </c>
      <c r="G179" s="230" t="s">
        <v>224</v>
      </c>
      <c r="H179" s="231">
        <v>402413</v>
      </c>
      <c r="I179" s="232"/>
      <c r="J179" s="233">
        <f>ROUND(I179*H179,2)</f>
        <v>0</v>
      </c>
      <c r="K179" s="229" t="s">
        <v>176</v>
      </c>
      <c r="L179" s="45"/>
      <c r="M179" s="234" t="s">
        <v>1</v>
      </c>
      <c r="N179" s="235" t="s">
        <v>43</v>
      </c>
      <c r="O179" s="92"/>
      <c r="P179" s="236">
        <f>O179*H179</f>
        <v>0</v>
      </c>
      <c r="Q179" s="236">
        <v>0</v>
      </c>
      <c r="R179" s="236">
        <f>Q179*H179</f>
        <v>0</v>
      </c>
      <c r="S179" s="236">
        <v>0</v>
      </c>
      <c r="T179" s="237">
        <f>S179*H179</f>
        <v>0</v>
      </c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R179" s="238" t="s">
        <v>177</v>
      </c>
      <c r="AT179" s="238" t="s">
        <v>172</v>
      </c>
      <c r="AU179" s="238" t="s">
        <v>87</v>
      </c>
      <c r="AY179" s="18" t="s">
        <v>170</v>
      </c>
      <c r="BE179" s="239">
        <f>IF(N179="základní",J179,0)</f>
        <v>0</v>
      </c>
      <c r="BF179" s="239">
        <f>IF(N179="snížená",J179,0)</f>
        <v>0</v>
      </c>
      <c r="BG179" s="239">
        <f>IF(N179="zákl. přenesená",J179,0)</f>
        <v>0</v>
      </c>
      <c r="BH179" s="239">
        <f>IF(N179="sníž. přenesená",J179,0)</f>
        <v>0</v>
      </c>
      <c r="BI179" s="239">
        <f>IF(N179="nulová",J179,0)</f>
        <v>0</v>
      </c>
      <c r="BJ179" s="18" t="s">
        <v>85</v>
      </c>
      <c r="BK179" s="239">
        <f>ROUND(I179*H179,2)</f>
        <v>0</v>
      </c>
      <c r="BL179" s="18" t="s">
        <v>177</v>
      </c>
      <c r="BM179" s="238" t="s">
        <v>273</v>
      </c>
    </row>
    <row r="180" s="13" customFormat="1">
      <c r="A180" s="13"/>
      <c r="B180" s="240"/>
      <c r="C180" s="241"/>
      <c r="D180" s="242" t="s">
        <v>179</v>
      </c>
      <c r="E180" s="243" t="s">
        <v>1</v>
      </c>
      <c r="F180" s="244" t="s">
        <v>274</v>
      </c>
      <c r="G180" s="241"/>
      <c r="H180" s="245">
        <v>402413</v>
      </c>
      <c r="I180" s="246"/>
      <c r="J180" s="241"/>
      <c r="K180" s="241"/>
      <c r="L180" s="247"/>
      <c r="M180" s="248"/>
      <c r="N180" s="249"/>
      <c r="O180" s="249"/>
      <c r="P180" s="249"/>
      <c r="Q180" s="249"/>
      <c r="R180" s="249"/>
      <c r="S180" s="249"/>
      <c r="T180" s="250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251" t="s">
        <v>179</v>
      </c>
      <c r="AU180" s="251" t="s">
        <v>87</v>
      </c>
      <c r="AV180" s="13" t="s">
        <v>87</v>
      </c>
      <c r="AW180" s="13" t="s">
        <v>34</v>
      </c>
      <c r="AX180" s="13" t="s">
        <v>85</v>
      </c>
      <c r="AY180" s="251" t="s">
        <v>170</v>
      </c>
    </row>
    <row r="181" s="2" customFormat="1" ht="44.25" customHeight="1">
      <c r="A181" s="39"/>
      <c r="B181" s="40"/>
      <c r="C181" s="227" t="s">
        <v>275</v>
      </c>
      <c r="D181" s="227" t="s">
        <v>172</v>
      </c>
      <c r="E181" s="228" t="s">
        <v>276</v>
      </c>
      <c r="F181" s="229" t="s">
        <v>277</v>
      </c>
      <c r="G181" s="230" t="s">
        <v>278</v>
      </c>
      <c r="H181" s="231">
        <v>32924.699999999997</v>
      </c>
      <c r="I181" s="232"/>
      <c r="J181" s="233">
        <f>ROUND(I181*H181,2)</f>
        <v>0</v>
      </c>
      <c r="K181" s="229" t="s">
        <v>176</v>
      </c>
      <c r="L181" s="45"/>
      <c r="M181" s="234" t="s">
        <v>1</v>
      </c>
      <c r="N181" s="235" t="s">
        <v>43</v>
      </c>
      <c r="O181" s="92"/>
      <c r="P181" s="236">
        <f>O181*H181</f>
        <v>0</v>
      </c>
      <c r="Q181" s="236">
        <v>0</v>
      </c>
      <c r="R181" s="236">
        <f>Q181*H181</f>
        <v>0</v>
      </c>
      <c r="S181" s="236">
        <v>0</v>
      </c>
      <c r="T181" s="237">
        <f>S181*H181</f>
        <v>0</v>
      </c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R181" s="238" t="s">
        <v>177</v>
      </c>
      <c r="AT181" s="238" t="s">
        <v>172</v>
      </c>
      <c r="AU181" s="238" t="s">
        <v>87</v>
      </c>
      <c r="AY181" s="18" t="s">
        <v>170</v>
      </c>
      <c r="BE181" s="239">
        <f>IF(N181="základní",J181,0)</f>
        <v>0</v>
      </c>
      <c r="BF181" s="239">
        <f>IF(N181="snížená",J181,0)</f>
        <v>0</v>
      </c>
      <c r="BG181" s="239">
        <f>IF(N181="zákl. přenesená",J181,0)</f>
        <v>0</v>
      </c>
      <c r="BH181" s="239">
        <f>IF(N181="sníž. přenesená",J181,0)</f>
        <v>0</v>
      </c>
      <c r="BI181" s="239">
        <f>IF(N181="nulová",J181,0)</f>
        <v>0</v>
      </c>
      <c r="BJ181" s="18" t="s">
        <v>85</v>
      </c>
      <c r="BK181" s="239">
        <f>ROUND(I181*H181,2)</f>
        <v>0</v>
      </c>
      <c r="BL181" s="18" t="s">
        <v>177</v>
      </c>
      <c r="BM181" s="238" t="s">
        <v>279</v>
      </c>
    </row>
    <row r="182" s="13" customFormat="1">
      <c r="A182" s="13"/>
      <c r="B182" s="240"/>
      <c r="C182" s="241"/>
      <c r="D182" s="242" t="s">
        <v>179</v>
      </c>
      <c r="E182" s="243" t="s">
        <v>1</v>
      </c>
      <c r="F182" s="244" t="s">
        <v>280</v>
      </c>
      <c r="G182" s="241"/>
      <c r="H182" s="245">
        <v>32924.699999999997</v>
      </c>
      <c r="I182" s="246"/>
      <c r="J182" s="241"/>
      <c r="K182" s="241"/>
      <c r="L182" s="247"/>
      <c r="M182" s="248"/>
      <c r="N182" s="249"/>
      <c r="O182" s="249"/>
      <c r="P182" s="249"/>
      <c r="Q182" s="249"/>
      <c r="R182" s="249"/>
      <c r="S182" s="249"/>
      <c r="T182" s="250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251" t="s">
        <v>179</v>
      </c>
      <c r="AU182" s="251" t="s">
        <v>87</v>
      </c>
      <c r="AV182" s="13" t="s">
        <v>87</v>
      </c>
      <c r="AW182" s="13" t="s">
        <v>34</v>
      </c>
      <c r="AX182" s="13" t="s">
        <v>85</v>
      </c>
      <c r="AY182" s="251" t="s">
        <v>170</v>
      </c>
    </row>
    <row r="183" s="2" customFormat="1" ht="44.25" customHeight="1">
      <c r="A183" s="39"/>
      <c r="B183" s="40"/>
      <c r="C183" s="227" t="s">
        <v>7</v>
      </c>
      <c r="D183" s="227" t="s">
        <v>172</v>
      </c>
      <c r="E183" s="228" t="s">
        <v>281</v>
      </c>
      <c r="F183" s="229" t="s">
        <v>282</v>
      </c>
      <c r="G183" s="230" t="s">
        <v>224</v>
      </c>
      <c r="H183" s="231">
        <v>1862.8499999999999</v>
      </c>
      <c r="I183" s="232"/>
      <c r="J183" s="233">
        <f>ROUND(I183*H183,2)</f>
        <v>0</v>
      </c>
      <c r="K183" s="229" t="s">
        <v>176</v>
      </c>
      <c r="L183" s="45"/>
      <c r="M183" s="234" t="s">
        <v>1</v>
      </c>
      <c r="N183" s="235" t="s">
        <v>43</v>
      </c>
      <c r="O183" s="92"/>
      <c r="P183" s="236">
        <f>O183*H183</f>
        <v>0</v>
      </c>
      <c r="Q183" s="236">
        <v>0</v>
      </c>
      <c r="R183" s="236">
        <f>Q183*H183</f>
        <v>0</v>
      </c>
      <c r="S183" s="236">
        <v>0</v>
      </c>
      <c r="T183" s="237">
        <f>S183*H183</f>
        <v>0</v>
      </c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R183" s="238" t="s">
        <v>177</v>
      </c>
      <c r="AT183" s="238" t="s">
        <v>172</v>
      </c>
      <c r="AU183" s="238" t="s">
        <v>87</v>
      </c>
      <c r="AY183" s="18" t="s">
        <v>170</v>
      </c>
      <c r="BE183" s="239">
        <f>IF(N183="základní",J183,0)</f>
        <v>0</v>
      </c>
      <c r="BF183" s="239">
        <f>IF(N183="snížená",J183,0)</f>
        <v>0</v>
      </c>
      <c r="BG183" s="239">
        <f>IF(N183="zákl. přenesená",J183,0)</f>
        <v>0</v>
      </c>
      <c r="BH183" s="239">
        <f>IF(N183="sníž. přenesená",J183,0)</f>
        <v>0</v>
      </c>
      <c r="BI183" s="239">
        <f>IF(N183="nulová",J183,0)</f>
        <v>0</v>
      </c>
      <c r="BJ183" s="18" t="s">
        <v>85</v>
      </c>
      <c r="BK183" s="239">
        <f>ROUND(I183*H183,2)</f>
        <v>0</v>
      </c>
      <c r="BL183" s="18" t="s">
        <v>177</v>
      </c>
      <c r="BM183" s="238" t="s">
        <v>283</v>
      </c>
    </row>
    <row r="184" s="13" customFormat="1">
      <c r="A184" s="13"/>
      <c r="B184" s="240"/>
      <c r="C184" s="241"/>
      <c r="D184" s="242" t="s">
        <v>179</v>
      </c>
      <c r="E184" s="243" t="s">
        <v>1</v>
      </c>
      <c r="F184" s="244" t="s">
        <v>284</v>
      </c>
      <c r="G184" s="241"/>
      <c r="H184" s="245">
        <v>1597.4300000000001</v>
      </c>
      <c r="I184" s="246"/>
      <c r="J184" s="241"/>
      <c r="K184" s="241"/>
      <c r="L184" s="247"/>
      <c r="M184" s="248"/>
      <c r="N184" s="249"/>
      <c r="O184" s="249"/>
      <c r="P184" s="249"/>
      <c r="Q184" s="249"/>
      <c r="R184" s="249"/>
      <c r="S184" s="249"/>
      <c r="T184" s="250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251" t="s">
        <v>179</v>
      </c>
      <c r="AU184" s="251" t="s">
        <v>87</v>
      </c>
      <c r="AV184" s="13" t="s">
        <v>87</v>
      </c>
      <c r="AW184" s="13" t="s">
        <v>34</v>
      </c>
      <c r="AX184" s="13" t="s">
        <v>78</v>
      </c>
      <c r="AY184" s="251" t="s">
        <v>170</v>
      </c>
    </row>
    <row r="185" s="13" customFormat="1">
      <c r="A185" s="13"/>
      <c r="B185" s="240"/>
      <c r="C185" s="241"/>
      <c r="D185" s="242" t="s">
        <v>179</v>
      </c>
      <c r="E185" s="243" t="s">
        <v>1</v>
      </c>
      <c r="F185" s="244" t="s">
        <v>285</v>
      </c>
      <c r="G185" s="241"/>
      <c r="H185" s="245">
        <v>265.42000000000002</v>
      </c>
      <c r="I185" s="246"/>
      <c r="J185" s="241"/>
      <c r="K185" s="241"/>
      <c r="L185" s="247"/>
      <c r="M185" s="248"/>
      <c r="N185" s="249"/>
      <c r="O185" s="249"/>
      <c r="P185" s="249"/>
      <c r="Q185" s="249"/>
      <c r="R185" s="249"/>
      <c r="S185" s="249"/>
      <c r="T185" s="250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251" t="s">
        <v>179</v>
      </c>
      <c r="AU185" s="251" t="s">
        <v>87</v>
      </c>
      <c r="AV185" s="13" t="s">
        <v>87</v>
      </c>
      <c r="AW185" s="13" t="s">
        <v>34</v>
      </c>
      <c r="AX185" s="13" t="s">
        <v>78</v>
      </c>
      <c r="AY185" s="251" t="s">
        <v>170</v>
      </c>
    </row>
    <row r="186" s="15" customFormat="1">
      <c r="A186" s="15"/>
      <c r="B186" s="262"/>
      <c r="C186" s="263"/>
      <c r="D186" s="242" t="s">
        <v>179</v>
      </c>
      <c r="E186" s="264" t="s">
        <v>1</v>
      </c>
      <c r="F186" s="265" t="s">
        <v>209</v>
      </c>
      <c r="G186" s="263"/>
      <c r="H186" s="266">
        <v>1862.8499999999999</v>
      </c>
      <c r="I186" s="267"/>
      <c r="J186" s="263"/>
      <c r="K186" s="263"/>
      <c r="L186" s="268"/>
      <c r="M186" s="269"/>
      <c r="N186" s="270"/>
      <c r="O186" s="270"/>
      <c r="P186" s="270"/>
      <c r="Q186" s="270"/>
      <c r="R186" s="270"/>
      <c r="S186" s="270"/>
      <c r="T186" s="271"/>
      <c r="U186" s="15"/>
      <c r="V186" s="15"/>
      <c r="W186" s="15"/>
      <c r="X186" s="15"/>
      <c r="Y186" s="15"/>
      <c r="Z186" s="15"/>
      <c r="AA186" s="15"/>
      <c r="AB186" s="15"/>
      <c r="AC186" s="15"/>
      <c r="AD186" s="15"/>
      <c r="AE186" s="15"/>
      <c r="AT186" s="272" t="s">
        <v>179</v>
      </c>
      <c r="AU186" s="272" t="s">
        <v>87</v>
      </c>
      <c r="AV186" s="15" t="s">
        <v>177</v>
      </c>
      <c r="AW186" s="15" t="s">
        <v>34</v>
      </c>
      <c r="AX186" s="15" t="s">
        <v>85</v>
      </c>
      <c r="AY186" s="272" t="s">
        <v>170</v>
      </c>
    </row>
    <row r="187" s="2" customFormat="1" ht="44.25" customHeight="1">
      <c r="A187" s="39"/>
      <c r="B187" s="40"/>
      <c r="C187" s="227" t="s">
        <v>286</v>
      </c>
      <c r="D187" s="227" t="s">
        <v>172</v>
      </c>
      <c r="E187" s="228" t="s">
        <v>287</v>
      </c>
      <c r="F187" s="229" t="s">
        <v>288</v>
      </c>
      <c r="G187" s="230" t="s">
        <v>224</v>
      </c>
      <c r="H187" s="231">
        <v>1862.8499999999999</v>
      </c>
      <c r="I187" s="232"/>
      <c r="J187" s="233">
        <f>ROUND(I187*H187,2)</f>
        <v>0</v>
      </c>
      <c r="K187" s="229" t="s">
        <v>176</v>
      </c>
      <c r="L187" s="45"/>
      <c r="M187" s="234" t="s">
        <v>1</v>
      </c>
      <c r="N187" s="235" t="s">
        <v>43</v>
      </c>
      <c r="O187" s="92"/>
      <c r="P187" s="236">
        <f>O187*H187</f>
        <v>0</v>
      </c>
      <c r="Q187" s="236">
        <v>0</v>
      </c>
      <c r="R187" s="236">
        <f>Q187*H187</f>
        <v>0</v>
      </c>
      <c r="S187" s="236">
        <v>0</v>
      </c>
      <c r="T187" s="237">
        <f>S187*H187</f>
        <v>0</v>
      </c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R187" s="238" t="s">
        <v>177</v>
      </c>
      <c r="AT187" s="238" t="s">
        <v>172</v>
      </c>
      <c r="AU187" s="238" t="s">
        <v>87</v>
      </c>
      <c r="AY187" s="18" t="s">
        <v>170</v>
      </c>
      <c r="BE187" s="239">
        <f>IF(N187="základní",J187,0)</f>
        <v>0</v>
      </c>
      <c r="BF187" s="239">
        <f>IF(N187="snížená",J187,0)</f>
        <v>0</v>
      </c>
      <c r="BG187" s="239">
        <f>IF(N187="zákl. přenesená",J187,0)</f>
        <v>0</v>
      </c>
      <c r="BH187" s="239">
        <f>IF(N187="sníž. přenesená",J187,0)</f>
        <v>0</v>
      </c>
      <c r="BI187" s="239">
        <f>IF(N187="nulová",J187,0)</f>
        <v>0</v>
      </c>
      <c r="BJ187" s="18" t="s">
        <v>85</v>
      </c>
      <c r="BK187" s="239">
        <f>ROUND(I187*H187,2)</f>
        <v>0</v>
      </c>
      <c r="BL187" s="18" t="s">
        <v>177</v>
      </c>
      <c r="BM187" s="238" t="s">
        <v>289</v>
      </c>
    </row>
    <row r="188" s="13" customFormat="1">
      <c r="A188" s="13"/>
      <c r="B188" s="240"/>
      <c r="C188" s="241"/>
      <c r="D188" s="242" t="s">
        <v>179</v>
      </c>
      <c r="E188" s="243" t="s">
        <v>1</v>
      </c>
      <c r="F188" s="244" t="s">
        <v>290</v>
      </c>
      <c r="G188" s="241"/>
      <c r="H188" s="245">
        <v>265.42000000000002</v>
      </c>
      <c r="I188" s="246"/>
      <c r="J188" s="241"/>
      <c r="K188" s="241"/>
      <c r="L188" s="247"/>
      <c r="M188" s="248"/>
      <c r="N188" s="249"/>
      <c r="O188" s="249"/>
      <c r="P188" s="249"/>
      <c r="Q188" s="249"/>
      <c r="R188" s="249"/>
      <c r="S188" s="249"/>
      <c r="T188" s="250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T188" s="251" t="s">
        <v>179</v>
      </c>
      <c r="AU188" s="251" t="s">
        <v>87</v>
      </c>
      <c r="AV188" s="13" t="s">
        <v>87</v>
      </c>
      <c r="AW188" s="13" t="s">
        <v>34</v>
      </c>
      <c r="AX188" s="13" t="s">
        <v>78</v>
      </c>
      <c r="AY188" s="251" t="s">
        <v>170</v>
      </c>
    </row>
    <row r="189" s="13" customFormat="1">
      <c r="A189" s="13"/>
      <c r="B189" s="240"/>
      <c r="C189" s="241"/>
      <c r="D189" s="242" t="s">
        <v>179</v>
      </c>
      <c r="E189" s="243" t="s">
        <v>1</v>
      </c>
      <c r="F189" s="244" t="s">
        <v>284</v>
      </c>
      <c r="G189" s="241"/>
      <c r="H189" s="245">
        <v>1597.4300000000001</v>
      </c>
      <c r="I189" s="246"/>
      <c r="J189" s="241"/>
      <c r="K189" s="241"/>
      <c r="L189" s="247"/>
      <c r="M189" s="248"/>
      <c r="N189" s="249"/>
      <c r="O189" s="249"/>
      <c r="P189" s="249"/>
      <c r="Q189" s="249"/>
      <c r="R189" s="249"/>
      <c r="S189" s="249"/>
      <c r="T189" s="250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251" t="s">
        <v>179</v>
      </c>
      <c r="AU189" s="251" t="s">
        <v>87</v>
      </c>
      <c r="AV189" s="13" t="s">
        <v>87</v>
      </c>
      <c r="AW189" s="13" t="s">
        <v>34</v>
      </c>
      <c r="AX189" s="13" t="s">
        <v>78</v>
      </c>
      <c r="AY189" s="251" t="s">
        <v>170</v>
      </c>
    </row>
    <row r="190" s="15" customFormat="1">
      <c r="A190" s="15"/>
      <c r="B190" s="262"/>
      <c r="C190" s="263"/>
      <c r="D190" s="242" t="s">
        <v>179</v>
      </c>
      <c r="E190" s="264" t="s">
        <v>1</v>
      </c>
      <c r="F190" s="265" t="s">
        <v>209</v>
      </c>
      <c r="G190" s="263"/>
      <c r="H190" s="266">
        <v>1862.8499999999999</v>
      </c>
      <c r="I190" s="267"/>
      <c r="J190" s="263"/>
      <c r="K190" s="263"/>
      <c r="L190" s="268"/>
      <c r="M190" s="269"/>
      <c r="N190" s="270"/>
      <c r="O190" s="270"/>
      <c r="P190" s="270"/>
      <c r="Q190" s="270"/>
      <c r="R190" s="270"/>
      <c r="S190" s="270"/>
      <c r="T190" s="271"/>
      <c r="U190" s="15"/>
      <c r="V190" s="15"/>
      <c r="W190" s="15"/>
      <c r="X190" s="15"/>
      <c r="Y190" s="15"/>
      <c r="Z190" s="15"/>
      <c r="AA190" s="15"/>
      <c r="AB190" s="15"/>
      <c r="AC190" s="15"/>
      <c r="AD190" s="15"/>
      <c r="AE190" s="15"/>
      <c r="AT190" s="272" t="s">
        <v>179</v>
      </c>
      <c r="AU190" s="272" t="s">
        <v>87</v>
      </c>
      <c r="AV190" s="15" t="s">
        <v>177</v>
      </c>
      <c r="AW190" s="15" t="s">
        <v>34</v>
      </c>
      <c r="AX190" s="15" t="s">
        <v>85</v>
      </c>
      <c r="AY190" s="272" t="s">
        <v>170</v>
      </c>
    </row>
    <row r="191" s="2" customFormat="1" ht="44.25" customHeight="1">
      <c r="A191" s="39"/>
      <c r="B191" s="40"/>
      <c r="C191" s="227" t="s">
        <v>291</v>
      </c>
      <c r="D191" s="227" t="s">
        <v>172</v>
      </c>
      <c r="E191" s="228" t="s">
        <v>292</v>
      </c>
      <c r="F191" s="229" t="s">
        <v>293</v>
      </c>
      <c r="G191" s="230" t="s">
        <v>224</v>
      </c>
      <c r="H191" s="231">
        <v>804.74000000000001</v>
      </c>
      <c r="I191" s="232"/>
      <c r="J191" s="233">
        <f>ROUND(I191*H191,2)</f>
        <v>0</v>
      </c>
      <c r="K191" s="229" t="s">
        <v>176</v>
      </c>
      <c r="L191" s="45"/>
      <c r="M191" s="234" t="s">
        <v>1</v>
      </c>
      <c r="N191" s="235" t="s">
        <v>43</v>
      </c>
      <c r="O191" s="92"/>
      <c r="P191" s="236">
        <f>O191*H191</f>
        <v>0</v>
      </c>
      <c r="Q191" s="236">
        <v>0</v>
      </c>
      <c r="R191" s="236">
        <f>Q191*H191</f>
        <v>0</v>
      </c>
      <c r="S191" s="236">
        <v>0</v>
      </c>
      <c r="T191" s="237">
        <f>S191*H191</f>
        <v>0</v>
      </c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R191" s="238" t="s">
        <v>177</v>
      </c>
      <c r="AT191" s="238" t="s">
        <v>172</v>
      </c>
      <c r="AU191" s="238" t="s">
        <v>87</v>
      </c>
      <c r="AY191" s="18" t="s">
        <v>170</v>
      </c>
      <c r="BE191" s="239">
        <f>IF(N191="základní",J191,0)</f>
        <v>0</v>
      </c>
      <c r="BF191" s="239">
        <f>IF(N191="snížená",J191,0)</f>
        <v>0</v>
      </c>
      <c r="BG191" s="239">
        <f>IF(N191="zákl. přenesená",J191,0)</f>
        <v>0</v>
      </c>
      <c r="BH191" s="239">
        <f>IF(N191="sníž. přenesená",J191,0)</f>
        <v>0</v>
      </c>
      <c r="BI191" s="239">
        <f>IF(N191="nulová",J191,0)</f>
        <v>0</v>
      </c>
      <c r="BJ191" s="18" t="s">
        <v>85</v>
      </c>
      <c r="BK191" s="239">
        <f>ROUND(I191*H191,2)</f>
        <v>0</v>
      </c>
      <c r="BL191" s="18" t="s">
        <v>177</v>
      </c>
      <c r="BM191" s="238" t="s">
        <v>294</v>
      </c>
    </row>
    <row r="192" s="13" customFormat="1">
      <c r="A192" s="13"/>
      <c r="B192" s="240"/>
      <c r="C192" s="241"/>
      <c r="D192" s="242" t="s">
        <v>179</v>
      </c>
      <c r="E192" s="243" t="s">
        <v>1</v>
      </c>
      <c r="F192" s="244" t="s">
        <v>295</v>
      </c>
      <c r="G192" s="241"/>
      <c r="H192" s="245">
        <v>790.97000000000003</v>
      </c>
      <c r="I192" s="246"/>
      <c r="J192" s="241"/>
      <c r="K192" s="241"/>
      <c r="L192" s="247"/>
      <c r="M192" s="248"/>
      <c r="N192" s="249"/>
      <c r="O192" s="249"/>
      <c r="P192" s="249"/>
      <c r="Q192" s="249"/>
      <c r="R192" s="249"/>
      <c r="S192" s="249"/>
      <c r="T192" s="250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251" t="s">
        <v>179</v>
      </c>
      <c r="AU192" s="251" t="s">
        <v>87</v>
      </c>
      <c r="AV192" s="13" t="s">
        <v>87</v>
      </c>
      <c r="AW192" s="13" t="s">
        <v>34</v>
      </c>
      <c r="AX192" s="13" t="s">
        <v>78</v>
      </c>
      <c r="AY192" s="251" t="s">
        <v>170</v>
      </c>
    </row>
    <row r="193" s="13" customFormat="1">
      <c r="A193" s="13"/>
      <c r="B193" s="240"/>
      <c r="C193" s="241"/>
      <c r="D193" s="242" t="s">
        <v>179</v>
      </c>
      <c r="E193" s="243" t="s">
        <v>1</v>
      </c>
      <c r="F193" s="244" t="s">
        <v>296</v>
      </c>
      <c r="G193" s="241"/>
      <c r="H193" s="245">
        <v>13.77</v>
      </c>
      <c r="I193" s="246"/>
      <c r="J193" s="241"/>
      <c r="K193" s="241"/>
      <c r="L193" s="247"/>
      <c r="M193" s="248"/>
      <c r="N193" s="249"/>
      <c r="O193" s="249"/>
      <c r="P193" s="249"/>
      <c r="Q193" s="249"/>
      <c r="R193" s="249"/>
      <c r="S193" s="249"/>
      <c r="T193" s="250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T193" s="251" t="s">
        <v>179</v>
      </c>
      <c r="AU193" s="251" t="s">
        <v>87</v>
      </c>
      <c r="AV193" s="13" t="s">
        <v>87</v>
      </c>
      <c r="AW193" s="13" t="s">
        <v>34</v>
      </c>
      <c r="AX193" s="13" t="s">
        <v>78</v>
      </c>
      <c r="AY193" s="251" t="s">
        <v>170</v>
      </c>
    </row>
    <row r="194" s="15" customFormat="1">
      <c r="A194" s="15"/>
      <c r="B194" s="262"/>
      <c r="C194" s="263"/>
      <c r="D194" s="242" t="s">
        <v>179</v>
      </c>
      <c r="E194" s="264" t="s">
        <v>1</v>
      </c>
      <c r="F194" s="265" t="s">
        <v>209</v>
      </c>
      <c r="G194" s="263"/>
      <c r="H194" s="266">
        <v>804.74000000000001</v>
      </c>
      <c r="I194" s="267"/>
      <c r="J194" s="263"/>
      <c r="K194" s="263"/>
      <c r="L194" s="268"/>
      <c r="M194" s="269"/>
      <c r="N194" s="270"/>
      <c r="O194" s="270"/>
      <c r="P194" s="270"/>
      <c r="Q194" s="270"/>
      <c r="R194" s="270"/>
      <c r="S194" s="270"/>
      <c r="T194" s="271"/>
      <c r="U194" s="15"/>
      <c r="V194" s="15"/>
      <c r="W194" s="15"/>
      <c r="X194" s="15"/>
      <c r="Y194" s="15"/>
      <c r="Z194" s="15"/>
      <c r="AA194" s="15"/>
      <c r="AB194" s="15"/>
      <c r="AC194" s="15"/>
      <c r="AD194" s="15"/>
      <c r="AE194" s="15"/>
      <c r="AT194" s="272" t="s">
        <v>179</v>
      </c>
      <c r="AU194" s="272" t="s">
        <v>87</v>
      </c>
      <c r="AV194" s="15" t="s">
        <v>177</v>
      </c>
      <c r="AW194" s="15" t="s">
        <v>34</v>
      </c>
      <c r="AX194" s="15" t="s">
        <v>85</v>
      </c>
      <c r="AY194" s="272" t="s">
        <v>170</v>
      </c>
    </row>
    <row r="195" s="2" customFormat="1" ht="16.5" customHeight="1">
      <c r="A195" s="39"/>
      <c r="B195" s="40"/>
      <c r="C195" s="273" t="s">
        <v>297</v>
      </c>
      <c r="D195" s="273" t="s">
        <v>298</v>
      </c>
      <c r="E195" s="274" t="s">
        <v>299</v>
      </c>
      <c r="F195" s="275" t="s">
        <v>300</v>
      </c>
      <c r="G195" s="276" t="s">
        <v>278</v>
      </c>
      <c r="H195" s="277">
        <v>1581.9400000000001</v>
      </c>
      <c r="I195" s="278"/>
      <c r="J195" s="279">
        <f>ROUND(I195*H195,2)</f>
        <v>0</v>
      </c>
      <c r="K195" s="275" t="s">
        <v>176</v>
      </c>
      <c r="L195" s="280"/>
      <c r="M195" s="281" t="s">
        <v>1</v>
      </c>
      <c r="N195" s="282" t="s">
        <v>43</v>
      </c>
      <c r="O195" s="92"/>
      <c r="P195" s="236">
        <f>O195*H195</f>
        <v>0</v>
      </c>
      <c r="Q195" s="236">
        <v>1</v>
      </c>
      <c r="R195" s="236">
        <f>Q195*H195</f>
        <v>1581.9400000000001</v>
      </c>
      <c r="S195" s="236">
        <v>0</v>
      </c>
      <c r="T195" s="237">
        <f>S195*H195</f>
        <v>0</v>
      </c>
      <c r="U195" s="39"/>
      <c r="V195" s="39"/>
      <c r="W195" s="39"/>
      <c r="X195" s="39"/>
      <c r="Y195" s="39"/>
      <c r="Z195" s="39"/>
      <c r="AA195" s="39"/>
      <c r="AB195" s="39"/>
      <c r="AC195" s="39"/>
      <c r="AD195" s="39"/>
      <c r="AE195" s="39"/>
      <c r="AR195" s="238" t="s">
        <v>210</v>
      </c>
      <c r="AT195" s="238" t="s">
        <v>298</v>
      </c>
      <c r="AU195" s="238" t="s">
        <v>87</v>
      </c>
      <c r="AY195" s="18" t="s">
        <v>170</v>
      </c>
      <c r="BE195" s="239">
        <f>IF(N195="základní",J195,0)</f>
        <v>0</v>
      </c>
      <c r="BF195" s="239">
        <f>IF(N195="snížená",J195,0)</f>
        <v>0</v>
      </c>
      <c r="BG195" s="239">
        <f>IF(N195="zákl. přenesená",J195,0)</f>
        <v>0</v>
      </c>
      <c r="BH195" s="239">
        <f>IF(N195="sníž. přenesená",J195,0)</f>
        <v>0</v>
      </c>
      <c r="BI195" s="239">
        <f>IF(N195="nulová",J195,0)</f>
        <v>0</v>
      </c>
      <c r="BJ195" s="18" t="s">
        <v>85</v>
      </c>
      <c r="BK195" s="239">
        <f>ROUND(I195*H195,2)</f>
        <v>0</v>
      </c>
      <c r="BL195" s="18" t="s">
        <v>177</v>
      </c>
      <c r="BM195" s="238" t="s">
        <v>301</v>
      </c>
    </row>
    <row r="196" s="13" customFormat="1">
      <c r="A196" s="13"/>
      <c r="B196" s="240"/>
      <c r="C196" s="241"/>
      <c r="D196" s="242" t="s">
        <v>179</v>
      </c>
      <c r="E196" s="243" t="s">
        <v>1</v>
      </c>
      <c r="F196" s="244" t="s">
        <v>302</v>
      </c>
      <c r="G196" s="241"/>
      <c r="H196" s="245">
        <v>1581.9400000000001</v>
      </c>
      <c r="I196" s="246"/>
      <c r="J196" s="241"/>
      <c r="K196" s="241"/>
      <c r="L196" s="247"/>
      <c r="M196" s="248"/>
      <c r="N196" s="249"/>
      <c r="O196" s="249"/>
      <c r="P196" s="249"/>
      <c r="Q196" s="249"/>
      <c r="R196" s="249"/>
      <c r="S196" s="249"/>
      <c r="T196" s="250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251" t="s">
        <v>179</v>
      </c>
      <c r="AU196" s="251" t="s">
        <v>87</v>
      </c>
      <c r="AV196" s="13" t="s">
        <v>87</v>
      </c>
      <c r="AW196" s="13" t="s">
        <v>34</v>
      </c>
      <c r="AX196" s="13" t="s">
        <v>85</v>
      </c>
      <c r="AY196" s="251" t="s">
        <v>170</v>
      </c>
    </row>
    <row r="197" s="2" customFormat="1" ht="16.5" customHeight="1">
      <c r="A197" s="39"/>
      <c r="B197" s="40"/>
      <c r="C197" s="273" t="s">
        <v>303</v>
      </c>
      <c r="D197" s="273" t="s">
        <v>298</v>
      </c>
      <c r="E197" s="274" t="s">
        <v>304</v>
      </c>
      <c r="F197" s="275" t="s">
        <v>305</v>
      </c>
      <c r="G197" s="276" t="s">
        <v>278</v>
      </c>
      <c r="H197" s="277">
        <v>27.539999999999999</v>
      </c>
      <c r="I197" s="278"/>
      <c r="J197" s="279">
        <f>ROUND(I197*H197,2)</f>
        <v>0</v>
      </c>
      <c r="K197" s="275" t="s">
        <v>176</v>
      </c>
      <c r="L197" s="280"/>
      <c r="M197" s="281" t="s">
        <v>1</v>
      </c>
      <c r="N197" s="282" t="s">
        <v>43</v>
      </c>
      <c r="O197" s="92"/>
      <c r="P197" s="236">
        <f>O197*H197</f>
        <v>0</v>
      </c>
      <c r="Q197" s="236">
        <v>1</v>
      </c>
      <c r="R197" s="236">
        <f>Q197*H197</f>
        <v>27.539999999999999</v>
      </c>
      <c r="S197" s="236">
        <v>0</v>
      </c>
      <c r="T197" s="237">
        <f>S197*H197</f>
        <v>0</v>
      </c>
      <c r="U197" s="39"/>
      <c r="V197" s="39"/>
      <c r="W197" s="39"/>
      <c r="X197" s="39"/>
      <c r="Y197" s="39"/>
      <c r="Z197" s="39"/>
      <c r="AA197" s="39"/>
      <c r="AB197" s="39"/>
      <c r="AC197" s="39"/>
      <c r="AD197" s="39"/>
      <c r="AE197" s="39"/>
      <c r="AR197" s="238" t="s">
        <v>210</v>
      </c>
      <c r="AT197" s="238" t="s">
        <v>298</v>
      </c>
      <c r="AU197" s="238" t="s">
        <v>87</v>
      </c>
      <c r="AY197" s="18" t="s">
        <v>170</v>
      </c>
      <c r="BE197" s="239">
        <f>IF(N197="základní",J197,0)</f>
        <v>0</v>
      </c>
      <c r="BF197" s="239">
        <f>IF(N197="snížená",J197,0)</f>
        <v>0</v>
      </c>
      <c r="BG197" s="239">
        <f>IF(N197="zákl. přenesená",J197,0)</f>
        <v>0</v>
      </c>
      <c r="BH197" s="239">
        <f>IF(N197="sníž. přenesená",J197,0)</f>
        <v>0</v>
      </c>
      <c r="BI197" s="239">
        <f>IF(N197="nulová",J197,0)</f>
        <v>0</v>
      </c>
      <c r="BJ197" s="18" t="s">
        <v>85</v>
      </c>
      <c r="BK197" s="239">
        <f>ROUND(I197*H197,2)</f>
        <v>0</v>
      </c>
      <c r="BL197" s="18" t="s">
        <v>177</v>
      </c>
      <c r="BM197" s="238" t="s">
        <v>306</v>
      </c>
    </row>
    <row r="198" s="13" customFormat="1">
      <c r="A198" s="13"/>
      <c r="B198" s="240"/>
      <c r="C198" s="241"/>
      <c r="D198" s="242" t="s">
        <v>179</v>
      </c>
      <c r="E198" s="243" t="s">
        <v>1</v>
      </c>
      <c r="F198" s="244" t="s">
        <v>307</v>
      </c>
      <c r="G198" s="241"/>
      <c r="H198" s="245">
        <v>27.539999999999999</v>
      </c>
      <c r="I198" s="246"/>
      <c r="J198" s="241"/>
      <c r="K198" s="241"/>
      <c r="L198" s="247"/>
      <c r="M198" s="248"/>
      <c r="N198" s="249"/>
      <c r="O198" s="249"/>
      <c r="P198" s="249"/>
      <c r="Q198" s="249"/>
      <c r="R198" s="249"/>
      <c r="S198" s="249"/>
      <c r="T198" s="250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T198" s="251" t="s">
        <v>179</v>
      </c>
      <c r="AU198" s="251" t="s">
        <v>87</v>
      </c>
      <c r="AV198" s="13" t="s">
        <v>87</v>
      </c>
      <c r="AW198" s="13" t="s">
        <v>34</v>
      </c>
      <c r="AX198" s="13" t="s">
        <v>85</v>
      </c>
      <c r="AY198" s="251" t="s">
        <v>170</v>
      </c>
    </row>
    <row r="199" s="2" customFormat="1" ht="37.8" customHeight="1">
      <c r="A199" s="39"/>
      <c r="B199" s="40"/>
      <c r="C199" s="227" t="s">
        <v>308</v>
      </c>
      <c r="D199" s="227" t="s">
        <v>172</v>
      </c>
      <c r="E199" s="228" t="s">
        <v>309</v>
      </c>
      <c r="F199" s="229" t="s">
        <v>310</v>
      </c>
      <c r="G199" s="230" t="s">
        <v>224</v>
      </c>
      <c r="H199" s="231">
        <v>90.879999999999995</v>
      </c>
      <c r="I199" s="232"/>
      <c r="J199" s="233">
        <f>ROUND(I199*H199,2)</f>
        <v>0</v>
      </c>
      <c r="K199" s="229" t="s">
        <v>176</v>
      </c>
      <c r="L199" s="45"/>
      <c r="M199" s="234" t="s">
        <v>1</v>
      </c>
      <c r="N199" s="235" t="s">
        <v>43</v>
      </c>
      <c r="O199" s="92"/>
      <c r="P199" s="236">
        <f>O199*H199</f>
        <v>0</v>
      </c>
      <c r="Q199" s="236">
        <v>0</v>
      </c>
      <c r="R199" s="236">
        <f>Q199*H199</f>
        <v>0</v>
      </c>
      <c r="S199" s="236">
        <v>0</v>
      </c>
      <c r="T199" s="237">
        <f>S199*H199</f>
        <v>0</v>
      </c>
      <c r="U199" s="39"/>
      <c r="V199" s="39"/>
      <c r="W199" s="39"/>
      <c r="X199" s="39"/>
      <c r="Y199" s="39"/>
      <c r="Z199" s="39"/>
      <c r="AA199" s="39"/>
      <c r="AB199" s="39"/>
      <c r="AC199" s="39"/>
      <c r="AD199" s="39"/>
      <c r="AE199" s="39"/>
      <c r="AR199" s="238" t="s">
        <v>177</v>
      </c>
      <c r="AT199" s="238" t="s">
        <v>172</v>
      </c>
      <c r="AU199" s="238" t="s">
        <v>87</v>
      </c>
      <c r="AY199" s="18" t="s">
        <v>170</v>
      </c>
      <c r="BE199" s="239">
        <f>IF(N199="základní",J199,0)</f>
        <v>0</v>
      </c>
      <c r="BF199" s="239">
        <f>IF(N199="snížená",J199,0)</f>
        <v>0</v>
      </c>
      <c r="BG199" s="239">
        <f>IF(N199="zákl. přenesená",J199,0)</f>
        <v>0</v>
      </c>
      <c r="BH199" s="239">
        <f>IF(N199="sníž. přenesená",J199,0)</f>
        <v>0</v>
      </c>
      <c r="BI199" s="239">
        <f>IF(N199="nulová",J199,0)</f>
        <v>0</v>
      </c>
      <c r="BJ199" s="18" t="s">
        <v>85</v>
      </c>
      <c r="BK199" s="239">
        <f>ROUND(I199*H199,2)</f>
        <v>0</v>
      </c>
      <c r="BL199" s="18" t="s">
        <v>177</v>
      </c>
      <c r="BM199" s="238" t="s">
        <v>311</v>
      </c>
    </row>
    <row r="200" s="13" customFormat="1">
      <c r="A200" s="13"/>
      <c r="B200" s="240"/>
      <c r="C200" s="241"/>
      <c r="D200" s="242" t="s">
        <v>179</v>
      </c>
      <c r="E200" s="243" t="s">
        <v>1</v>
      </c>
      <c r="F200" s="244" t="s">
        <v>312</v>
      </c>
      <c r="G200" s="241"/>
      <c r="H200" s="245">
        <v>90.879999999999995</v>
      </c>
      <c r="I200" s="246"/>
      <c r="J200" s="241"/>
      <c r="K200" s="241"/>
      <c r="L200" s="247"/>
      <c r="M200" s="248"/>
      <c r="N200" s="249"/>
      <c r="O200" s="249"/>
      <c r="P200" s="249"/>
      <c r="Q200" s="249"/>
      <c r="R200" s="249"/>
      <c r="S200" s="249"/>
      <c r="T200" s="250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T200" s="251" t="s">
        <v>179</v>
      </c>
      <c r="AU200" s="251" t="s">
        <v>87</v>
      </c>
      <c r="AV200" s="13" t="s">
        <v>87</v>
      </c>
      <c r="AW200" s="13" t="s">
        <v>34</v>
      </c>
      <c r="AX200" s="13" t="s">
        <v>85</v>
      </c>
      <c r="AY200" s="251" t="s">
        <v>170</v>
      </c>
    </row>
    <row r="201" s="2" customFormat="1" ht="16.5" customHeight="1">
      <c r="A201" s="39"/>
      <c r="B201" s="40"/>
      <c r="C201" s="273" t="s">
        <v>313</v>
      </c>
      <c r="D201" s="273" t="s">
        <v>298</v>
      </c>
      <c r="E201" s="274" t="s">
        <v>314</v>
      </c>
      <c r="F201" s="275" t="s">
        <v>315</v>
      </c>
      <c r="G201" s="276" t="s">
        <v>278</v>
      </c>
      <c r="H201" s="277">
        <v>181.75999999999999</v>
      </c>
      <c r="I201" s="278"/>
      <c r="J201" s="279">
        <f>ROUND(I201*H201,2)</f>
        <v>0</v>
      </c>
      <c r="K201" s="275" t="s">
        <v>176</v>
      </c>
      <c r="L201" s="280"/>
      <c r="M201" s="281" t="s">
        <v>1</v>
      </c>
      <c r="N201" s="282" t="s">
        <v>43</v>
      </c>
      <c r="O201" s="92"/>
      <c r="P201" s="236">
        <f>O201*H201</f>
        <v>0</v>
      </c>
      <c r="Q201" s="236">
        <v>1</v>
      </c>
      <c r="R201" s="236">
        <f>Q201*H201</f>
        <v>181.75999999999999</v>
      </c>
      <c r="S201" s="236">
        <v>0</v>
      </c>
      <c r="T201" s="237">
        <f>S201*H201</f>
        <v>0</v>
      </c>
      <c r="U201" s="39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R201" s="238" t="s">
        <v>210</v>
      </c>
      <c r="AT201" s="238" t="s">
        <v>298</v>
      </c>
      <c r="AU201" s="238" t="s">
        <v>87</v>
      </c>
      <c r="AY201" s="18" t="s">
        <v>170</v>
      </c>
      <c r="BE201" s="239">
        <f>IF(N201="základní",J201,0)</f>
        <v>0</v>
      </c>
      <c r="BF201" s="239">
        <f>IF(N201="snížená",J201,0)</f>
        <v>0</v>
      </c>
      <c r="BG201" s="239">
        <f>IF(N201="zákl. přenesená",J201,0)</f>
        <v>0</v>
      </c>
      <c r="BH201" s="239">
        <f>IF(N201="sníž. přenesená",J201,0)</f>
        <v>0</v>
      </c>
      <c r="BI201" s="239">
        <f>IF(N201="nulová",J201,0)</f>
        <v>0</v>
      </c>
      <c r="BJ201" s="18" t="s">
        <v>85</v>
      </c>
      <c r="BK201" s="239">
        <f>ROUND(I201*H201,2)</f>
        <v>0</v>
      </c>
      <c r="BL201" s="18" t="s">
        <v>177</v>
      </c>
      <c r="BM201" s="238" t="s">
        <v>316</v>
      </c>
    </row>
    <row r="202" s="13" customFormat="1">
      <c r="A202" s="13"/>
      <c r="B202" s="240"/>
      <c r="C202" s="241"/>
      <c r="D202" s="242" t="s">
        <v>179</v>
      </c>
      <c r="E202" s="243" t="s">
        <v>1</v>
      </c>
      <c r="F202" s="244" t="s">
        <v>317</v>
      </c>
      <c r="G202" s="241"/>
      <c r="H202" s="245">
        <v>181.75999999999999</v>
      </c>
      <c r="I202" s="246"/>
      <c r="J202" s="241"/>
      <c r="K202" s="241"/>
      <c r="L202" s="247"/>
      <c r="M202" s="248"/>
      <c r="N202" s="249"/>
      <c r="O202" s="249"/>
      <c r="P202" s="249"/>
      <c r="Q202" s="249"/>
      <c r="R202" s="249"/>
      <c r="S202" s="249"/>
      <c r="T202" s="250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251" t="s">
        <v>179</v>
      </c>
      <c r="AU202" s="251" t="s">
        <v>87</v>
      </c>
      <c r="AV202" s="13" t="s">
        <v>87</v>
      </c>
      <c r="AW202" s="13" t="s">
        <v>34</v>
      </c>
      <c r="AX202" s="13" t="s">
        <v>85</v>
      </c>
      <c r="AY202" s="251" t="s">
        <v>170</v>
      </c>
    </row>
    <row r="203" s="2" customFormat="1" ht="62.7" customHeight="1">
      <c r="A203" s="39"/>
      <c r="B203" s="40"/>
      <c r="C203" s="227" t="s">
        <v>318</v>
      </c>
      <c r="D203" s="227" t="s">
        <v>172</v>
      </c>
      <c r="E203" s="228" t="s">
        <v>319</v>
      </c>
      <c r="F203" s="229" t="s">
        <v>320</v>
      </c>
      <c r="G203" s="230" t="s">
        <v>224</v>
      </c>
      <c r="H203" s="231">
        <v>2574.9899999999998</v>
      </c>
      <c r="I203" s="232"/>
      <c r="J203" s="233">
        <f>ROUND(I203*H203,2)</f>
        <v>0</v>
      </c>
      <c r="K203" s="229" t="s">
        <v>176</v>
      </c>
      <c r="L203" s="45"/>
      <c r="M203" s="234" t="s">
        <v>1</v>
      </c>
      <c r="N203" s="235" t="s">
        <v>43</v>
      </c>
      <c r="O203" s="92"/>
      <c r="P203" s="236">
        <f>O203*H203</f>
        <v>0</v>
      </c>
      <c r="Q203" s="236">
        <v>0</v>
      </c>
      <c r="R203" s="236">
        <f>Q203*H203</f>
        <v>0</v>
      </c>
      <c r="S203" s="236">
        <v>0</v>
      </c>
      <c r="T203" s="237">
        <f>S203*H203</f>
        <v>0</v>
      </c>
      <c r="U203" s="39"/>
      <c r="V203" s="39"/>
      <c r="W203" s="39"/>
      <c r="X203" s="39"/>
      <c r="Y203" s="39"/>
      <c r="Z203" s="39"/>
      <c r="AA203" s="39"/>
      <c r="AB203" s="39"/>
      <c r="AC203" s="39"/>
      <c r="AD203" s="39"/>
      <c r="AE203" s="39"/>
      <c r="AR203" s="238" t="s">
        <v>177</v>
      </c>
      <c r="AT203" s="238" t="s">
        <v>172</v>
      </c>
      <c r="AU203" s="238" t="s">
        <v>87</v>
      </c>
      <c r="AY203" s="18" t="s">
        <v>170</v>
      </c>
      <c r="BE203" s="239">
        <f>IF(N203="základní",J203,0)</f>
        <v>0</v>
      </c>
      <c r="BF203" s="239">
        <f>IF(N203="snížená",J203,0)</f>
        <v>0</v>
      </c>
      <c r="BG203" s="239">
        <f>IF(N203="zákl. přenesená",J203,0)</f>
        <v>0</v>
      </c>
      <c r="BH203" s="239">
        <f>IF(N203="sníž. přenesená",J203,0)</f>
        <v>0</v>
      </c>
      <c r="BI203" s="239">
        <f>IF(N203="nulová",J203,0)</f>
        <v>0</v>
      </c>
      <c r="BJ203" s="18" t="s">
        <v>85</v>
      </c>
      <c r="BK203" s="239">
        <f>ROUND(I203*H203,2)</f>
        <v>0</v>
      </c>
      <c r="BL203" s="18" t="s">
        <v>177</v>
      </c>
      <c r="BM203" s="238" t="s">
        <v>321</v>
      </c>
    </row>
    <row r="204" s="13" customFormat="1">
      <c r="A204" s="13"/>
      <c r="B204" s="240"/>
      <c r="C204" s="241"/>
      <c r="D204" s="242" t="s">
        <v>179</v>
      </c>
      <c r="E204" s="243" t="s">
        <v>1</v>
      </c>
      <c r="F204" s="244" t="s">
        <v>322</v>
      </c>
      <c r="G204" s="241"/>
      <c r="H204" s="245">
        <v>2574.9899999999998</v>
      </c>
      <c r="I204" s="246"/>
      <c r="J204" s="241"/>
      <c r="K204" s="241"/>
      <c r="L204" s="247"/>
      <c r="M204" s="248"/>
      <c r="N204" s="249"/>
      <c r="O204" s="249"/>
      <c r="P204" s="249"/>
      <c r="Q204" s="249"/>
      <c r="R204" s="249"/>
      <c r="S204" s="249"/>
      <c r="T204" s="250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T204" s="251" t="s">
        <v>179</v>
      </c>
      <c r="AU204" s="251" t="s">
        <v>87</v>
      </c>
      <c r="AV204" s="13" t="s">
        <v>87</v>
      </c>
      <c r="AW204" s="13" t="s">
        <v>34</v>
      </c>
      <c r="AX204" s="13" t="s">
        <v>85</v>
      </c>
      <c r="AY204" s="251" t="s">
        <v>170</v>
      </c>
    </row>
    <row r="205" s="2" customFormat="1" ht="37.8" customHeight="1">
      <c r="A205" s="39"/>
      <c r="B205" s="40"/>
      <c r="C205" s="273" t="s">
        <v>323</v>
      </c>
      <c r="D205" s="273" t="s">
        <v>298</v>
      </c>
      <c r="E205" s="274" t="s">
        <v>324</v>
      </c>
      <c r="F205" s="275" t="s">
        <v>325</v>
      </c>
      <c r="G205" s="276" t="s">
        <v>278</v>
      </c>
      <c r="H205" s="277">
        <v>4634.982</v>
      </c>
      <c r="I205" s="278"/>
      <c r="J205" s="279">
        <f>ROUND(I205*H205,2)</f>
        <v>0</v>
      </c>
      <c r="K205" s="275" t="s">
        <v>1</v>
      </c>
      <c r="L205" s="280"/>
      <c r="M205" s="281" t="s">
        <v>1</v>
      </c>
      <c r="N205" s="282" t="s">
        <v>43</v>
      </c>
      <c r="O205" s="92"/>
      <c r="P205" s="236">
        <f>O205*H205</f>
        <v>0</v>
      </c>
      <c r="Q205" s="236">
        <v>1</v>
      </c>
      <c r="R205" s="236">
        <f>Q205*H205</f>
        <v>4634.982</v>
      </c>
      <c r="S205" s="236">
        <v>0</v>
      </c>
      <c r="T205" s="237">
        <f>S205*H205</f>
        <v>0</v>
      </c>
      <c r="U205" s="39"/>
      <c r="V205" s="39"/>
      <c r="W205" s="39"/>
      <c r="X205" s="39"/>
      <c r="Y205" s="39"/>
      <c r="Z205" s="39"/>
      <c r="AA205" s="39"/>
      <c r="AB205" s="39"/>
      <c r="AC205" s="39"/>
      <c r="AD205" s="39"/>
      <c r="AE205" s="39"/>
      <c r="AR205" s="238" t="s">
        <v>210</v>
      </c>
      <c r="AT205" s="238" t="s">
        <v>298</v>
      </c>
      <c r="AU205" s="238" t="s">
        <v>87</v>
      </c>
      <c r="AY205" s="18" t="s">
        <v>170</v>
      </c>
      <c r="BE205" s="239">
        <f>IF(N205="základní",J205,0)</f>
        <v>0</v>
      </c>
      <c r="BF205" s="239">
        <f>IF(N205="snížená",J205,0)</f>
        <v>0</v>
      </c>
      <c r="BG205" s="239">
        <f>IF(N205="zákl. přenesená",J205,0)</f>
        <v>0</v>
      </c>
      <c r="BH205" s="239">
        <f>IF(N205="sníž. přenesená",J205,0)</f>
        <v>0</v>
      </c>
      <c r="BI205" s="239">
        <f>IF(N205="nulová",J205,0)</f>
        <v>0</v>
      </c>
      <c r="BJ205" s="18" t="s">
        <v>85</v>
      </c>
      <c r="BK205" s="239">
        <f>ROUND(I205*H205,2)</f>
        <v>0</v>
      </c>
      <c r="BL205" s="18" t="s">
        <v>177</v>
      </c>
      <c r="BM205" s="238" t="s">
        <v>326</v>
      </c>
    </row>
    <row r="206" s="13" customFormat="1">
      <c r="A206" s="13"/>
      <c r="B206" s="240"/>
      <c r="C206" s="241"/>
      <c r="D206" s="242" t="s">
        <v>179</v>
      </c>
      <c r="E206" s="243" t="s">
        <v>1</v>
      </c>
      <c r="F206" s="244" t="s">
        <v>327</v>
      </c>
      <c r="G206" s="241"/>
      <c r="H206" s="245">
        <v>4634.982</v>
      </c>
      <c r="I206" s="246"/>
      <c r="J206" s="241"/>
      <c r="K206" s="241"/>
      <c r="L206" s="247"/>
      <c r="M206" s="248"/>
      <c r="N206" s="249"/>
      <c r="O206" s="249"/>
      <c r="P206" s="249"/>
      <c r="Q206" s="249"/>
      <c r="R206" s="249"/>
      <c r="S206" s="249"/>
      <c r="T206" s="250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T206" s="251" t="s">
        <v>179</v>
      </c>
      <c r="AU206" s="251" t="s">
        <v>87</v>
      </c>
      <c r="AV206" s="13" t="s">
        <v>87</v>
      </c>
      <c r="AW206" s="13" t="s">
        <v>34</v>
      </c>
      <c r="AX206" s="13" t="s">
        <v>85</v>
      </c>
      <c r="AY206" s="251" t="s">
        <v>170</v>
      </c>
    </row>
    <row r="207" s="2" customFormat="1" ht="44.25" customHeight="1">
      <c r="A207" s="39"/>
      <c r="B207" s="40"/>
      <c r="C207" s="227" t="s">
        <v>328</v>
      </c>
      <c r="D207" s="227" t="s">
        <v>172</v>
      </c>
      <c r="E207" s="228" t="s">
        <v>329</v>
      </c>
      <c r="F207" s="229" t="s">
        <v>330</v>
      </c>
      <c r="G207" s="230" t="s">
        <v>224</v>
      </c>
      <c r="H207" s="231">
        <v>376.286</v>
      </c>
      <c r="I207" s="232"/>
      <c r="J207" s="233">
        <f>ROUND(I207*H207,2)</f>
        <v>0</v>
      </c>
      <c r="K207" s="229" t="s">
        <v>176</v>
      </c>
      <c r="L207" s="45"/>
      <c r="M207" s="234" t="s">
        <v>1</v>
      </c>
      <c r="N207" s="235" t="s">
        <v>43</v>
      </c>
      <c r="O207" s="92"/>
      <c r="P207" s="236">
        <f>O207*H207</f>
        <v>0</v>
      </c>
      <c r="Q207" s="236">
        <v>0</v>
      </c>
      <c r="R207" s="236">
        <f>Q207*H207</f>
        <v>0</v>
      </c>
      <c r="S207" s="236">
        <v>0</v>
      </c>
      <c r="T207" s="237">
        <f>S207*H207</f>
        <v>0</v>
      </c>
      <c r="U207" s="39"/>
      <c r="V207" s="39"/>
      <c r="W207" s="39"/>
      <c r="X207" s="39"/>
      <c r="Y207" s="39"/>
      <c r="Z207" s="39"/>
      <c r="AA207" s="39"/>
      <c r="AB207" s="39"/>
      <c r="AC207" s="39"/>
      <c r="AD207" s="39"/>
      <c r="AE207" s="39"/>
      <c r="AR207" s="238" t="s">
        <v>177</v>
      </c>
      <c r="AT207" s="238" t="s">
        <v>172</v>
      </c>
      <c r="AU207" s="238" t="s">
        <v>87</v>
      </c>
      <c r="AY207" s="18" t="s">
        <v>170</v>
      </c>
      <c r="BE207" s="239">
        <f>IF(N207="základní",J207,0)</f>
        <v>0</v>
      </c>
      <c r="BF207" s="239">
        <f>IF(N207="snížená",J207,0)</f>
        <v>0</v>
      </c>
      <c r="BG207" s="239">
        <f>IF(N207="zákl. přenesená",J207,0)</f>
        <v>0</v>
      </c>
      <c r="BH207" s="239">
        <f>IF(N207="sníž. přenesená",J207,0)</f>
        <v>0</v>
      </c>
      <c r="BI207" s="239">
        <f>IF(N207="nulová",J207,0)</f>
        <v>0</v>
      </c>
      <c r="BJ207" s="18" t="s">
        <v>85</v>
      </c>
      <c r="BK207" s="239">
        <f>ROUND(I207*H207,2)</f>
        <v>0</v>
      </c>
      <c r="BL207" s="18" t="s">
        <v>177</v>
      </c>
      <c r="BM207" s="238" t="s">
        <v>331</v>
      </c>
    </row>
    <row r="208" s="13" customFormat="1">
      <c r="A208" s="13"/>
      <c r="B208" s="240"/>
      <c r="C208" s="241"/>
      <c r="D208" s="242" t="s">
        <v>179</v>
      </c>
      <c r="E208" s="243" t="s">
        <v>1</v>
      </c>
      <c r="F208" s="244" t="s">
        <v>332</v>
      </c>
      <c r="G208" s="241"/>
      <c r="H208" s="245">
        <v>7.5359999999999996</v>
      </c>
      <c r="I208" s="246"/>
      <c r="J208" s="241"/>
      <c r="K208" s="241"/>
      <c r="L208" s="247"/>
      <c r="M208" s="248"/>
      <c r="N208" s="249"/>
      <c r="O208" s="249"/>
      <c r="P208" s="249"/>
      <c r="Q208" s="249"/>
      <c r="R208" s="249"/>
      <c r="S208" s="249"/>
      <c r="T208" s="250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T208" s="251" t="s">
        <v>179</v>
      </c>
      <c r="AU208" s="251" t="s">
        <v>87</v>
      </c>
      <c r="AV208" s="13" t="s">
        <v>87</v>
      </c>
      <c r="AW208" s="13" t="s">
        <v>34</v>
      </c>
      <c r="AX208" s="13" t="s">
        <v>78</v>
      </c>
      <c r="AY208" s="251" t="s">
        <v>170</v>
      </c>
    </row>
    <row r="209" s="13" customFormat="1">
      <c r="A209" s="13"/>
      <c r="B209" s="240"/>
      <c r="C209" s="241"/>
      <c r="D209" s="242" t="s">
        <v>179</v>
      </c>
      <c r="E209" s="243" t="s">
        <v>1</v>
      </c>
      <c r="F209" s="244" t="s">
        <v>243</v>
      </c>
      <c r="G209" s="241"/>
      <c r="H209" s="245">
        <v>368.75</v>
      </c>
      <c r="I209" s="246"/>
      <c r="J209" s="241"/>
      <c r="K209" s="241"/>
      <c r="L209" s="247"/>
      <c r="M209" s="248"/>
      <c r="N209" s="249"/>
      <c r="O209" s="249"/>
      <c r="P209" s="249"/>
      <c r="Q209" s="249"/>
      <c r="R209" s="249"/>
      <c r="S209" s="249"/>
      <c r="T209" s="250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T209" s="251" t="s">
        <v>179</v>
      </c>
      <c r="AU209" s="251" t="s">
        <v>87</v>
      </c>
      <c r="AV209" s="13" t="s">
        <v>87</v>
      </c>
      <c r="AW209" s="13" t="s">
        <v>34</v>
      </c>
      <c r="AX209" s="13" t="s">
        <v>78</v>
      </c>
      <c r="AY209" s="251" t="s">
        <v>170</v>
      </c>
    </row>
    <row r="210" s="15" customFormat="1">
      <c r="A210" s="15"/>
      <c r="B210" s="262"/>
      <c r="C210" s="263"/>
      <c r="D210" s="242" t="s">
        <v>179</v>
      </c>
      <c r="E210" s="264" t="s">
        <v>1</v>
      </c>
      <c r="F210" s="265" t="s">
        <v>209</v>
      </c>
      <c r="G210" s="263"/>
      <c r="H210" s="266">
        <v>376.286</v>
      </c>
      <c r="I210" s="267"/>
      <c r="J210" s="263"/>
      <c r="K210" s="263"/>
      <c r="L210" s="268"/>
      <c r="M210" s="269"/>
      <c r="N210" s="270"/>
      <c r="O210" s="270"/>
      <c r="P210" s="270"/>
      <c r="Q210" s="270"/>
      <c r="R210" s="270"/>
      <c r="S210" s="270"/>
      <c r="T210" s="271"/>
      <c r="U210" s="15"/>
      <c r="V210" s="15"/>
      <c r="W210" s="15"/>
      <c r="X210" s="15"/>
      <c r="Y210" s="15"/>
      <c r="Z210" s="15"/>
      <c r="AA210" s="15"/>
      <c r="AB210" s="15"/>
      <c r="AC210" s="15"/>
      <c r="AD210" s="15"/>
      <c r="AE210" s="15"/>
      <c r="AT210" s="272" t="s">
        <v>179</v>
      </c>
      <c r="AU210" s="272" t="s">
        <v>87</v>
      </c>
      <c r="AV210" s="15" t="s">
        <v>177</v>
      </c>
      <c r="AW210" s="15" t="s">
        <v>34</v>
      </c>
      <c r="AX210" s="15" t="s">
        <v>85</v>
      </c>
      <c r="AY210" s="272" t="s">
        <v>170</v>
      </c>
    </row>
    <row r="211" s="2" customFormat="1" ht="37.8" customHeight="1">
      <c r="A211" s="39"/>
      <c r="B211" s="40"/>
      <c r="C211" s="227" t="s">
        <v>333</v>
      </c>
      <c r="D211" s="227" t="s">
        <v>172</v>
      </c>
      <c r="E211" s="228" t="s">
        <v>334</v>
      </c>
      <c r="F211" s="229" t="s">
        <v>335</v>
      </c>
      <c r="G211" s="230" t="s">
        <v>175</v>
      </c>
      <c r="H211" s="231">
        <v>3415.25</v>
      </c>
      <c r="I211" s="232"/>
      <c r="J211" s="233">
        <f>ROUND(I211*H211,2)</f>
        <v>0</v>
      </c>
      <c r="K211" s="229" t="s">
        <v>176</v>
      </c>
      <c r="L211" s="45"/>
      <c r="M211" s="234" t="s">
        <v>1</v>
      </c>
      <c r="N211" s="235" t="s">
        <v>43</v>
      </c>
      <c r="O211" s="92"/>
      <c r="P211" s="236">
        <f>O211*H211</f>
        <v>0</v>
      </c>
      <c r="Q211" s="236">
        <v>0</v>
      </c>
      <c r="R211" s="236">
        <f>Q211*H211</f>
        <v>0</v>
      </c>
      <c r="S211" s="236">
        <v>0</v>
      </c>
      <c r="T211" s="237">
        <f>S211*H211</f>
        <v>0</v>
      </c>
      <c r="U211" s="39"/>
      <c r="V211" s="39"/>
      <c r="W211" s="39"/>
      <c r="X211" s="39"/>
      <c r="Y211" s="39"/>
      <c r="Z211" s="39"/>
      <c r="AA211" s="39"/>
      <c r="AB211" s="39"/>
      <c r="AC211" s="39"/>
      <c r="AD211" s="39"/>
      <c r="AE211" s="39"/>
      <c r="AR211" s="238" t="s">
        <v>177</v>
      </c>
      <c r="AT211" s="238" t="s">
        <v>172</v>
      </c>
      <c r="AU211" s="238" t="s">
        <v>87</v>
      </c>
      <c r="AY211" s="18" t="s">
        <v>170</v>
      </c>
      <c r="BE211" s="239">
        <f>IF(N211="základní",J211,0)</f>
        <v>0</v>
      </c>
      <c r="BF211" s="239">
        <f>IF(N211="snížená",J211,0)</f>
        <v>0</v>
      </c>
      <c r="BG211" s="239">
        <f>IF(N211="zákl. přenesená",J211,0)</f>
        <v>0</v>
      </c>
      <c r="BH211" s="239">
        <f>IF(N211="sníž. přenesená",J211,0)</f>
        <v>0</v>
      </c>
      <c r="BI211" s="239">
        <f>IF(N211="nulová",J211,0)</f>
        <v>0</v>
      </c>
      <c r="BJ211" s="18" t="s">
        <v>85</v>
      </c>
      <c r="BK211" s="239">
        <f>ROUND(I211*H211,2)</f>
        <v>0</v>
      </c>
      <c r="BL211" s="18" t="s">
        <v>177</v>
      </c>
      <c r="BM211" s="238" t="s">
        <v>336</v>
      </c>
    </row>
    <row r="212" s="13" customFormat="1">
      <c r="A212" s="13"/>
      <c r="B212" s="240"/>
      <c r="C212" s="241"/>
      <c r="D212" s="242" t="s">
        <v>179</v>
      </c>
      <c r="E212" s="243" t="s">
        <v>1</v>
      </c>
      <c r="F212" s="244" t="s">
        <v>337</v>
      </c>
      <c r="G212" s="241"/>
      <c r="H212" s="245">
        <v>3415.25</v>
      </c>
      <c r="I212" s="246"/>
      <c r="J212" s="241"/>
      <c r="K212" s="241"/>
      <c r="L212" s="247"/>
      <c r="M212" s="248"/>
      <c r="N212" s="249"/>
      <c r="O212" s="249"/>
      <c r="P212" s="249"/>
      <c r="Q212" s="249"/>
      <c r="R212" s="249"/>
      <c r="S212" s="249"/>
      <c r="T212" s="250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T212" s="251" t="s">
        <v>179</v>
      </c>
      <c r="AU212" s="251" t="s">
        <v>87</v>
      </c>
      <c r="AV212" s="13" t="s">
        <v>87</v>
      </c>
      <c r="AW212" s="13" t="s">
        <v>34</v>
      </c>
      <c r="AX212" s="13" t="s">
        <v>85</v>
      </c>
      <c r="AY212" s="251" t="s">
        <v>170</v>
      </c>
    </row>
    <row r="213" s="2" customFormat="1" ht="16.5" customHeight="1">
      <c r="A213" s="39"/>
      <c r="B213" s="40"/>
      <c r="C213" s="273" t="s">
        <v>338</v>
      </c>
      <c r="D213" s="273" t="s">
        <v>298</v>
      </c>
      <c r="E213" s="274" t="s">
        <v>339</v>
      </c>
      <c r="F213" s="275" t="s">
        <v>340</v>
      </c>
      <c r="G213" s="276" t="s">
        <v>278</v>
      </c>
      <c r="H213" s="277">
        <v>1229.49</v>
      </c>
      <c r="I213" s="278"/>
      <c r="J213" s="279">
        <f>ROUND(I213*H213,2)</f>
        <v>0</v>
      </c>
      <c r="K213" s="275" t="s">
        <v>176</v>
      </c>
      <c r="L213" s="280"/>
      <c r="M213" s="281" t="s">
        <v>1</v>
      </c>
      <c r="N213" s="282" t="s">
        <v>43</v>
      </c>
      <c r="O213" s="92"/>
      <c r="P213" s="236">
        <f>O213*H213</f>
        <v>0</v>
      </c>
      <c r="Q213" s="236">
        <v>1</v>
      </c>
      <c r="R213" s="236">
        <f>Q213*H213</f>
        <v>1229.49</v>
      </c>
      <c r="S213" s="236">
        <v>0</v>
      </c>
      <c r="T213" s="237">
        <f>S213*H213</f>
        <v>0</v>
      </c>
      <c r="U213" s="39"/>
      <c r="V213" s="39"/>
      <c r="W213" s="39"/>
      <c r="X213" s="39"/>
      <c r="Y213" s="39"/>
      <c r="Z213" s="39"/>
      <c r="AA213" s="39"/>
      <c r="AB213" s="39"/>
      <c r="AC213" s="39"/>
      <c r="AD213" s="39"/>
      <c r="AE213" s="39"/>
      <c r="AR213" s="238" t="s">
        <v>210</v>
      </c>
      <c r="AT213" s="238" t="s">
        <v>298</v>
      </c>
      <c r="AU213" s="238" t="s">
        <v>87</v>
      </c>
      <c r="AY213" s="18" t="s">
        <v>170</v>
      </c>
      <c r="BE213" s="239">
        <f>IF(N213="základní",J213,0)</f>
        <v>0</v>
      </c>
      <c r="BF213" s="239">
        <f>IF(N213="snížená",J213,0)</f>
        <v>0</v>
      </c>
      <c r="BG213" s="239">
        <f>IF(N213="zákl. přenesená",J213,0)</f>
        <v>0</v>
      </c>
      <c r="BH213" s="239">
        <f>IF(N213="sníž. přenesená",J213,0)</f>
        <v>0</v>
      </c>
      <c r="BI213" s="239">
        <f>IF(N213="nulová",J213,0)</f>
        <v>0</v>
      </c>
      <c r="BJ213" s="18" t="s">
        <v>85</v>
      </c>
      <c r="BK213" s="239">
        <f>ROUND(I213*H213,2)</f>
        <v>0</v>
      </c>
      <c r="BL213" s="18" t="s">
        <v>177</v>
      </c>
      <c r="BM213" s="238" t="s">
        <v>341</v>
      </c>
    </row>
    <row r="214" s="13" customFormat="1">
      <c r="A214" s="13"/>
      <c r="B214" s="240"/>
      <c r="C214" s="241"/>
      <c r="D214" s="242" t="s">
        <v>179</v>
      </c>
      <c r="E214" s="243" t="s">
        <v>1</v>
      </c>
      <c r="F214" s="244" t="s">
        <v>342</v>
      </c>
      <c r="G214" s="241"/>
      <c r="H214" s="245">
        <v>1229.49</v>
      </c>
      <c r="I214" s="246"/>
      <c r="J214" s="241"/>
      <c r="K214" s="241"/>
      <c r="L214" s="247"/>
      <c r="M214" s="248"/>
      <c r="N214" s="249"/>
      <c r="O214" s="249"/>
      <c r="P214" s="249"/>
      <c r="Q214" s="249"/>
      <c r="R214" s="249"/>
      <c r="S214" s="249"/>
      <c r="T214" s="250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T214" s="251" t="s">
        <v>179</v>
      </c>
      <c r="AU214" s="251" t="s">
        <v>87</v>
      </c>
      <c r="AV214" s="13" t="s">
        <v>87</v>
      </c>
      <c r="AW214" s="13" t="s">
        <v>34</v>
      </c>
      <c r="AX214" s="13" t="s">
        <v>85</v>
      </c>
      <c r="AY214" s="251" t="s">
        <v>170</v>
      </c>
    </row>
    <row r="215" s="2" customFormat="1" ht="37.8" customHeight="1">
      <c r="A215" s="39"/>
      <c r="B215" s="40"/>
      <c r="C215" s="227" t="s">
        <v>343</v>
      </c>
      <c r="D215" s="227" t="s">
        <v>172</v>
      </c>
      <c r="E215" s="228" t="s">
        <v>344</v>
      </c>
      <c r="F215" s="229" t="s">
        <v>345</v>
      </c>
      <c r="G215" s="230" t="s">
        <v>175</v>
      </c>
      <c r="H215" s="231">
        <v>3825.75</v>
      </c>
      <c r="I215" s="232"/>
      <c r="J215" s="233">
        <f>ROUND(I215*H215,2)</f>
        <v>0</v>
      </c>
      <c r="K215" s="229" t="s">
        <v>176</v>
      </c>
      <c r="L215" s="45"/>
      <c r="M215" s="234" t="s">
        <v>1</v>
      </c>
      <c r="N215" s="235" t="s">
        <v>43</v>
      </c>
      <c r="O215" s="92"/>
      <c r="P215" s="236">
        <f>O215*H215</f>
        <v>0</v>
      </c>
      <c r="Q215" s="236">
        <v>0</v>
      </c>
      <c r="R215" s="236">
        <f>Q215*H215</f>
        <v>0</v>
      </c>
      <c r="S215" s="236">
        <v>0</v>
      </c>
      <c r="T215" s="237">
        <f>S215*H215</f>
        <v>0</v>
      </c>
      <c r="U215" s="39"/>
      <c r="V215" s="39"/>
      <c r="W215" s="39"/>
      <c r="X215" s="39"/>
      <c r="Y215" s="39"/>
      <c r="Z215" s="39"/>
      <c r="AA215" s="39"/>
      <c r="AB215" s="39"/>
      <c r="AC215" s="39"/>
      <c r="AD215" s="39"/>
      <c r="AE215" s="39"/>
      <c r="AR215" s="238" t="s">
        <v>177</v>
      </c>
      <c r="AT215" s="238" t="s">
        <v>172</v>
      </c>
      <c r="AU215" s="238" t="s">
        <v>87</v>
      </c>
      <c r="AY215" s="18" t="s">
        <v>170</v>
      </c>
      <c r="BE215" s="239">
        <f>IF(N215="základní",J215,0)</f>
        <v>0</v>
      </c>
      <c r="BF215" s="239">
        <f>IF(N215="snížená",J215,0)</f>
        <v>0</v>
      </c>
      <c r="BG215" s="239">
        <f>IF(N215="zákl. přenesená",J215,0)</f>
        <v>0</v>
      </c>
      <c r="BH215" s="239">
        <f>IF(N215="sníž. přenesená",J215,0)</f>
        <v>0</v>
      </c>
      <c r="BI215" s="239">
        <f>IF(N215="nulová",J215,0)</f>
        <v>0</v>
      </c>
      <c r="BJ215" s="18" t="s">
        <v>85</v>
      </c>
      <c r="BK215" s="239">
        <f>ROUND(I215*H215,2)</f>
        <v>0</v>
      </c>
      <c r="BL215" s="18" t="s">
        <v>177</v>
      </c>
      <c r="BM215" s="238" t="s">
        <v>346</v>
      </c>
    </row>
    <row r="216" s="13" customFormat="1">
      <c r="A216" s="13"/>
      <c r="B216" s="240"/>
      <c r="C216" s="241"/>
      <c r="D216" s="242" t="s">
        <v>179</v>
      </c>
      <c r="E216" s="243" t="s">
        <v>1</v>
      </c>
      <c r="F216" s="244" t="s">
        <v>347</v>
      </c>
      <c r="G216" s="241"/>
      <c r="H216" s="245">
        <v>3415.25</v>
      </c>
      <c r="I216" s="246"/>
      <c r="J216" s="241"/>
      <c r="K216" s="241"/>
      <c r="L216" s="247"/>
      <c r="M216" s="248"/>
      <c r="N216" s="249"/>
      <c r="O216" s="249"/>
      <c r="P216" s="249"/>
      <c r="Q216" s="249"/>
      <c r="R216" s="249"/>
      <c r="S216" s="249"/>
      <c r="T216" s="250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T216" s="251" t="s">
        <v>179</v>
      </c>
      <c r="AU216" s="251" t="s">
        <v>87</v>
      </c>
      <c r="AV216" s="13" t="s">
        <v>87</v>
      </c>
      <c r="AW216" s="13" t="s">
        <v>34</v>
      </c>
      <c r="AX216" s="13" t="s">
        <v>78</v>
      </c>
      <c r="AY216" s="251" t="s">
        <v>170</v>
      </c>
    </row>
    <row r="217" s="13" customFormat="1">
      <c r="A217" s="13"/>
      <c r="B217" s="240"/>
      <c r="C217" s="241"/>
      <c r="D217" s="242" t="s">
        <v>179</v>
      </c>
      <c r="E217" s="243" t="s">
        <v>1</v>
      </c>
      <c r="F217" s="244" t="s">
        <v>348</v>
      </c>
      <c r="G217" s="241"/>
      <c r="H217" s="245">
        <v>410.5</v>
      </c>
      <c r="I217" s="246"/>
      <c r="J217" s="241"/>
      <c r="K217" s="241"/>
      <c r="L217" s="247"/>
      <c r="M217" s="248"/>
      <c r="N217" s="249"/>
      <c r="O217" s="249"/>
      <c r="P217" s="249"/>
      <c r="Q217" s="249"/>
      <c r="R217" s="249"/>
      <c r="S217" s="249"/>
      <c r="T217" s="250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T217" s="251" t="s">
        <v>179</v>
      </c>
      <c r="AU217" s="251" t="s">
        <v>87</v>
      </c>
      <c r="AV217" s="13" t="s">
        <v>87</v>
      </c>
      <c r="AW217" s="13" t="s">
        <v>34</v>
      </c>
      <c r="AX217" s="13" t="s">
        <v>78</v>
      </c>
      <c r="AY217" s="251" t="s">
        <v>170</v>
      </c>
    </row>
    <row r="218" s="15" customFormat="1">
      <c r="A218" s="15"/>
      <c r="B218" s="262"/>
      <c r="C218" s="263"/>
      <c r="D218" s="242" t="s">
        <v>179</v>
      </c>
      <c r="E218" s="264" t="s">
        <v>1</v>
      </c>
      <c r="F218" s="265" t="s">
        <v>209</v>
      </c>
      <c r="G218" s="263"/>
      <c r="H218" s="266">
        <v>3825.75</v>
      </c>
      <c r="I218" s="267"/>
      <c r="J218" s="263"/>
      <c r="K218" s="263"/>
      <c r="L218" s="268"/>
      <c r="M218" s="269"/>
      <c r="N218" s="270"/>
      <c r="O218" s="270"/>
      <c r="P218" s="270"/>
      <c r="Q218" s="270"/>
      <c r="R218" s="270"/>
      <c r="S218" s="270"/>
      <c r="T218" s="271"/>
      <c r="U218" s="15"/>
      <c r="V218" s="15"/>
      <c r="W218" s="15"/>
      <c r="X218" s="15"/>
      <c r="Y218" s="15"/>
      <c r="Z218" s="15"/>
      <c r="AA218" s="15"/>
      <c r="AB218" s="15"/>
      <c r="AC218" s="15"/>
      <c r="AD218" s="15"/>
      <c r="AE218" s="15"/>
      <c r="AT218" s="272" t="s">
        <v>179</v>
      </c>
      <c r="AU218" s="272" t="s">
        <v>87</v>
      </c>
      <c r="AV218" s="15" t="s">
        <v>177</v>
      </c>
      <c r="AW218" s="15" t="s">
        <v>34</v>
      </c>
      <c r="AX218" s="15" t="s">
        <v>85</v>
      </c>
      <c r="AY218" s="272" t="s">
        <v>170</v>
      </c>
    </row>
    <row r="219" s="2" customFormat="1" ht="16.5" customHeight="1">
      <c r="A219" s="39"/>
      <c r="B219" s="40"/>
      <c r="C219" s="273" t="s">
        <v>349</v>
      </c>
      <c r="D219" s="273" t="s">
        <v>298</v>
      </c>
      <c r="E219" s="274" t="s">
        <v>350</v>
      </c>
      <c r="F219" s="275" t="s">
        <v>351</v>
      </c>
      <c r="G219" s="276" t="s">
        <v>352</v>
      </c>
      <c r="H219" s="277">
        <v>76.515000000000001</v>
      </c>
      <c r="I219" s="278"/>
      <c r="J219" s="279">
        <f>ROUND(I219*H219,2)</f>
        <v>0</v>
      </c>
      <c r="K219" s="275" t="s">
        <v>176</v>
      </c>
      <c r="L219" s="280"/>
      <c r="M219" s="281" t="s">
        <v>1</v>
      </c>
      <c r="N219" s="282" t="s">
        <v>43</v>
      </c>
      <c r="O219" s="92"/>
      <c r="P219" s="236">
        <f>O219*H219</f>
        <v>0</v>
      </c>
      <c r="Q219" s="236">
        <v>0.001</v>
      </c>
      <c r="R219" s="236">
        <f>Q219*H219</f>
        <v>0.076515</v>
      </c>
      <c r="S219" s="236">
        <v>0</v>
      </c>
      <c r="T219" s="237">
        <f>S219*H219</f>
        <v>0</v>
      </c>
      <c r="U219" s="39"/>
      <c r="V219" s="39"/>
      <c r="W219" s="39"/>
      <c r="X219" s="39"/>
      <c r="Y219" s="39"/>
      <c r="Z219" s="39"/>
      <c r="AA219" s="39"/>
      <c r="AB219" s="39"/>
      <c r="AC219" s="39"/>
      <c r="AD219" s="39"/>
      <c r="AE219" s="39"/>
      <c r="AR219" s="238" t="s">
        <v>210</v>
      </c>
      <c r="AT219" s="238" t="s">
        <v>298</v>
      </c>
      <c r="AU219" s="238" t="s">
        <v>87</v>
      </c>
      <c r="AY219" s="18" t="s">
        <v>170</v>
      </c>
      <c r="BE219" s="239">
        <f>IF(N219="základní",J219,0)</f>
        <v>0</v>
      </c>
      <c r="BF219" s="239">
        <f>IF(N219="snížená",J219,0)</f>
        <v>0</v>
      </c>
      <c r="BG219" s="239">
        <f>IF(N219="zákl. přenesená",J219,0)</f>
        <v>0</v>
      </c>
      <c r="BH219" s="239">
        <f>IF(N219="sníž. přenesená",J219,0)</f>
        <v>0</v>
      </c>
      <c r="BI219" s="239">
        <f>IF(N219="nulová",J219,0)</f>
        <v>0</v>
      </c>
      <c r="BJ219" s="18" t="s">
        <v>85</v>
      </c>
      <c r="BK219" s="239">
        <f>ROUND(I219*H219,2)</f>
        <v>0</v>
      </c>
      <c r="BL219" s="18" t="s">
        <v>177</v>
      </c>
      <c r="BM219" s="238" t="s">
        <v>353</v>
      </c>
    </row>
    <row r="220" s="13" customFormat="1">
      <c r="A220" s="13"/>
      <c r="B220" s="240"/>
      <c r="C220" s="241"/>
      <c r="D220" s="242" t="s">
        <v>179</v>
      </c>
      <c r="E220" s="241"/>
      <c r="F220" s="244" t="s">
        <v>354</v>
      </c>
      <c r="G220" s="241"/>
      <c r="H220" s="245">
        <v>76.515000000000001</v>
      </c>
      <c r="I220" s="246"/>
      <c r="J220" s="241"/>
      <c r="K220" s="241"/>
      <c r="L220" s="247"/>
      <c r="M220" s="248"/>
      <c r="N220" s="249"/>
      <c r="O220" s="249"/>
      <c r="P220" s="249"/>
      <c r="Q220" s="249"/>
      <c r="R220" s="249"/>
      <c r="S220" s="249"/>
      <c r="T220" s="250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T220" s="251" t="s">
        <v>179</v>
      </c>
      <c r="AU220" s="251" t="s">
        <v>87</v>
      </c>
      <c r="AV220" s="13" t="s">
        <v>87</v>
      </c>
      <c r="AW220" s="13" t="s">
        <v>4</v>
      </c>
      <c r="AX220" s="13" t="s">
        <v>85</v>
      </c>
      <c r="AY220" s="251" t="s">
        <v>170</v>
      </c>
    </row>
    <row r="221" s="2" customFormat="1" ht="33" customHeight="1">
      <c r="A221" s="39"/>
      <c r="B221" s="40"/>
      <c r="C221" s="227" t="s">
        <v>355</v>
      </c>
      <c r="D221" s="227" t="s">
        <v>172</v>
      </c>
      <c r="E221" s="228" t="s">
        <v>356</v>
      </c>
      <c r="F221" s="229" t="s">
        <v>357</v>
      </c>
      <c r="G221" s="230" t="s">
        <v>175</v>
      </c>
      <c r="H221" s="231">
        <v>22518</v>
      </c>
      <c r="I221" s="232"/>
      <c r="J221" s="233">
        <f>ROUND(I221*H221,2)</f>
        <v>0</v>
      </c>
      <c r="K221" s="229" t="s">
        <v>176</v>
      </c>
      <c r="L221" s="45"/>
      <c r="M221" s="234" t="s">
        <v>1</v>
      </c>
      <c r="N221" s="235" t="s">
        <v>43</v>
      </c>
      <c r="O221" s="92"/>
      <c r="P221" s="236">
        <f>O221*H221</f>
        <v>0</v>
      </c>
      <c r="Q221" s="236">
        <v>0</v>
      </c>
      <c r="R221" s="236">
        <f>Q221*H221</f>
        <v>0</v>
      </c>
      <c r="S221" s="236">
        <v>0</v>
      </c>
      <c r="T221" s="237">
        <f>S221*H221</f>
        <v>0</v>
      </c>
      <c r="U221" s="39"/>
      <c r="V221" s="39"/>
      <c r="W221" s="39"/>
      <c r="X221" s="39"/>
      <c r="Y221" s="39"/>
      <c r="Z221" s="39"/>
      <c r="AA221" s="39"/>
      <c r="AB221" s="39"/>
      <c r="AC221" s="39"/>
      <c r="AD221" s="39"/>
      <c r="AE221" s="39"/>
      <c r="AR221" s="238" t="s">
        <v>177</v>
      </c>
      <c r="AT221" s="238" t="s">
        <v>172</v>
      </c>
      <c r="AU221" s="238" t="s">
        <v>87</v>
      </c>
      <c r="AY221" s="18" t="s">
        <v>170</v>
      </c>
      <c r="BE221" s="239">
        <f>IF(N221="základní",J221,0)</f>
        <v>0</v>
      </c>
      <c r="BF221" s="239">
        <f>IF(N221="snížená",J221,0)</f>
        <v>0</v>
      </c>
      <c r="BG221" s="239">
        <f>IF(N221="zákl. přenesená",J221,0)</f>
        <v>0</v>
      </c>
      <c r="BH221" s="239">
        <f>IF(N221="sníž. přenesená",J221,0)</f>
        <v>0</v>
      </c>
      <c r="BI221" s="239">
        <f>IF(N221="nulová",J221,0)</f>
        <v>0</v>
      </c>
      <c r="BJ221" s="18" t="s">
        <v>85</v>
      </c>
      <c r="BK221" s="239">
        <f>ROUND(I221*H221,2)</f>
        <v>0</v>
      </c>
      <c r="BL221" s="18" t="s">
        <v>177</v>
      </c>
      <c r="BM221" s="238" t="s">
        <v>358</v>
      </c>
    </row>
    <row r="222" s="13" customFormat="1">
      <c r="A222" s="13"/>
      <c r="B222" s="240"/>
      <c r="C222" s="241"/>
      <c r="D222" s="242" t="s">
        <v>179</v>
      </c>
      <c r="E222" s="243" t="s">
        <v>1</v>
      </c>
      <c r="F222" s="244" t="s">
        <v>359</v>
      </c>
      <c r="G222" s="241"/>
      <c r="H222" s="245">
        <v>7568</v>
      </c>
      <c r="I222" s="246"/>
      <c r="J222" s="241"/>
      <c r="K222" s="241"/>
      <c r="L222" s="247"/>
      <c r="M222" s="248"/>
      <c r="N222" s="249"/>
      <c r="O222" s="249"/>
      <c r="P222" s="249"/>
      <c r="Q222" s="249"/>
      <c r="R222" s="249"/>
      <c r="S222" s="249"/>
      <c r="T222" s="250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T222" s="251" t="s">
        <v>179</v>
      </c>
      <c r="AU222" s="251" t="s">
        <v>87</v>
      </c>
      <c r="AV222" s="13" t="s">
        <v>87</v>
      </c>
      <c r="AW222" s="13" t="s">
        <v>34</v>
      </c>
      <c r="AX222" s="13" t="s">
        <v>78</v>
      </c>
      <c r="AY222" s="251" t="s">
        <v>170</v>
      </c>
    </row>
    <row r="223" s="13" customFormat="1">
      <c r="A223" s="13"/>
      <c r="B223" s="240"/>
      <c r="C223" s="241"/>
      <c r="D223" s="242" t="s">
        <v>179</v>
      </c>
      <c r="E223" s="243" t="s">
        <v>1</v>
      </c>
      <c r="F223" s="244" t="s">
        <v>360</v>
      </c>
      <c r="G223" s="241"/>
      <c r="H223" s="245">
        <v>7540</v>
      </c>
      <c r="I223" s="246"/>
      <c r="J223" s="241"/>
      <c r="K223" s="241"/>
      <c r="L223" s="247"/>
      <c r="M223" s="248"/>
      <c r="N223" s="249"/>
      <c r="O223" s="249"/>
      <c r="P223" s="249"/>
      <c r="Q223" s="249"/>
      <c r="R223" s="249"/>
      <c r="S223" s="249"/>
      <c r="T223" s="250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T223" s="251" t="s">
        <v>179</v>
      </c>
      <c r="AU223" s="251" t="s">
        <v>87</v>
      </c>
      <c r="AV223" s="13" t="s">
        <v>87</v>
      </c>
      <c r="AW223" s="13" t="s">
        <v>34</v>
      </c>
      <c r="AX223" s="13" t="s">
        <v>78</v>
      </c>
      <c r="AY223" s="251" t="s">
        <v>170</v>
      </c>
    </row>
    <row r="224" s="13" customFormat="1">
      <c r="A224" s="13"/>
      <c r="B224" s="240"/>
      <c r="C224" s="241"/>
      <c r="D224" s="242" t="s">
        <v>179</v>
      </c>
      <c r="E224" s="243" t="s">
        <v>1</v>
      </c>
      <c r="F224" s="244" t="s">
        <v>361</v>
      </c>
      <c r="G224" s="241"/>
      <c r="H224" s="245">
        <v>7410</v>
      </c>
      <c r="I224" s="246"/>
      <c r="J224" s="241"/>
      <c r="K224" s="241"/>
      <c r="L224" s="247"/>
      <c r="M224" s="248"/>
      <c r="N224" s="249"/>
      <c r="O224" s="249"/>
      <c r="P224" s="249"/>
      <c r="Q224" s="249"/>
      <c r="R224" s="249"/>
      <c r="S224" s="249"/>
      <c r="T224" s="250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T224" s="251" t="s">
        <v>179</v>
      </c>
      <c r="AU224" s="251" t="s">
        <v>87</v>
      </c>
      <c r="AV224" s="13" t="s">
        <v>87</v>
      </c>
      <c r="AW224" s="13" t="s">
        <v>34</v>
      </c>
      <c r="AX224" s="13" t="s">
        <v>78</v>
      </c>
      <c r="AY224" s="251" t="s">
        <v>170</v>
      </c>
    </row>
    <row r="225" s="15" customFormat="1">
      <c r="A225" s="15"/>
      <c r="B225" s="262"/>
      <c r="C225" s="263"/>
      <c r="D225" s="242" t="s">
        <v>179</v>
      </c>
      <c r="E225" s="264" t="s">
        <v>1</v>
      </c>
      <c r="F225" s="265" t="s">
        <v>209</v>
      </c>
      <c r="G225" s="263"/>
      <c r="H225" s="266">
        <v>22518</v>
      </c>
      <c r="I225" s="267"/>
      <c r="J225" s="263"/>
      <c r="K225" s="263"/>
      <c r="L225" s="268"/>
      <c r="M225" s="269"/>
      <c r="N225" s="270"/>
      <c r="O225" s="270"/>
      <c r="P225" s="270"/>
      <c r="Q225" s="270"/>
      <c r="R225" s="270"/>
      <c r="S225" s="270"/>
      <c r="T225" s="271"/>
      <c r="U225" s="15"/>
      <c r="V225" s="15"/>
      <c r="W225" s="15"/>
      <c r="X225" s="15"/>
      <c r="Y225" s="15"/>
      <c r="Z225" s="15"/>
      <c r="AA225" s="15"/>
      <c r="AB225" s="15"/>
      <c r="AC225" s="15"/>
      <c r="AD225" s="15"/>
      <c r="AE225" s="15"/>
      <c r="AT225" s="272" t="s">
        <v>179</v>
      </c>
      <c r="AU225" s="272" t="s">
        <v>87</v>
      </c>
      <c r="AV225" s="15" t="s">
        <v>177</v>
      </c>
      <c r="AW225" s="15" t="s">
        <v>34</v>
      </c>
      <c r="AX225" s="15" t="s">
        <v>85</v>
      </c>
      <c r="AY225" s="272" t="s">
        <v>170</v>
      </c>
    </row>
    <row r="226" s="2" customFormat="1" ht="33" customHeight="1">
      <c r="A226" s="39"/>
      <c r="B226" s="40"/>
      <c r="C226" s="227" t="s">
        <v>362</v>
      </c>
      <c r="D226" s="227" t="s">
        <v>172</v>
      </c>
      <c r="E226" s="228" t="s">
        <v>363</v>
      </c>
      <c r="F226" s="229" t="s">
        <v>364</v>
      </c>
      <c r="G226" s="230" t="s">
        <v>183</v>
      </c>
      <c r="H226" s="231">
        <v>3800</v>
      </c>
      <c r="I226" s="232"/>
      <c r="J226" s="233">
        <f>ROUND(I226*H226,2)</f>
        <v>0</v>
      </c>
      <c r="K226" s="229" t="s">
        <v>176</v>
      </c>
      <c r="L226" s="45"/>
      <c r="M226" s="234" t="s">
        <v>1</v>
      </c>
      <c r="N226" s="235" t="s">
        <v>43</v>
      </c>
      <c r="O226" s="92"/>
      <c r="P226" s="236">
        <f>O226*H226</f>
        <v>0</v>
      </c>
      <c r="Q226" s="236">
        <v>0</v>
      </c>
      <c r="R226" s="236">
        <f>Q226*H226</f>
        <v>0</v>
      </c>
      <c r="S226" s="236">
        <v>0</v>
      </c>
      <c r="T226" s="237">
        <f>S226*H226</f>
        <v>0</v>
      </c>
      <c r="U226" s="39"/>
      <c r="V226" s="39"/>
      <c r="W226" s="39"/>
      <c r="X226" s="39"/>
      <c r="Y226" s="39"/>
      <c r="Z226" s="39"/>
      <c r="AA226" s="39"/>
      <c r="AB226" s="39"/>
      <c r="AC226" s="39"/>
      <c r="AD226" s="39"/>
      <c r="AE226" s="39"/>
      <c r="AR226" s="238" t="s">
        <v>177</v>
      </c>
      <c r="AT226" s="238" t="s">
        <v>172</v>
      </c>
      <c r="AU226" s="238" t="s">
        <v>87</v>
      </c>
      <c r="AY226" s="18" t="s">
        <v>170</v>
      </c>
      <c r="BE226" s="239">
        <f>IF(N226="základní",J226,0)</f>
        <v>0</v>
      </c>
      <c r="BF226" s="239">
        <f>IF(N226="snížená",J226,0)</f>
        <v>0</v>
      </c>
      <c r="BG226" s="239">
        <f>IF(N226="zákl. přenesená",J226,0)</f>
        <v>0</v>
      </c>
      <c r="BH226" s="239">
        <f>IF(N226="sníž. přenesená",J226,0)</f>
        <v>0</v>
      </c>
      <c r="BI226" s="239">
        <f>IF(N226="nulová",J226,0)</f>
        <v>0</v>
      </c>
      <c r="BJ226" s="18" t="s">
        <v>85</v>
      </c>
      <c r="BK226" s="239">
        <f>ROUND(I226*H226,2)</f>
        <v>0</v>
      </c>
      <c r="BL226" s="18" t="s">
        <v>177</v>
      </c>
      <c r="BM226" s="238" t="s">
        <v>365</v>
      </c>
    </row>
    <row r="227" s="2" customFormat="1" ht="16.5" customHeight="1">
      <c r="A227" s="39"/>
      <c r="B227" s="40"/>
      <c r="C227" s="273" t="s">
        <v>366</v>
      </c>
      <c r="D227" s="273" t="s">
        <v>298</v>
      </c>
      <c r="E227" s="274" t="s">
        <v>367</v>
      </c>
      <c r="F227" s="275" t="s">
        <v>368</v>
      </c>
      <c r="G227" s="276" t="s">
        <v>183</v>
      </c>
      <c r="H227" s="277">
        <v>3800</v>
      </c>
      <c r="I227" s="278"/>
      <c r="J227" s="279">
        <f>ROUND(I227*H227,2)</f>
        <v>0</v>
      </c>
      <c r="K227" s="275" t="s">
        <v>1</v>
      </c>
      <c r="L227" s="280"/>
      <c r="M227" s="281" t="s">
        <v>1</v>
      </c>
      <c r="N227" s="282" t="s">
        <v>43</v>
      </c>
      <c r="O227" s="92"/>
      <c r="P227" s="236">
        <f>O227*H227</f>
        <v>0</v>
      </c>
      <c r="Q227" s="236">
        <v>0</v>
      </c>
      <c r="R227" s="236">
        <f>Q227*H227</f>
        <v>0</v>
      </c>
      <c r="S227" s="236">
        <v>0</v>
      </c>
      <c r="T227" s="237">
        <f>S227*H227</f>
        <v>0</v>
      </c>
      <c r="U227" s="39"/>
      <c r="V227" s="39"/>
      <c r="W227" s="39"/>
      <c r="X227" s="39"/>
      <c r="Y227" s="39"/>
      <c r="Z227" s="39"/>
      <c r="AA227" s="39"/>
      <c r="AB227" s="39"/>
      <c r="AC227" s="39"/>
      <c r="AD227" s="39"/>
      <c r="AE227" s="39"/>
      <c r="AR227" s="238" t="s">
        <v>210</v>
      </c>
      <c r="AT227" s="238" t="s">
        <v>298</v>
      </c>
      <c r="AU227" s="238" t="s">
        <v>87</v>
      </c>
      <c r="AY227" s="18" t="s">
        <v>170</v>
      </c>
      <c r="BE227" s="239">
        <f>IF(N227="základní",J227,0)</f>
        <v>0</v>
      </c>
      <c r="BF227" s="239">
        <f>IF(N227="snížená",J227,0)</f>
        <v>0</v>
      </c>
      <c r="BG227" s="239">
        <f>IF(N227="zákl. přenesená",J227,0)</f>
        <v>0</v>
      </c>
      <c r="BH227" s="239">
        <f>IF(N227="sníž. přenesená",J227,0)</f>
        <v>0</v>
      </c>
      <c r="BI227" s="239">
        <f>IF(N227="nulová",J227,0)</f>
        <v>0</v>
      </c>
      <c r="BJ227" s="18" t="s">
        <v>85</v>
      </c>
      <c r="BK227" s="239">
        <f>ROUND(I227*H227,2)</f>
        <v>0</v>
      </c>
      <c r="BL227" s="18" t="s">
        <v>177</v>
      </c>
      <c r="BM227" s="238" t="s">
        <v>369</v>
      </c>
    </row>
    <row r="228" s="2" customFormat="1" ht="21.75" customHeight="1">
      <c r="A228" s="39"/>
      <c r="B228" s="40"/>
      <c r="C228" s="227" t="s">
        <v>370</v>
      </c>
      <c r="D228" s="227" t="s">
        <v>172</v>
      </c>
      <c r="E228" s="228" t="s">
        <v>371</v>
      </c>
      <c r="F228" s="229" t="s">
        <v>372</v>
      </c>
      <c r="G228" s="230" t="s">
        <v>224</v>
      </c>
      <c r="H228" s="231">
        <v>43.512</v>
      </c>
      <c r="I228" s="232"/>
      <c r="J228" s="233">
        <f>ROUND(I228*H228,2)</f>
        <v>0</v>
      </c>
      <c r="K228" s="229" t="s">
        <v>176</v>
      </c>
      <c r="L228" s="45"/>
      <c r="M228" s="234" t="s">
        <v>1</v>
      </c>
      <c r="N228" s="235" t="s">
        <v>43</v>
      </c>
      <c r="O228" s="92"/>
      <c r="P228" s="236">
        <f>O228*H228</f>
        <v>0</v>
      </c>
      <c r="Q228" s="236">
        <v>0</v>
      </c>
      <c r="R228" s="236">
        <f>Q228*H228</f>
        <v>0</v>
      </c>
      <c r="S228" s="236">
        <v>0</v>
      </c>
      <c r="T228" s="237">
        <f>S228*H228</f>
        <v>0</v>
      </c>
      <c r="U228" s="39"/>
      <c r="V228" s="39"/>
      <c r="W228" s="39"/>
      <c r="X228" s="39"/>
      <c r="Y228" s="39"/>
      <c r="Z228" s="39"/>
      <c r="AA228" s="39"/>
      <c r="AB228" s="39"/>
      <c r="AC228" s="39"/>
      <c r="AD228" s="39"/>
      <c r="AE228" s="39"/>
      <c r="AR228" s="238" t="s">
        <v>177</v>
      </c>
      <c r="AT228" s="238" t="s">
        <v>172</v>
      </c>
      <c r="AU228" s="238" t="s">
        <v>87</v>
      </c>
      <c r="AY228" s="18" t="s">
        <v>170</v>
      </c>
      <c r="BE228" s="239">
        <f>IF(N228="základní",J228,0)</f>
        <v>0</v>
      </c>
      <c r="BF228" s="239">
        <f>IF(N228="snížená",J228,0)</f>
        <v>0</v>
      </c>
      <c r="BG228" s="239">
        <f>IF(N228="zákl. přenesená",J228,0)</f>
        <v>0</v>
      </c>
      <c r="BH228" s="239">
        <f>IF(N228="sníž. přenesená",J228,0)</f>
        <v>0</v>
      </c>
      <c r="BI228" s="239">
        <f>IF(N228="nulová",J228,0)</f>
        <v>0</v>
      </c>
      <c r="BJ228" s="18" t="s">
        <v>85</v>
      </c>
      <c r="BK228" s="239">
        <f>ROUND(I228*H228,2)</f>
        <v>0</v>
      </c>
      <c r="BL228" s="18" t="s">
        <v>177</v>
      </c>
      <c r="BM228" s="238" t="s">
        <v>373</v>
      </c>
    </row>
    <row r="229" s="13" customFormat="1">
      <c r="A229" s="13"/>
      <c r="B229" s="240"/>
      <c r="C229" s="241"/>
      <c r="D229" s="242" t="s">
        <v>179</v>
      </c>
      <c r="E229" s="243" t="s">
        <v>1</v>
      </c>
      <c r="F229" s="244" t="s">
        <v>374</v>
      </c>
      <c r="G229" s="241"/>
      <c r="H229" s="245">
        <v>43.512</v>
      </c>
      <c r="I229" s="246"/>
      <c r="J229" s="241"/>
      <c r="K229" s="241"/>
      <c r="L229" s="247"/>
      <c r="M229" s="248"/>
      <c r="N229" s="249"/>
      <c r="O229" s="249"/>
      <c r="P229" s="249"/>
      <c r="Q229" s="249"/>
      <c r="R229" s="249"/>
      <c r="S229" s="249"/>
      <c r="T229" s="250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T229" s="251" t="s">
        <v>179</v>
      </c>
      <c r="AU229" s="251" t="s">
        <v>87</v>
      </c>
      <c r="AV229" s="13" t="s">
        <v>87</v>
      </c>
      <c r="AW229" s="13" t="s">
        <v>34</v>
      </c>
      <c r="AX229" s="13" t="s">
        <v>85</v>
      </c>
      <c r="AY229" s="251" t="s">
        <v>170</v>
      </c>
    </row>
    <row r="230" s="12" customFormat="1" ht="22.8" customHeight="1">
      <c r="A230" s="12"/>
      <c r="B230" s="211"/>
      <c r="C230" s="212"/>
      <c r="D230" s="213" t="s">
        <v>77</v>
      </c>
      <c r="E230" s="225" t="s">
        <v>87</v>
      </c>
      <c r="F230" s="225" t="s">
        <v>375</v>
      </c>
      <c r="G230" s="212"/>
      <c r="H230" s="212"/>
      <c r="I230" s="215"/>
      <c r="J230" s="226">
        <f>BK230</f>
        <v>0</v>
      </c>
      <c r="K230" s="212"/>
      <c r="L230" s="217"/>
      <c r="M230" s="218"/>
      <c r="N230" s="219"/>
      <c r="O230" s="219"/>
      <c r="P230" s="220">
        <f>SUM(P231:P237)</f>
        <v>0</v>
      </c>
      <c r="Q230" s="219"/>
      <c r="R230" s="220">
        <f>SUM(R231:R237)</f>
        <v>12.215668000000001</v>
      </c>
      <c r="S230" s="219"/>
      <c r="T230" s="221">
        <f>SUM(T231:T237)</f>
        <v>0</v>
      </c>
      <c r="U230" s="12"/>
      <c r="V230" s="12"/>
      <c r="W230" s="12"/>
      <c r="X230" s="12"/>
      <c r="Y230" s="12"/>
      <c r="Z230" s="12"/>
      <c r="AA230" s="12"/>
      <c r="AB230" s="12"/>
      <c r="AC230" s="12"/>
      <c r="AD230" s="12"/>
      <c r="AE230" s="12"/>
      <c r="AR230" s="222" t="s">
        <v>85</v>
      </c>
      <c r="AT230" s="223" t="s">
        <v>77</v>
      </c>
      <c r="AU230" s="223" t="s">
        <v>85</v>
      </c>
      <c r="AY230" s="222" t="s">
        <v>170</v>
      </c>
      <c r="BK230" s="224">
        <f>SUM(BK231:BK237)</f>
        <v>0</v>
      </c>
    </row>
    <row r="231" s="2" customFormat="1" ht="37.8" customHeight="1">
      <c r="A231" s="39"/>
      <c r="B231" s="40"/>
      <c r="C231" s="227" t="s">
        <v>376</v>
      </c>
      <c r="D231" s="227" t="s">
        <v>172</v>
      </c>
      <c r="E231" s="228" t="s">
        <v>377</v>
      </c>
      <c r="F231" s="229" t="s">
        <v>378</v>
      </c>
      <c r="G231" s="230" t="s">
        <v>175</v>
      </c>
      <c r="H231" s="231">
        <v>9914.3199999999997</v>
      </c>
      <c r="I231" s="232"/>
      <c r="J231" s="233">
        <f>ROUND(I231*H231,2)</f>
        <v>0</v>
      </c>
      <c r="K231" s="229" t="s">
        <v>176</v>
      </c>
      <c r="L231" s="45"/>
      <c r="M231" s="234" t="s">
        <v>1</v>
      </c>
      <c r="N231" s="235" t="s">
        <v>43</v>
      </c>
      <c r="O231" s="92"/>
      <c r="P231" s="236">
        <f>O231*H231</f>
        <v>0</v>
      </c>
      <c r="Q231" s="236">
        <v>0.00010000000000000001</v>
      </c>
      <c r="R231" s="236">
        <f>Q231*H231</f>
        <v>0.99143199999999998</v>
      </c>
      <c r="S231" s="236">
        <v>0</v>
      </c>
      <c r="T231" s="237">
        <f>S231*H231</f>
        <v>0</v>
      </c>
      <c r="U231" s="39"/>
      <c r="V231" s="39"/>
      <c r="W231" s="39"/>
      <c r="X231" s="39"/>
      <c r="Y231" s="39"/>
      <c r="Z231" s="39"/>
      <c r="AA231" s="39"/>
      <c r="AB231" s="39"/>
      <c r="AC231" s="39"/>
      <c r="AD231" s="39"/>
      <c r="AE231" s="39"/>
      <c r="AR231" s="238" t="s">
        <v>177</v>
      </c>
      <c r="AT231" s="238" t="s">
        <v>172</v>
      </c>
      <c r="AU231" s="238" t="s">
        <v>87</v>
      </c>
      <c r="AY231" s="18" t="s">
        <v>170</v>
      </c>
      <c r="BE231" s="239">
        <f>IF(N231="základní",J231,0)</f>
        <v>0</v>
      </c>
      <c r="BF231" s="239">
        <f>IF(N231="snížená",J231,0)</f>
        <v>0</v>
      </c>
      <c r="BG231" s="239">
        <f>IF(N231="zákl. přenesená",J231,0)</f>
        <v>0</v>
      </c>
      <c r="BH231" s="239">
        <f>IF(N231="sníž. přenesená",J231,0)</f>
        <v>0</v>
      </c>
      <c r="BI231" s="239">
        <f>IF(N231="nulová",J231,0)</f>
        <v>0</v>
      </c>
      <c r="BJ231" s="18" t="s">
        <v>85</v>
      </c>
      <c r="BK231" s="239">
        <f>ROUND(I231*H231,2)</f>
        <v>0</v>
      </c>
      <c r="BL231" s="18" t="s">
        <v>177</v>
      </c>
      <c r="BM231" s="238" t="s">
        <v>379</v>
      </c>
    </row>
    <row r="232" s="13" customFormat="1">
      <c r="A232" s="13"/>
      <c r="B232" s="240"/>
      <c r="C232" s="241"/>
      <c r="D232" s="242" t="s">
        <v>179</v>
      </c>
      <c r="E232" s="243" t="s">
        <v>1</v>
      </c>
      <c r="F232" s="244" t="s">
        <v>380</v>
      </c>
      <c r="G232" s="241"/>
      <c r="H232" s="245">
        <v>9914.3199999999997</v>
      </c>
      <c r="I232" s="246"/>
      <c r="J232" s="241"/>
      <c r="K232" s="241"/>
      <c r="L232" s="247"/>
      <c r="M232" s="248"/>
      <c r="N232" s="249"/>
      <c r="O232" s="249"/>
      <c r="P232" s="249"/>
      <c r="Q232" s="249"/>
      <c r="R232" s="249"/>
      <c r="S232" s="249"/>
      <c r="T232" s="250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T232" s="251" t="s">
        <v>179</v>
      </c>
      <c r="AU232" s="251" t="s">
        <v>87</v>
      </c>
      <c r="AV232" s="13" t="s">
        <v>87</v>
      </c>
      <c r="AW232" s="13" t="s">
        <v>34</v>
      </c>
      <c r="AX232" s="13" t="s">
        <v>85</v>
      </c>
      <c r="AY232" s="251" t="s">
        <v>170</v>
      </c>
    </row>
    <row r="233" s="2" customFormat="1" ht="24.15" customHeight="1">
      <c r="A233" s="39"/>
      <c r="B233" s="40"/>
      <c r="C233" s="273" t="s">
        <v>381</v>
      </c>
      <c r="D233" s="273" t="s">
        <v>298</v>
      </c>
      <c r="E233" s="274" t="s">
        <v>382</v>
      </c>
      <c r="F233" s="275" t="s">
        <v>383</v>
      </c>
      <c r="G233" s="276" t="s">
        <v>175</v>
      </c>
      <c r="H233" s="277">
        <v>11743.512000000001</v>
      </c>
      <c r="I233" s="278"/>
      <c r="J233" s="279">
        <f>ROUND(I233*H233,2)</f>
        <v>0</v>
      </c>
      <c r="K233" s="275" t="s">
        <v>176</v>
      </c>
      <c r="L233" s="280"/>
      <c r="M233" s="281" t="s">
        <v>1</v>
      </c>
      <c r="N233" s="282" t="s">
        <v>43</v>
      </c>
      <c r="O233" s="92"/>
      <c r="P233" s="236">
        <f>O233*H233</f>
        <v>0</v>
      </c>
      <c r="Q233" s="236">
        <v>0.00050000000000000001</v>
      </c>
      <c r="R233" s="236">
        <f>Q233*H233</f>
        <v>5.8717560000000004</v>
      </c>
      <c r="S233" s="236">
        <v>0</v>
      </c>
      <c r="T233" s="237">
        <f>S233*H233</f>
        <v>0</v>
      </c>
      <c r="U233" s="39"/>
      <c r="V233" s="39"/>
      <c r="W233" s="39"/>
      <c r="X233" s="39"/>
      <c r="Y233" s="39"/>
      <c r="Z233" s="39"/>
      <c r="AA233" s="39"/>
      <c r="AB233" s="39"/>
      <c r="AC233" s="39"/>
      <c r="AD233" s="39"/>
      <c r="AE233" s="39"/>
      <c r="AR233" s="238" t="s">
        <v>210</v>
      </c>
      <c r="AT233" s="238" t="s">
        <v>298</v>
      </c>
      <c r="AU233" s="238" t="s">
        <v>87</v>
      </c>
      <c r="AY233" s="18" t="s">
        <v>170</v>
      </c>
      <c r="BE233" s="239">
        <f>IF(N233="základní",J233,0)</f>
        <v>0</v>
      </c>
      <c r="BF233" s="239">
        <f>IF(N233="snížená",J233,0)</f>
        <v>0</v>
      </c>
      <c r="BG233" s="239">
        <f>IF(N233="zákl. přenesená",J233,0)</f>
        <v>0</v>
      </c>
      <c r="BH233" s="239">
        <f>IF(N233="sníž. přenesená",J233,0)</f>
        <v>0</v>
      </c>
      <c r="BI233" s="239">
        <f>IF(N233="nulová",J233,0)</f>
        <v>0</v>
      </c>
      <c r="BJ233" s="18" t="s">
        <v>85</v>
      </c>
      <c r="BK233" s="239">
        <f>ROUND(I233*H233,2)</f>
        <v>0</v>
      </c>
      <c r="BL233" s="18" t="s">
        <v>177</v>
      </c>
      <c r="BM233" s="238" t="s">
        <v>384</v>
      </c>
    </row>
    <row r="234" s="13" customFormat="1">
      <c r="A234" s="13"/>
      <c r="B234" s="240"/>
      <c r="C234" s="241"/>
      <c r="D234" s="242" t="s">
        <v>179</v>
      </c>
      <c r="E234" s="241"/>
      <c r="F234" s="244" t="s">
        <v>385</v>
      </c>
      <c r="G234" s="241"/>
      <c r="H234" s="245">
        <v>11743.512000000001</v>
      </c>
      <c r="I234" s="246"/>
      <c r="J234" s="241"/>
      <c r="K234" s="241"/>
      <c r="L234" s="247"/>
      <c r="M234" s="248"/>
      <c r="N234" s="249"/>
      <c r="O234" s="249"/>
      <c r="P234" s="249"/>
      <c r="Q234" s="249"/>
      <c r="R234" s="249"/>
      <c r="S234" s="249"/>
      <c r="T234" s="250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T234" s="251" t="s">
        <v>179</v>
      </c>
      <c r="AU234" s="251" t="s">
        <v>87</v>
      </c>
      <c r="AV234" s="13" t="s">
        <v>87</v>
      </c>
      <c r="AW234" s="13" t="s">
        <v>4</v>
      </c>
      <c r="AX234" s="13" t="s">
        <v>85</v>
      </c>
      <c r="AY234" s="251" t="s">
        <v>170</v>
      </c>
    </row>
    <row r="235" s="2" customFormat="1" ht="37.8" customHeight="1">
      <c r="A235" s="39"/>
      <c r="B235" s="40"/>
      <c r="C235" s="227" t="s">
        <v>386</v>
      </c>
      <c r="D235" s="227" t="s">
        <v>172</v>
      </c>
      <c r="E235" s="228" t="s">
        <v>387</v>
      </c>
      <c r="F235" s="229" t="s">
        <v>388</v>
      </c>
      <c r="G235" s="230" t="s">
        <v>389</v>
      </c>
      <c r="H235" s="231">
        <v>7</v>
      </c>
      <c r="I235" s="232"/>
      <c r="J235" s="233">
        <f>ROUND(I235*H235,2)</f>
        <v>0</v>
      </c>
      <c r="K235" s="229" t="s">
        <v>176</v>
      </c>
      <c r="L235" s="45"/>
      <c r="M235" s="234" t="s">
        <v>1</v>
      </c>
      <c r="N235" s="235" t="s">
        <v>43</v>
      </c>
      <c r="O235" s="92"/>
      <c r="P235" s="236">
        <f>O235*H235</f>
        <v>0</v>
      </c>
      <c r="Q235" s="236">
        <v>0.024639999999999999</v>
      </c>
      <c r="R235" s="236">
        <f>Q235*H235</f>
        <v>0.17247999999999999</v>
      </c>
      <c r="S235" s="236">
        <v>0</v>
      </c>
      <c r="T235" s="237">
        <f>S235*H235</f>
        <v>0</v>
      </c>
      <c r="U235" s="39"/>
      <c r="V235" s="39"/>
      <c r="W235" s="39"/>
      <c r="X235" s="39"/>
      <c r="Y235" s="39"/>
      <c r="Z235" s="39"/>
      <c r="AA235" s="39"/>
      <c r="AB235" s="39"/>
      <c r="AC235" s="39"/>
      <c r="AD235" s="39"/>
      <c r="AE235" s="39"/>
      <c r="AR235" s="238" t="s">
        <v>177</v>
      </c>
      <c r="AT235" s="238" t="s">
        <v>172</v>
      </c>
      <c r="AU235" s="238" t="s">
        <v>87</v>
      </c>
      <c r="AY235" s="18" t="s">
        <v>170</v>
      </c>
      <c r="BE235" s="239">
        <f>IF(N235="základní",J235,0)</f>
        <v>0</v>
      </c>
      <c r="BF235" s="239">
        <f>IF(N235="snížená",J235,0)</f>
        <v>0</v>
      </c>
      <c r="BG235" s="239">
        <f>IF(N235="zákl. přenesená",J235,0)</f>
        <v>0</v>
      </c>
      <c r="BH235" s="239">
        <f>IF(N235="sníž. přenesená",J235,0)</f>
        <v>0</v>
      </c>
      <c r="BI235" s="239">
        <f>IF(N235="nulová",J235,0)</f>
        <v>0</v>
      </c>
      <c r="BJ235" s="18" t="s">
        <v>85</v>
      </c>
      <c r="BK235" s="239">
        <f>ROUND(I235*H235,2)</f>
        <v>0</v>
      </c>
      <c r="BL235" s="18" t="s">
        <v>177</v>
      </c>
      <c r="BM235" s="238" t="s">
        <v>390</v>
      </c>
    </row>
    <row r="236" s="13" customFormat="1">
      <c r="A236" s="13"/>
      <c r="B236" s="240"/>
      <c r="C236" s="241"/>
      <c r="D236" s="242" t="s">
        <v>179</v>
      </c>
      <c r="E236" s="243" t="s">
        <v>1</v>
      </c>
      <c r="F236" s="244" t="s">
        <v>391</v>
      </c>
      <c r="G236" s="241"/>
      <c r="H236" s="245">
        <v>7</v>
      </c>
      <c r="I236" s="246"/>
      <c r="J236" s="241"/>
      <c r="K236" s="241"/>
      <c r="L236" s="247"/>
      <c r="M236" s="248"/>
      <c r="N236" s="249"/>
      <c r="O236" s="249"/>
      <c r="P236" s="249"/>
      <c r="Q236" s="249"/>
      <c r="R236" s="249"/>
      <c r="S236" s="249"/>
      <c r="T236" s="250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T236" s="251" t="s">
        <v>179</v>
      </c>
      <c r="AU236" s="251" t="s">
        <v>87</v>
      </c>
      <c r="AV236" s="13" t="s">
        <v>87</v>
      </c>
      <c r="AW236" s="13" t="s">
        <v>34</v>
      </c>
      <c r="AX236" s="13" t="s">
        <v>85</v>
      </c>
      <c r="AY236" s="251" t="s">
        <v>170</v>
      </c>
    </row>
    <row r="237" s="2" customFormat="1" ht="16.5" customHeight="1">
      <c r="A237" s="39"/>
      <c r="B237" s="40"/>
      <c r="C237" s="273" t="s">
        <v>392</v>
      </c>
      <c r="D237" s="273" t="s">
        <v>298</v>
      </c>
      <c r="E237" s="274" t="s">
        <v>393</v>
      </c>
      <c r="F237" s="275" t="s">
        <v>394</v>
      </c>
      <c r="G237" s="276" t="s">
        <v>183</v>
      </c>
      <c r="H237" s="277">
        <v>7</v>
      </c>
      <c r="I237" s="278"/>
      <c r="J237" s="279">
        <f>ROUND(I237*H237,2)</f>
        <v>0</v>
      </c>
      <c r="K237" s="275" t="s">
        <v>1</v>
      </c>
      <c r="L237" s="280"/>
      <c r="M237" s="281" t="s">
        <v>1</v>
      </c>
      <c r="N237" s="282" t="s">
        <v>43</v>
      </c>
      <c r="O237" s="92"/>
      <c r="P237" s="236">
        <f>O237*H237</f>
        <v>0</v>
      </c>
      <c r="Q237" s="236">
        <v>0.73999999999999999</v>
      </c>
      <c r="R237" s="236">
        <f>Q237*H237</f>
        <v>5.1799999999999997</v>
      </c>
      <c r="S237" s="236">
        <v>0</v>
      </c>
      <c r="T237" s="237">
        <f>S237*H237</f>
        <v>0</v>
      </c>
      <c r="U237" s="39"/>
      <c r="V237" s="39"/>
      <c r="W237" s="39"/>
      <c r="X237" s="39"/>
      <c r="Y237" s="39"/>
      <c r="Z237" s="39"/>
      <c r="AA237" s="39"/>
      <c r="AB237" s="39"/>
      <c r="AC237" s="39"/>
      <c r="AD237" s="39"/>
      <c r="AE237" s="39"/>
      <c r="AR237" s="238" t="s">
        <v>210</v>
      </c>
      <c r="AT237" s="238" t="s">
        <v>298</v>
      </c>
      <c r="AU237" s="238" t="s">
        <v>87</v>
      </c>
      <c r="AY237" s="18" t="s">
        <v>170</v>
      </c>
      <c r="BE237" s="239">
        <f>IF(N237="základní",J237,0)</f>
        <v>0</v>
      </c>
      <c r="BF237" s="239">
        <f>IF(N237="snížená",J237,0)</f>
        <v>0</v>
      </c>
      <c r="BG237" s="239">
        <f>IF(N237="zákl. přenesená",J237,0)</f>
        <v>0</v>
      </c>
      <c r="BH237" s="239">
        <f>IF(N237="sníž. přenesená",J237,0)</f>
        <v>0</v>
      </c>
      <c r="BI237" s="239">
        <f>IF(N237="nulová",J237,0)</f>
        <v>0</v>
      </c>
      <c r="BJ237" s="18" t="s">
        <v>85</v>
      </c>
      <c r="BK237" s="239">
        <f>ROUND(I237*H237,2)</f>
        <v>0</v>
      </c>
      <c r="BL237" s="18" t="s">
        <v>177</v>
      </c>
      <c r="BM237" s="238" t="s">
        <v>395</v>
      </c>
    </row>
    <row r="238" s="12" customFormat="1" ht="22.8" customHeight="1">
      <c r="A238" s="12"/>
      <c r="B238" s="211"/>
      <c r="C238" s="212"/>
      <c r="D238" s="213" t="s">
        <v>77</v>
      </c>
      <c r="E238" s="225" t="s">
        <v>177</v>
      </c>
      <c r="F238" s="225" t="s">
        <v>396</v>
      </c>
      <c r="G238" s="212"/>
      <c r="H238" s="212"/>
      <c r="I238" s="215"/>
      <c r="J238" s="226">
        <f>BK238</f>
        <v>0</v>
      </c>
      <c r="K238" s="212"/>
      <c r="L238" s="217"/>
      <c r="M238" s="218"/>
      <c r="N238" s="219"/>
      <c r="O238" s="219"/>
      <c r="P238" s="220">
        <f>SUM(P239:P244)</f>
        <v>0</v>
      </c>
      <c r="Q238" s="219"/>
      <c r="R238" s="220">
        <f>SUM(R239:R244)</f>
        <v>107.2185552</v>
      </c>
      <c r="S238" s="219"/>
      <c r="T238" s="221">
        <f>SUM(T239:T244)</f>
        <v>0</v>
      </c>
      <c r="U238" s="12"/>
      <c r="V238" s="12"/>
      <c r="W238" s="12"/>
      <c r="X238" s="12"/>
      <c r="Y238" s="12"/>
      <c r="Z238" s="12"/>
      <c r="AA238" s="12"/>
      <c r="AB238" s="12"/>
      <c r="AC238" s="12"/>
      <c r="AD238" s="12"/>
      <c r="AE238" s="12"/>
      <c r="AR238" s="222" t="s">
        <v>85</v>
      </c>
      <c r="AT238" s="223" t="s">
        <v>77</v>
      </c>
      <c r="AU238" s="223" t="s">
        <v>85</v>
      </c>
      <c r="AY238" s="222" t="s">
        <v>170</v>
      </c>
      <c r="BK238" s="224">
        <f>SUM(BK239:BK244)</f>
        <v>0</v>
      </c>
    </row>
    <row r="239" s="2" customFormat="1" ht="37.8" customHeight="1">
      <c r="A239" s="39"/>
      <c r="B239" s="40"/>
      <c r="C239" s="227" t="s">
        <v>397</v>
      </c>
      <c r="D239" s="227" t="s">
        <v>172</v>
      </c>
      <c r="E239" s="228" t="s">
        <v>398</v>
      </c>
      <c r="F239" s="229" t="s">
        <v>399</v>
      </c>
      <c r="G239" s="230" t="s">
        <v>224</v>
      </c>
      <c r="H239" s="231">
        <v>1.29</v>
      </c>
      <c r="I239" s="232"/>
      <c r="J239" s="233">
        <f>ROUND(I239*H239,2)</f>
        <v>0</v>
      </c>
      <c r="K239" s="229" t="s">
        <v>176</v>
      </c>
      <c r="L239" s="45"/>
      <c r="M239" s="234" t="s">
        <v>1</v>
      </c>
      <c r="N239" s="235" t="s">
        <v>43</v>
      </c>
      <c r="O239" s="92"/>
      <c r="P239" s="236">
        <f>O239*H239</f>
        <v>0</v>
      </c>
      <c r="Q239" s="236">
        <v>2.13408</v>
      </c>
      <c r="R239" s="236">
        <f>Q239*H239</f>
        <v>2.7529631999999999</v>
      </c>
      <c r="S239" s="236">
        <v>0</v>
      </c>
      <c r="T239" s="237">
        <f>S239*H239</f>
        <v>0</v>
      </c>
      <c r="U239" s="39"/>
      <c r="V239" s="39"/>
      <c r="W239" s="39"/>
      <c r="X239" s="39"/>
      <c r="Y239" s="39"/>
      <c r="Z239" s="39"/>
      <c r="AA239" s="39"/>
      <c r="AB239" s="39"/>
      <c r="AC239" s="39"/>
      <c r="AD239" s="39"/>
      <c r="AE239" s="39"/>
      <c r="AR239" s="238" t="s">
        <v>177</v>
      </c>
      <c r="AT239" s="238" t="s">
        <v>172</v>
      </c>
      <c r="AU239" s="238" t="s">
        <v>87</v>
      </c>
      <c r="AY239" s="18" t="s">
        <v>170</v>
      </c>
      <c r="BE239" s="239">
        <f>IF(N239="základní",J239,0)</f>
        <v>0</v>
      </c>
      <c r="BF239" s="239">
        <f>IF(N239="snížená",J239,0)</f>
        <v>0</v>
      </c>
      <c r="BG239" s="239">
        <f>IF(N239="zákl. přenesená",J239,0)</f>
        <v>0</v>
      </c>
      <c r="BH239" s="239">
        <f>IF(N239="sníž. přenesená",J239,0)</f>
        <v>0</v>
      </c>
      <c r="BI239" s="239">
        <f>IF(N239="nulová",J239,0)</f>
        <v>0</v>
      </c>
      <c r="BJ239" s="18" t="s">
        <v>85</v>
      </c>
      <c r="BK239" s="239">
        <f>ROUND(I239*H239,2)</f>
        <v>0</v>
      </c>
      <c r="BL239" s="18" t="s">
        <v>177</v>
      </c>
      <c r="BM239" s="238" t="s">
        <v>400</v>
      </c>
    </row>
    <row r="240" s="13" customFormat="1">
      <c r="A240" s="13"/>
      <c r="B240" s="240"/>
      <c r="C240" s="241"/>
      <c r="D240" s="242" t="s">
        <v>179</v>
      </c>
      <c r="E240" s="243" t="s">
        <v>1</v>
      </c>
      <c r="F240" s="244" t="s">
        <v>401</v>
      </c>
      <c r="G240" s="241"/>
      <c r="H240" s="245">
        <v>1.29</v>
      </c>
      <c r="I240" s="246"/>
      <c r="J240" s="241"/>
      <c r="K240" s="241"/>
      <c r="L240" s="247"/>
      <c r="M240" s="248"/>
      <c r="N240" s="249"/>
      <c r="O240" s="249"/>
      <c r="P240" s="249"/>
      <c r="Q240" s="249"/>
      <c r="R240" s="249"/>
      <c r="S240" s="249"/>
      <c r="T240" s="250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T240" s="251" t="s">
        <v>179</v>
      </c>
      <c r="AU240" s="251" t="s">
        <v>87</v>
      </c>
      <c r="AV240" s="13" t="s">
        <v>87</v>
      </c>
      <c r="AW240" s="13" t="s">
        <v>34</v>
      </c>
      <c r="AX240" s="13" t="s">
        <v>85</v>
      </c>
      <c r="AY240" s="251" t="s">
        <v>170</v>
      </c>
    </row>
    <row r="241" s="2" customFormat="1" ht="44.25" customHeight="1">
      <c r="A241" s="39"/>
      <c r="B241" s="40"/>
      <c r="C241" s="227" t="s">
        <v>402</v>
      </c>
      <c r="D241" s="227" t="s">
        <v>172</v>
      </c>
      <c r="E241" s="228" t="s">
        <v>403</v>
      </c>
      <c r="F241" s="229" t="s">
        <v>404</v>
      </c>
      <c r="G241" s="230" t="s">
        <v>175</v>
      </c>
      <c r="H241" s="231">
        <v>3.25</v>
      </c>
      <c r="I241" s="232"/>
      <c r="J241" s="233">
        <f>ROUND(I241*H241,2)</f>
        <v>0</v>
      </c>
      <c r="K241" s="229" t="s">
        <v>176</v>
      </c>
      <c r="L241" s="45"/>
      <c r="M241" s="234" t="s">
        <v>1</v>
      </c>
      <c r="N241" s="235" t="s">
        <v>43</v>
      </c>
      <c r="O241" s="92"/>
      <c r="P241" s="236">
        <f>O241*H241</f>
        <v>0</v>
      </c>
      <c r="Q241" s="236">
        <v>0</v>
      </c>
      <c r="R241" s="236">
        <f>Q241*H241</f>
        <v>0</v>
      </c>
      <c r="S241" s="236">
        <v>0</v>
      </c>
      <c r="T241" s="237">
        <f>S241*H241</f>
        <v>0</v>
      </c>
      <c r="U241" s="39"/>
      <c r="V241" s="39"/>
      <c r="W241" s="39"/>
      <c r="X241" s="39"/>
      <c r="Y241" s="39"/>
      <c r="Z241" s="39"/>
      <c r="AA241" s="39"/>
      <c r="AB241" s="39"/>
      <c r="AC241" s="39"/>
      <c r="AD241" s="39"/>
      <c r="AE241" s="39"/>
      <c r="AR241" s="238" t="s">
        <v>177</v>
      </c>
      <c r="AT241" s="238" t="s">
        <v>172</v>
      </c>
      <c r="AU241" s="238" t="s">
        <v>87</v>
      </c>
      <c r="AY241" s="18" t="s">
        <v>170</v>
      </c>
      <c r="BE241" s="239">
        <f>IF(N241="základní",J241,0)</f>
        <v>0</v>
      </c>
      <c r="BF241" s="239">
        <f>IF(N241="snížená",J241,0)</f>
        <v>0</v>
      </c>
      <c r="BG241" s="239">
        <f>IF(N241="zákl. přenesená",J241,0)</f>
        <v>0</v>
      </c>
      <c r="BH241" s="239">
        <f>IF(N241="sníž. přenesená",J241,0)</f>
        <v>0</v>
      </c>
      <c r="BI241" s="239">
        <f>IF(N241="nulová",J241,0)</f>
        <v>0</v>
      </c>
      <c r="BJ241" s="18" t="s">
        <v>85</v>
      </c>
      <c r="BK241" s="239">
        <f>ROUND(I241*H241,2)</f>
        <v>0</v>
      </c>
      <c r="BL241" s="18" t="s">
        <v>177</v>
      </c>
      <c r="BM241" s="238" t="s">
        <v>405</v>
      </c>
    </row>
    <row r="242" s="13" customFormat="1">
      <c r="A242" s="13"/>
      <c r="B242" s="240"/>
      <c r="C242" s="241"/>
      <c r="D242" s="242" t="s">
        <v>179</v>
      </c>
      <c r="E242" s="243" t="s">
        <v>1</v>
      </c>
      <c r="F242" s="244" t="s">
        <v>406</v>
      </c>
      <c r="G242" s="241"/>
      <c r="H242" s="245">
        <v>3.25</v>
      </c>
      <c r="I242" s="246"/>
      <c r="J242" s="241"/>
      <c r="K242" s="241"/>
      <c r="L242" s="247"/>
      <c r="M242" s="248"/>
      <c r="N242" s="249"/>
      <c r="O242" s="249"/>
      <c r="P242" s="249"/>
      <c r="Q242" s="249"/>
      <c r="R242" s="249"/>
      <c r="S242" s="249"/>
      <c r="T242" s="250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T242" s="251" t="s">
        <v>179</v>
      </c>
      <c r="AU242" s="251" t="s">
        <v>87</v>
      </c>
      <c r="AV242" s="13" t="s">
        <v>87</v>
      </c>
      <c r="AW242" s="13" t="s">
        <v>34</v>
      </c>
      <c r="AX242" s="13" t="s">
        <v>85</v>
      </c>
      <c r="AY242" s="251" t="s">
        <v>170</v>
      </c>
    </row>
    <row r="243" s="2" customFormat="1" ht="62.7" customHeight="1">
      <c r="A243" s="39"/>
      <c r="B243" s="40"/>
      <c r="C243" s="227" t="s">
        <v>407</v>
      </c>
      <c r="D243" s="227" t="s">
        <v>172</v>
      </c>
      <c r="E243" s="228" t="s">
        <v>408</v>
      </c>
      <c r="F243" s="229" t="s">
        <v>409</v>
      </c>
      <c r="G243" s="230" t="s">
        <v>224</v>
      </c>
      <c r="H243" s="231">
        <v>51.390000000000001</v>
      </c>
      <c r="I243" s="232"/>
      <c r="J243" s="233">
        <f>ROUND(I243*H243,2)</f>
        <v>0</v>
      </c>
      <c r="K243" s="229" t="s">
        <v>176</v>
      </c>
      <c r="L243" s="45"/>
      <c r="M243" s="234" t="s">
        <v>1</v>
      </c>
      <c r="N243" s="235" t="s">
        <v>43</v>
      </c>
      <c r="O243" s="92"/>
      <c r="P243" s="236">
        <f>O243*H243</f>
        <v>0</v>
      </c>
      <c r="Q243" s="236">
        <v>2.0327999999999999</v>
      </c>
      <c r="R243" s="236">
        <f>Q243*H243</f>
        <v>104.465592</v>
      </c>
      <c r="S243" s="236">
        <v>0</v>
      </c>
      <c r="T243" s="237">
        <f>S243*H243</f>
        <v>0</v>
      </c>
      <c r="U243" s="39"/>
      <c r="V243" s="39"/>
      <c r="W243" s="39"/>
      <c r="X243" s="39"/>
      <c r="Y243" s="39"/>
      <c r="Z243" s="39"/>
      <c r="AA243" s="39"/>
      <c r="AB243" s="39"/>
      <c r="AC243" s="39"/>
      <c r="AD243" s="39"/>
      <c r="AE243" s="39"/>
      <c r="AR243" s="238" t="s">
        <v>177</v>
      </c>
      <c r="AT243" s="238" t="s">
        <v>172</v>
      </c>
      <c r="AU243" s="238" t="s">
        <v>87</v>
      </c>
      <c r="AY243" s="18" t="s">
        <v>170</v>
      </c>
      <c r="BE243" s="239">
        <f>IF(N243="základní",J243,0)</f>
        <v>0</v>
      </c>
      <c r="BF243" s="239">
        <f>IF(N243="snížená",J243,0)</f>
        <v>0</v>
      </c>
      <c r="BG243" s="239">
        <f>IF(N243="zákl. přenesená",J243,0)</f>
        <v>0</v>
      </c>
      <c r="BH243" s="239">
        <f>IF(N243="sníž. přenesená",J243,0)</f>
        <v>0</v>
      </c>
      <c r="BI243" s="239">
        <f>IF(N243="nulová",J243,0)</f>
        <v>0</v>
      </c>
      <c r="BJ243" s="18" t="s">
        <v>85</v>
      </c>
      <c r="BK243" s="239">
        <f>ROUND(I243*H243,2)</f>
        <v>0</v>
      </c>
      <c r="BL243" s="18" t="s">
        <v>177</v>
      </c>
      <c r="BM243" s="238" t="s">
        <v>410</v>
      </c>
    </row>
    <row r="244" s="13" customFormat="1">
      <c r="A244" s="13"/>
      <c r="B244" s="240"/>
      <c r="C244" s="241"/>
      <c r="D244" s="242" t="s">
        <v>179</v>
      </c>
      <c r="E244" s="243" t="s">
        <v>1</v>
      </c>
      <c r="F244" s="244" t="s">
        <v>411</v>
      </c>
      <c r="G244" s="241"/>
      <c r="H244" s="245">
        <v>51.390000000000001</v>
      </c>
      <c r="I244" s="246"/>
      <c r="J244" s="241"/>
      <c r="K244" s="241"/>
      <c r="L244" s="247"/>
      <c r="M244" s="248"/>
      <c r="N244" s="249"/>
      <c r="O244" s="249"/>
      <c r="P244" s="249"/>
      <c r="Q244" s="249"/>
      <c r="R244" s="249"/>
      <c r="S244" s="249"/>
      <c r="T244" s="250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  <c r="AT244" s="251" t="s">
        <v>179</v>
      </c>
      <c r="AU244" s="251" t="s">
        <v>87</v>
      </c>
      <c r="AV244" s="13" t="s">
        <v>87</v>
      </c>
      <c r="AW244" s="13" t="s">
        <v>34</v>
      </c>
      <c r="AX244" s="13" t="s">
        <v>85</v>
      </c>
      <c r="AY244" s="251" t="s">
        <v>170</v>
      </c>
    </row>
    <row r="245" s="12" customFormat="1" ht="22.8" customHeight="1">
      <c r="A245" s="12"/>
      <c r="B245" s="211"/>
      <c r="C245" s="212"/>
      <c r="D245" s="213" t="s">
        <v>77</v>
      </c>
      <c r="E245" s="225" t="s">
        <v>210</v>
      </c>
      <c r="F245" s="225" t="s">
        <v>412</v>
      </c>
      <c r="G245" s="212"/>
      <c r="H245" s="212"/>
      <c r="I245" s="215"/>
      <c r="J245" s="226">
        <f>BK245</f>
        <v>0</v>
      </c>
      <c r="K245" s="212"/>
      <c r="L245" s="217"/>
      <c r="M245" s="218"/>
      <c r="N245" s="219"/>
      <c r="O245" s="219"/>
      <c r="P245" s="220">
        <f>SUM(P246:P253)</f>
        <v>0</v>
      </c>
      <c r="Q245" s="219"/>
      <c r="R245" s="220">
        <f>SUM(R246:R253)</f>
        <v>0</v>
      </c>
      <c r="S245" s="219"/>
      <c r="T245" s="221">
        <f>SUM(T246:T253)</f>
        <v>157.73496</v>
      </c>
      <c r="U245" s="12"/>
      <c r="V245" s="12"/>
      <c r="W245" s="12"/>
      <c r="X245" s="12"/>
      <c r="Y245" s="12"/>
      <c r="Z245" s="12"/>
      <c r="AA245" s="12"/>
      <c r="AB245" s="12"/>
      <c r="AC245" s="12"/>
      <c r="AD245" s="12"/>
      <c r="AE245" s="12"/>
      <c r="AR245" s="222" t="s">
        <v>85</v>
      </c>
      <c r="AT245" s="223" t="s">
        <v>77</v>
      </c>
      <c r="AU245" s="223" t="s">
        <v>85</v>
      </c>
      <c r="AY245" s="222" t="s">
        <v>170</v>
      </c>
      <c r="BK245" s="224">
        <f>SUM(BK246:BK253)</f>
        <v>0</v>
      </c>
    </row>
    <row r="246" s="2" customFormat="1" ht="24.15" customHeight="1">
      <c r="A246" s="39"/>
      <c r="B246" s="40"/>
      <c r="C246" s="227" t="s">
        <v>413</v>
      </c>
      <c r="D246" s="227" t="s">
        <v>172</v>
      </c>
      <c r="E246" s="228" t="s">
        <v>414</v>
      </c>
      <c r="F246" s="229" t="s">
        <v>415</v>
      </c>
      <c r="G246" s="230" t="s">
        <v>389</v>
      </c>
      <c r="H246" s="231">
        <v>91</v>
      </c>
      <c r="I246" s="232"/>
      <c r="J246" s="233">
        <f>ROUND(I246*H246,2)</f>
        <v>0</v>
      </c>
      <c r="K246" s="229" t="s">
        <v>176</v>
      </c>
      <c r="L246" s="45"/>
      <c r="M246" s="234" t="s">
        <v>1</v>
      </c>
      <c r="N246" s="235" t="s">
        <v>43</v>
      </c>
      <c r="O246" s="92"/>
      <c r="P246" s="236">
        <f>O246*H246</f>
        <v>0</v>
      </c>
      <c r="Q246" s="236">
        <v>0</v>
      </c>
      <c r="R246" s="236">
        <f>Q246*H246</f>
        <v>0</v>
      </c>
      <c r="S246" s="236">
        <v>1.6499999999999999</v>
      </c>
      <c r="T246" s="237">
        <f>S246*H246</f>
        <v>150.15000000000001</v>
      </c>
      <c r="U246" s="39"/>
      <c r="V246" s="39"/>
      <c r="W246" s="39"/>
      <c r="X246" s="39"/>
      <c r="Y246" s="39"/>
      <c r="Z246" s="39"/>
      <c r="AA246" s="39"/>
      <c r="AB246" s="39"/>
      <c r="AC246" s="39"/>
      <c r="AD246" s="39"/>
      <c r="AE246" s="39"/>
      <c r="AR246" s="238" t="s">
        <v>177</v>
      </c>
      <c r="AT246" s="238" t="s">
        <v>172</v>
      </c>
      <c r="AU246" s="238" t="s">
        <v>87</v>
      </c>
      <c r="AY246" s="18" t="s">
        <v>170</v>
      </c>
      <c r="BE246" s="239">
        <f>IF(N246="základní",J246,0)</f>
        <v>0</v>
      </c>
      <c r="BF246" s="239">
        <f>IF(N246="snížená",J246,0)</f>
        <v>0</v>
      </c>
      <c r="BG246" s="239">
        <f>IF(N246="zákl. přenesená",J246,0)</f>
        <v>0</v>
      </c>
      <c r="BH246" s="239">
        <f>IF(N246="sníž. přenesená",J246,0)</f>
        <v>0</v>
      </c>
      <c r="BI246" s="239">
        <f>IF(N246="nulová",J246,0)</f>
        <v>0</v>
      </c>
      <c r="BJ246" s="18" t="s">
        <v>85</v>
      </c>
      <c r="BK246" s="239">
        <f>ROUND(I246*H246,2)</f>
        <v>0</v>
      </c>
      <c r="BL246" s="18" t="s">
        <v>177</v>
      </c>
      <c r="BM246" s="238" t="s">
        <v>416</v>
      </c>
    </row>
    <row r="247" s="13" customFormat="1">
      <c r="A247" s="13"/>
      <c r="B247" s="240"/>
      <c r="C247" s="241"/>
      <c r="D247" s="242" t="s">
        <v>179</v>
      </c>
      <c r="E247" s="243" t="s">
        <v>1</v>
      </c>
      <c r="F247" s="244" t="s">
        <v>417</v>
      </c>
      <c r="G247" s="241"/>
      <c r="H247" s="245">
        <v>91</v>
      </c>
      <c r="I247" s="246"/>
      <c r="J247" s="241"/>
      <c r="K247" s="241"/>
      <c r="L247" s="247"/>
      <c r="M247" s="248"/>
      <c r="N247" s="249"/>
      <c r="O247" s="249"/>
      <c r="P247" s="249"/>
      <c r="Q247" s="249"/>
      <c r="R247" s="249"/>
      <c r="S247" s="249"/>
      <c r="T247" s="250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T247" s="251" t="s">
        <v>179</v>
      </c>
      <c r="AU247" s="251" t="s">
        <v>87</v>
      </c>
      <c r="AV247" s="13" t="s">
        <v>87</v>
      </c>
      <c r="AW247" s="13" t="s">
        <v>34</v>
      </c>
      <c r="AX247" s="13" t="s">
        <v>85</v>
      </c>
      <c r="AY247" s="251" t="s">
        <v>170</v>
      </c>
    </row>
    <row r="248" s="2" customFormat="1" ht="33" customHeight="1">
      <c r="A248" s="39"/>
      <c r="B248" s="40"/>
      <c r="C248" s="227" t="s">
        <v>418</v>
      </c>
      <c r="D248" s="227" t="s">
        <v>172</v>
      </c>
      <c r="E248" s="228" t="s">
        <v>419</v>
      </c>
      <c r="F248" s="229" t="s">
        <v>420</v>
      </c>
      <c r="G248" s="230" t="s">
        <v>224</v>
      </c>
      <c r="H248" s="231">
        <v>6.5119999999999996</v>
      </c>
      <c r="I248" s="232"/>
      <c r="J248" s="233">
        <f>ROUND(I248*H248,2)</f>
        <v>0</v>
      </c>
      <c r="K248" s="229" t="s">
        <v>176</v>
      </c>
      <c r="L248" s="45"/>
      <c r="M248" s="234" t="s">
        <v>1</v>
      </c>
      <c r="N248" s="235" t="s">
        <v>43</v>
      </c>
      <c r="O248" s="92"/>
      <c r="P248" s="236">
        <f>O248*H248</f>
        <v>0</v>
      </c>
      <c r="Q248" s="236">
        <v>0</v>
      </c>
      <c r="R248" s="236">
        <f>Q248*H248</f>
        <v>0</v>
      </c>
      <c r="S248" s="236">
        <v>0.33000000000000002</v>
      </c>
      <c r="T248" s="237">
        <f>S248*H248</f>
        <v>2.1489599999999998</v>
      </c>
      <c r="U248" s="39"/>
      <c r="V248" s="39"/>
      <c r="W248" s="39"/>
      <c r="X248" s="39"/>
      <c r="Y248" s="39"/>
      <c r="Z248" s="39"/>
      <c r="AA248" s="39"/>
      <c r="AB248" s="39"/>
      <c r="AC248" s="39"/>
      <c r="AD248" s="39"/>
      <c r="AE248" s="39"/>
      <c r="AR248" s="238" t="s">
        <v>177</v>
      </c>
      <c r="AT248" s="238" t="s">
        <v>172</v>
      </c>
      <c r="AU248" s="238" t="s">
        <v>87</v>
      </c>
      <c r="AY248" s="18" t="s">
        <v>170</v>
      </c>
      <c r="BE248" s="239">
        <f>IF(N248="základní",J248,0)</f>
        <v>0</v>
      </c>
      <c r="BF248" s="239">
        <f>IF(N248="snížená",J248,0)</f>
        <v>0</v>
      </c>
      <c r="BG248" s="239">
        <f>IF(N248="zákl. přenesená",J248,0)</f>
        <v>0</v>
      </c>
      <c r="BH248" s="239">
        <f>IF(N248="sníž. přenesená",J248,0)</f>
        <v>0</v>
      </c>
      <c r="BI248" s="239">
        <f>IF(N248="nulová",J248,0)</f>
        <v>0</v>
      </c>
      <c r="BJ248" s="18" t="s">
        <v>85</v>
      </c>
      <c r="BK248" s="239">
        <f>ROUND(I248*H248,2)</f>
        <v>0</v>
      </c>
      <c r="BL248" s="18" t="s">
        <v>177</v>
      </c>
      <c r="BM248" s="238" t="s">
        <v>421</v>
      </c>
    </row>
    <row r="249" s="13" customFormat="1">
      <c r="A249" s="13"/>
      <c r="B249" s="240"/>
      <c r="C249" s="241"/>
      <c r="D249" s="242" t="s">
        <v>179</v>
      </c>
      <c r="E249" s="243" t="s">
        <v>1</v>
      </c>
      <c r="F249" s="244" t="s">
        <v>422</v>
      </c>
      <c r="G249" s="241"/>
      <c r="H249" s="245">
        <v>4</v>
      </c>
      <c r="I249" s="246"/>
      <c r="J249" s="241"/>
      <c r="K249" s="241"/>
      <c r="L249" s="247"/>
      <c r="M249" s="248"/>
      <c r="N249" s="249"/>
      <c r="O249" s="249"/>
      <c r="P249" s="249"/>
      <c r="Q249" s="249"/>
      <c r="R249" s="249"/>
      <c r="S249" s="249"/>
      <c r="T249" s="250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T249" s="251" t="s">
        <v>179</v>
      </c>
      <c r="AU249" s="251" t="s">
        <v>87</v>
      </c>
      <c r="AV249" s="13" t="s">
        <v>87</v>
      </c>
      <c r="AW249" s="13" t="s">
        <v>34</v>
      </c>
      <c r="AX249" s="13" t="s">
        <v>78</v>
      </c>
      <c r="AY249" s="251" t="s">
        <v>170</v>
      </c>
    </row>
    <row r="250" s="13" customFormat="1">
      <c r="A250" s="13"/>
      <c r="B250" s="240"/>
      <c r="C250" s="241"/>
      <c r="D250" s="242" t="s">
        <v>179</v>
      </c>
      <c r="E250" s="243" t="s">
        <v>1</v>
      </c>
      <c r="F250" s="244" t="s">
        <v>423</v>
      </c>
      <c r="G250" s="241"/>
      <c r="H250" s="245">
        <v>2.512</v>
      </c>
      <c r="I250" s="246"/>
      <c r="J250" s="241"/>
      <c r="K250" s="241"/>
      <c r="L250" s="247"/>
      <c r="M250" s="248"/>
      <c r="N250" s="249"/>
      <c r="O250" s="249"/>
      <c r="P250" s="249"/>
      <c r="Q250" s="249"/>
      <c r="R250" s="249"/>
      <c r="S250" s="249"/>
      <c r="T250" s="250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  <c r="AE250" s="13"/>
      <c r="AT250" s="251" t="s">
        <v>179</v>
      </c>
      <c r="AU250" s="251" t="s">
        <v>87</v>
      </c>
      <c r="AV250" s="13" t="s">
        <v>87</v>
      </c>
      <c r="AW250" s="13" t="s">
        <v>34</v>
      </c>
      <c r="AX250" s="13" t="s">
        <v>78</v>
      </c>
      <c r="AY250" s="251" t="s">
        <v>170</v>
      </c>
    </row>
    <row r="251" s="15" customFormat="1">
      <c r="A251" s="15"/>
      <c r="B251" s="262"/>
      <c r="C251" s="263"/>
      <c r="D251" s="242" t="s">
        <v>179</v>
      </c>
      <c r="E251" s="264" t="s">
        <v>1</v>
      </c>
      <c r="F251" s="265" t="s">
        <v>209</v>
      </c>
      <c r="G251" s="263"/>
      <c r="H251" s="266">
        <v>6.5119999999999996</v>
      </c>
      <c r="I251" s="267"/>
      <c r="J251" s="263"/>
      <c r="K251" s="263"/>
      <c r="L251" s="268"/>
      <c r="M251" s="269"/>
      <c r="N251" s="270"/>
      <c r="O251" s="270"/>
      <c r="P251" s="270"/>
      <c r="Q251" s="270"/>
      <c r="R251" s="270"/>
      <c r="S251" s="270"/>
      <c r="T251" s="271"/>
      <c r="U251" s="15"/>
      <c r="V251" s="15"/>
      <c r="W251" s="15"/>
      <c r="X251" s="15"/>
      <c r="Y251" s="15"/>
      <c r="Z251" s="15"/>
      <c r="AA251" s="15"/>
      <c r="AB251" s="15"/>
      <c r="AC251" s="15"/>
      <c r="AD251" s="15"/>
      <c r="AE251" s="15"/>
      <c r="AT251" s="272" t="s">
        <v>179</v>
      </c>
      <c r="AU251" s="272" t="s">
        <v>87</v>
      </c>
      <c r="AV251" s="15" t="s">
        <v>177</v>
      </c>
      <c r="AW251" s="15" t="s">
        <v>34</v>
      </c>
      <c r="AX251" s="15" t="s">
        <v>85</v>
      </c>
      <c r="AY251" s="272" t="s">
        <v>170</v>
      </c>
    </row>
    <row r="252" s="2" customFormat="1" ht="33" customHeight="1">
      <c r="A252" s="39"/>
      <c r="B252" s="40"/>
      <c r="C252" s="227" t="s">
        <v>424</v>
      </c>
      <c r="D252" s="227" t="s">
        <v>172</v>
      </c>
      <c r="E252" s="228" t="s">
        <v>425</v>
      </c>
      <c r="F252" s="229" t="s">
        <v>426</v>
      </c>
      <c r="G252" s="230" t="s">
        <v>224</v>
      </c>
      <c r="H252" s="231">
        <v>15.1</v>
      </c>
      <c r="I252" s="232"/>
      <c r="J252" s="233">
        <f>ROUND(I252*H252,2)</f>
        <v>0</v>
      </c>
      <c r="K252" s="229" t="s">
        <v>176</v>
      </c>
      <c r="L252" s="45"/>
      <c r="M252" s="234" t="s">
        <v>1</v>
      </c>
      <c r="N252" s="235" t="s">
        <v>43</v>
      </c>
      <c r="O252" s="92"/>
      <c r="P252" s="236">
        <f>O252*H252</f>
        <v>0</v>
      </c>
      <c r="Q252" s="236">
        <v>0</v>
      </c>
      <c r="R252" s="236">
        <f>Q252*H252</f>
        <v>0</v>
      </c>
      <c r="S252" s="236">
        <v>0.35999999999999999</v>
      </c>
      <c r="T252" s="237">
        <f>S252*H252</f>
        <v>5.4359999999999999</v>
      </c>
      <c r="U252" s="39"/>
      <c r="V252" s="39"/>
      <c r="W252" s="39"/>
      <c r="X252" s="39"/>
      <c r="Y252" s="39"/>
      <c r="Z252" s="39"/>
      <c r="AA252" s="39"/>
      <c r="AB252" s="39"/>
      <c r="AC252" s="39"/>
      <c r="AD252" s="39"/>
      <c r="AE252" s="39"/>
      <c r="AR252" s="238" t="s">
        <v>177</v>
      </c>
      <c r="AT252" s="238" t="s">
        <v>172</v>
      </c>
      <c r="AU252" s="238" t="s">
        <v>87</v>
      </c>
      <c r="AY252" s="18" t="s">
        <v>170</v>
      </c>
      <c r="BE252" s="239">
        <f>IF(N252="základní",J252,0)</f>
        <v>0</v>
      </c>
      <c r="BF252" s="239">
        <f>IF(N252="snížená",J252,0)</f>
        <v>0</v>
      </c>
      <c r="BG252" s="239">
        <f>IF(N252="zákl. přenesená",J252,0)</f>
        <v>0</v>
      </c>
      <c r="BH252" s="239">
        <f>IF(N252="sníž. přenesená",J252,0)</f>
        <v>0</v>
      </c>
      <c r="BI252" s="239">
        <f>IF(N252="nulová",J252,0)</f>
        <v>0</v>
      </c>
      <c r="BJ252" s="18" t="s">
        <v>85</v>
      </c>
      <c r="BK252" s="239">
        <f>ROUND(I252*H252,2)</f>
        <v>0</v>
      </c>
      <c r="BL252" s="18" t="s">
        <v>177</v>
      </c>
      <c r="BM252" s="238" t="s">
        <v>427</v>
      </c>
    </row>
    <row r="253" s="13" customFormat="1">
      <c r="A253" s="13"/>
      <c r="B253" s="240"/>
      <c r="C253" s="241"/>
      <c r="D253" s="242" t="s">
        <v>179</v>
      </c>
      <c r="E253" s="243" t="s">
        <v>1</v>
      </c>
      <c r="F253" s="244" t="s">
        <v>428</v>
      </c>
      <c r="G253" s="241"/>
      <c r="H253" s="245">
        <v>15.1</v>
      </c>
      <c r="I253" s="246"/>
      <c r="J253" s="241"/>
      <c r="K253" s="241"/>
      <c r="L253" s="247"/>
      <c r="M253" s="248"/>
      <c r="N253" s="249"/>
      <c r="O253" s="249"/>
      <c r="P253" s="249"/>
      <c r="Q253" s="249"/>
      <c r="R253" s="249"/>
      <c r="S253" s="249"/>
      <c r="T253" s="250"/>
      <c r="U253" s="13"/>
      <c r="V253" s="13"/>
      <c r="W253" s="13"/>
      <c r="X253" s="13"/>
      <c r="Y253" s="13"/>
      <c r="Z253" s="13"/>
      <c r="AA253" s="13"/>
      <c r="AB253" s="13"/>
      <c r="AC253" s="13"/>
      <c r="AD253" s="13"/>
      <c r="AE253" s="13"/>
      <c r="AT253" s="251" t="s">
        <v>179</v>
      </c>
      <c r="AU253" s="251" t="s">
        <v>87</v>
      </c>
      <c r="AV253" s="13" t="s">
        <v>87</v>
      </c>
      <c r="AW253" s="13" t="s">
        <v>34</v>
      </c>
      <c r="AX253" s="13" t="s">
        <v>85</v>
      </c>
      <c r="AY253" s="251" t="s">
        <v>170</v>
      </c>
    </row>
    <row r="254" s="12" customFormat="1" ht="22.8" customHeight="1">
      <c r="A254" s="12"/>
      <c r="B254" s="211"/>
      <c r="C254" s="212"/>
      <c r="D254" s="213" t="s">
        <v>77</v>
      </c>
      <c r="E254" s="225" t="s">
        <v>215</v>
      </c>
      <c r="F254" s="225" t="s">
        <v>429</v>
      </c>
      <c r="G254" s="212"/>
      <c r="H254" s="212"/>
      <c r="I254" s="215"/>
      <c r="J254" s="226">
        <f>BK254</f>
        <v>0</v>
      </c>
      <c r="K254" s="212"/>
      <c r="L254" s="217"/>
      <c r="M254" s="218"/>
      <c r="N254" s="219"/>
      <c r="O254" s="219"/>
      <c r="P254" s="220">
        <f>SUM(P255:P279)</f>
        <v>0</v>
      </c>
      <c r="Q254" s="219"/>
      <c r="R254" s="220">
        <f>SUM(R255:R279)</f>
        <v>8.0551399999999997</v>
      </c>
      <c r="S254" s="219"/>
      <c r="T254" s="221">
        <f>SUM(T255:T279)</f>
        <v>880.73000000000002</v>
      </c>
      <c r="U254" s="12"/>
      <c r="V254" s="12"/>
      <c r="W254" s="12"/>
      <c r="X254" s="12"/>
      <c r="Y254" s="12"/>
      <c r="Z254" s="12"/>
      <c r="AA254" s="12"/>
      <c r="AB254" s="12"/>
      <c r="AC254" s="12"/>
      <c r="AD254" s="12"/>
      <c r="AE254" s="12"/>
      <c r="AR254" s="222" t="s">
        <v>85</v>
      </c>
      <c r="AT254" s="223" t="s">
        <v>77</v>
      </c>
      <c r="AU254" s="223" t="s">
        <v>85</v>
      </c>
      <c r="AY254" s="222" t="s">
        <v>170</v>
      </c>
      <c r="BK254" s="224">
        <f>SUM(BK255:BK279)</f>
        <v>0</v>
      </c>
    </row>
    <row r="255" s="2" customFormat="1" ht="24.15" customHeight="1">
      <c r="A255" s="39"/>
      <c r="B255" s="40"/>
      <c r="C255" s="227" t="s">
        <v>430</v>
      </c>
      <c r="D255" s="227" t="s">
        <v>172</v>
      </c>
      <c r="E255" s="228" t="s">
        <v>431</v>
      </c>
      <c r="F255" s="229" t="s">
        <v>432</v>
      </c>
      <c r="G255" s="230" t="s">
        <v>389</v>
      </c>
      <c r="H255" s="231">
        <v>10</v>
      </c>
      <c r="I255" s="232"/>
      <c r="J255" s="233">
        <f>ROUND(I255*H255,2)</f>
        <v>0</v>
      </c>
      <c r="K255" s="229" t="s">
        <v>176</v>
      </c>
      <c r="L255" s="45"/>
      <c r="M255" s="234" t="s">
        <v>1</v>
      </c>
      <c r="N255" s="235" t="s">
        <v>43</v>
      </c>
      <c r="O255" s="92"/>
      <c r="P255" s="236">
        <f>O255*H255</f>
        <v>0</v>
      </c>
      <c r="Q255" s="236">
        <v>0.58896999999999999</v>
      </c>
      <c r="R255" s="236">
        <f>Q255*H255</f>
        <v>5.8896999999999995</v>
      </c>
      <c r="S255" s="236">
        <v>0</v>
      </c>
      <c r="T255" s="237">
        <f>S255*H255</f>
        <v>0</v>
      </c>
      <c r="U255" s="39"/>
      <c r="V255" s="39"/>
      <c r="W255" s="39"/>
      <c r="X255" s="39"/>
      <c r="Y255" s="39"/>
      <c r="Z255" s="39"/>
      <c r="AA255" s="39"/>
      <c r="AB255" s="39"/>
      <c r="AC255" s="39"/>
      <c r="AD255" s="39"/>
      <c r="AE255" s="39"/>
      <c r="AR255" s="238" t="s">
        <v>177</v>
      </c>
      <c r="AT255" s="238" t="s">
        <v>172</v>
      </c>
      <c r="AU255" s="238" t="s">
        <v>87</v>
      </c>
      <c r="AY255" s="18" t="s">
        <v>170</v>
      </c>
      <c r="BE255" s="239">
        <f>IF(N255="základní",J255,0)</f>
        <v>0</v>
      </c>
      <c r="BF255" s="239">
        <f>IF(N255="snížená",J255,0)</f>
        <v>0</v>
      </c>
      <c r="BG255" s="239">
        <f>IF(N255="zákl. přenesená",J255,0)</f>
        <v>0</v>
      </c>
      <c r="BH255" s="239">
        <f>IF(N255="sníž. přenesená",J255,0)</f>
        <v>0</v>
      </c>
      <c r="BI255" s="239">
        <f>IF(N255="nulová",J255,0)</f>
        <v>0</v>
      </c>
      <c r="BJ255" s="18" t="s">
        <v>85</v>
      </c>
      <c r="BK255" s="239">
        <f>ROUND(I255*H255,2)</f>
        <v>0</v>
      </c>
      <c r="BL255" s="18" t="s">
        <v>177</v>
      </c>
      <c r="BM255" s="238" t="s">
        <v>433</v>
      </c>
    </row>
    <row r="256" s="13" customFormat="1">
      <c r="A256" s="13"/>
      <c r="B256" s="240"/>
      <c r="C256" s="241"/>
      <c r="D256" s="242" t="s">
        <v>179</v>
      </c>
      <c r="E256" s="243" t="s">
        <v>1</v>
      </c>
      <c r="F256" s="244" t="s">
        <v>434</v>
      </c>
      <c r="G256" s="241"/>
      <c r="H256" s="245">
        <v>10</v>
      </c>
      <c r="I256" s="246"/>
      <c r="J256" s="241"/>
      <c r="K256" s="241"/>
      <c r="L256" s="247"/>
      <c r="M256" s="248"/>
      <c r="N256" s="249"/>
      <c r="O256" s="249"/>
      <c r="P256" s="249"/>
      <c r="Q256" s="249"/>
      <c r="R256" s="249"/>
      <c r="S256" s="249"/>
      <c r="T256" s="250"/>
      <c r="U256" s="13"/>
      <c r="V256" s="13"/>
      <c r="W256" s="13"/>
      <c r="X256" s="13"/>
      <c r="Y256" s="13"/>
      <c r="Z256" s="13"/>
      <c r="AA256" s="13"/>
      <c r="AB256" s="13"/>
      <c r="AC256" s="13"/>
      <c r="AD256" s="13"/>
      <c r="AE256" s="13"/>
      <c r="AT256" s="251" t="s">
        <v>179</v>
      </c>
      <c r="AU256" s="251" t="s">
        <v>87</v>
      </c>
      <c r="AV256" s="13" t="s">
        <v>87</v>
      </c>
      <c r="AW256" s="13" t="s">
        <v>34</v>
      </c>
      <c r="AX256" s="13" t="s">
        <v>85</v>
      </c>
      <c r="AY256" s="251" t="s">
        <v>170</v>
      </c>
    </row>
    <row r="257" s="2" customFormat="1" ht="16.5" customHeight="1">
      <c r="A257" s="39"/>
      <c r="B257" s="40"/>
      <c r="C257" s="273" t="s">
        <v>435</v>
      </c>
      <c r="D257" s="273" t="s">
        <v>298</v>
      </c>
      <c r="E257" s="274" t="s">
        <v>436</v>
      </c>
      <c r="F257" s="275" t="s">
        <v>437</v>
      </c>
      <c r="G257" s="276" t="s">
        <v>389</v>
      </c>
      <c r="H257" s="277">
        <v>10.1</v>
      </c>
      <c r="I257" s="278"/>
      <c r="J257" s="279">
        <f>ROUND(I257*H257,2)</f>
        <v>0</v>
      </c>
      <c r="K257" s="275" t="s">
        <v>176</v>
      </c>
      <c r="L257" s="280"/>
      <c r="M257" s="281" t="s">
        <v>1</v>
      </c>
      <c r="N257" s="282" t="s">
        <v>43</v>
      </c>
      <c r="O257" s="92"/>
      <c r="P257" s="236">
        <f>O257*H257</f>
        <v>0</v>
      </c>
      <c r="Q257" s="236">
        <v>0.21440000000000001</v>
      </c>
      <c r="R257" s="236">
        <f>Q257*H257</f>
        <v>2.1654399999999998</v>
      </c>
      <c r="S257" s="236">
        <v>0</v>
      </c>
      <c r="T257" s="237">
        <f>S257*H257</f>
        <v>0</v>
      </c>
      <c r="U257" s="39"/>
      <c r="V257" s="39"/>
      <c r="W257" s="39"/>
      <c r="X257" s="39"/>
      <c r="Y257" s="39"/>
      <c r="Z257" s="39"/>
      <c r="AA257" s="39"/>
      <c r="AB257" s="39"/>
      <c r="AC257" s="39"/>
      <c r="AD257" s="39"/>
      <c r="AE257" s="39"/>
      <c r="AR257" s="238" t="s">
        <v>210</v>
      </c>
      <c r="AT257" s="238" t="s">
        <v>298</v>
      </c>
      <c r="AU257" s="238" t="s">
        <v>87</v>
      </c>
      <c r="AY257" s="18" t="s">
        <v>170</v>
      </c>
      <c r="BE257" s="239">
        <f>IF(N257="základní",J257,0)</f>
        <v>0</v>
      </c>
      <c r="BF257" s="239">
        <f>IF(N257="snížená",J257,0)</f>
        <v>0</v>
      </c>
      <c r="BG257" s="239">
        <f>IF(N257="zákl. přenesená",J257,0)</f>
        <v>0</v>
      </c>
      <c r="BH257" s="239">
        <f>IF(N257="sníž. přenesená",J257,0)</f>
        <v>0</v>
      </c>
      <c r="BI257" s="239">
        <f>IF(N257="nulová",J257,0)</f>
        <v>0</v>
      </c>
      <c r="BJ257" s="18" t="s">
        <v>85</v>
      </c>
      <c r="BK257" s="239">
        <f>ROUND(I257*H257,2)</f>
        <v>0</v>
      </c>
      <c r="BL257" s="18" t="s">
        <v>177</v>
      </c>
      <c r="BM257" s="238" t="s">
        <v>438</v>
      </c>
    </row>
    <row r="258" s="13" customFormat="1">
      <c r="A258" s="13"/>
      <c r="B258" s="240"/>
      <c r="C258" s="241"/>
      <c r="D258" s="242" t="s">
        <v>179</v>
      </c>
      <c r="E258" s="241"/>
      <c r="F258" s="244" t="s">
        <v>439</v>
      </c>
      <c r="G258" s="241"/>
      <c r="H258" s="245">
        <v>10.1</v>
      </c>
      <c r="I258" s="246"/>
      <c r="J258" s="241"/>
      <c r="K258" s="241"/>
      <c r="L258" s="247"/>
      <c r="M258" s="248"/>
      <c r="N258" s="249"/>
      <c r="O258" s="249"/>
      <c r="P258" s="249"/>
      <c r="Q258" s="249"/>
      <c r="R258" s="249"/>
      <c r="S258" s="249"/>
      <c r="T258" s="250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T258" s="251" t="s">
        <v>179</v>
      </c>
      <c r="AU258" s="251" t="s">
        <v>87</v>
      </c>
      <c r="AV258" s="13" t="s">
        <v>87</v>
      </c>
      <c r="AW258" s="13" t="s">
        <v>4</v>
      </c>
      <c r="AX258" s="13" t="s">
        <v>85</v>
      </c>
      <c r="AY258" s="251" t="s">
        <v>170</v>
      </c>
    </row>
    <row r="259" s="2" customFormat="1" ht="16.5" customHeight="1">
      <c r="A259" s="39"/>
      <c r="B259" s="40"/>
      <c r="C259" s="227" t="s">
        <v>440</v>
      </c>
      <c r="D259" s="227" t="s">
        <v>172</v>
      </c>
      <c r="E259" s="228" t="s">
        <v>441</v>
      </c>
      <c r="F259" s="229" t="s">
        <v>442</v>
      </c>
      <c r="G259" s="230" t="s">
        <v>224</v>
      </c>
      <c r="H259" s="231">
        <v>379.19999999999999</v>
      </c>
      <c r="I259" s="232"/>
      <c r="J259" s="233">
        <f>ROUND(I259*H259,2)</f>
        <v>0</v>
      </c>
      <c r="K259" s="229" t="s">
        <v>176</v>
      </c>
      <c r="L259" s="45"/>
      <c r="M259" s="234" t="s">
        <v>1</v>
      </c>
      <c r="N259" s="235" t="s">
        <v>43</v>
      </c>
      <c r="O259" s="92"/>
      <c r="P259" s="236">
        <f>O259*H259</f>
        <v>0</v>
      </c>
      <c r="Q259" s="236">
        <v>0</v>
      </c>
      <c r="R259" s="236">
        <f>Q259*H259</f>
        <v>0</v>
      </c>
      <c r="S259" s="236">
        <v>2</v>
      </c>
      <c r="T259" s="237">
        <f>S259*H259</f>
        <v>758.39999999999998</v>
      </c>
      <c r="U259" s="39"/>
      <c r="V259" s="39"/>
      <c r="W259" s="39"/>
      <c r="X259" s="39"/>
      <c r="Y259" s="39"/>
      <c r="Z259" s="39"/>
      <c r="AA259" s="39"/>
      <c r="AB259" s="39"/>
      <c r="AC259" s="39"/>
      <c r="AD259" s="39"/>
      <c r="AE259" s="39"/>
      <c r="AR259" s="238" t="s">
        <v>177</v>
      </c>
      <c r="AT259" s="238" t="s">
        <v>172</v>
      </c>
      <c r="AU259" s="238" t="s">
        <v>87</v>
      </c>
      <c r="AY259" s="18" t="s">
        <v>170</v>
      </c>
      <c r="BE259" s="239">
        <f>IF(N259="základní",J259,0)</f>
        <v>0</v>
      </c>
      <c r="BF259" s="239">
        <f>IF(N259="snížená",J259,0)</f>
        <v>0</v>
      </c>
      <c r="BG259" s="239">
        <f>IF(N259="zákl. přenesená",J259,0)</f>
        <v>0</v>
      </c>
      <c r="BH259" s="239">
        <f>IF(N259="sníž. přenesená",J259,0)</f>
        <v>0</v>
      </c>
      <c r="BI259" s="239">
        <f>IF(N259="nulová",J259,0)</f>
        <v>0</v>
      </c>
      <c r="BJ259" s="18" t="s">
        <v>85</v>
      </c>
      <c r="BK259" s="239">
        <f>ROUND(I259*H259,2)</f>
        <v>0</v>
      </c>
      <c r="BL259" s="18" t="s">
        <v>177</v>
      </c>
      <c r="BM259" s="238" t="s">
        <v>443</v>
      </c>
    </row>
    <row r="260" s="13" customFormat="1">
      <c r="A260" s="13"/>
      <c r="B260" s="240"/>
      <c r="C260" s="241"/>
      <c r="D260" s="242" t="s">
        <v>179</v>
      </c>
      <c r="E260" s="243" t="s">
        <v>1</v>
      </c>
      <c r="F260" s="244" t="s">
        <v>444</v>
      </c>
      <c r="G260" s="241"/>
      <c r="H260" s="245">
        <v>88</v>
      </c>
      <c r="I260" s="246"/>
      <c r="J260" s="241"/>
      <c r="K260" s="241"/>
      <c r="L260" s="247"/>
      <c r="M260" s="248"/>
      <c r="N260" s="249"/>
      <c r="O260" s="249"/>
      <c r="P260" s="249"/>
      <c r="Q260" s="249"/>
      <c r="R260" s="249"/>
      <c r="S260" s="249"/>
      <c r="T260" s="250"/>
      <c r="U260" s="13"/>
      <c r="V260" s="13"/>
      <c r="W260" s="13"/>
      <c r="X260" s="13"/>
      <c r="Y260" s="13"/>
      <c r="Z260" s="13"/>
      <c r="AA260" s="13"/>
      <c r="AB260" s="13"/>
      <c r="AC260" s="13"/>
      <c r="AD260" s="13"/>
      <c r="AE260" s="13"/>
      <c r="AT260" s="251" t="s">
        <v>179</v>
      </c>
      <c r="AU260" s="251" t="s">
        <v>87</v>
      </c>
      <c r="AV260" s="13" t="s">
        <v>87</v>
      </c>
      <c r="AW260" s="13" t="s">
        <v>34</v>
      </c>
      <c r="AX260" s="13" t="s">
        <v>78</v>
      </c>
      <c r="AY260" s="251" t="s">
        <v>170</v>
      </c>
    </row>
    <row r="261" s="13" customFormat="1">
      <c r="A261" s="13"/>
      <c r="B261" s="240"/>
      <c r="C261" s="241"/>
      <c r="D261" s="242" t="s">
        <v>179</v>
      </c>
      <c r="E261" s="243" t="s">
        <v>1</v>
      </c>
      <c r="F261" s="244" t="s">
        <v>445</v>
      </c>
      <c r="G261" s="241"/>
      <c r="H261" s="245">
        <v>210</v>
      </c>
      <c r="I261" s="246"/>
      <c r="J261" s="241"/>
      <c r="K261" s="241"/>
      <c r="L261" s="247"/>
      <c r="M261" s="248"/>
      <c r="N261" s="249"/>
      <c r="O261" s="249"/>
      <c r="P261" s="249"/>
      <c r="Q261" s="249"/>
      <c r="R261" s="249"/>
      <c r="S261" s="249"/>
      <c r="T261" s="250"/>
      <c r="U261" s="13"/>
      <c r="V261" s="13"/>
      <c r="W261" s="13"/>
      <c r="X261" s="13"/>
      <c r="Y261" s="13"/>
      <c r="Z261" s="13"/>
      <c r="AA261" s="13"/>
      <c r="AB261" s="13"/>
      <c r="AC261" s="13"/>
      <c r="AD261" s="13"/>
      <c r="AE261" s="13"/>
      <c r="AT261" s="251" t="s">
        <v>179</v>
      </c>
      <c r="AU261" s="251" t="s">
        <v>87</v>
      </c>
      <c r="AV261" s="13" t="s">
        <v>87</v>
      </c>
      <c r="AW261" s="13" t="s">
        <v>34</v>
      </c>
      <c r="AX261" s="13" t="s">
        <v>78</v>
      </c>
      <c r="AY261" s="251" t="s">
        <v>170</v>
      </c>
    </row>
    <row r="262" s="13" customFormat="1">
      <c r="A262" s="13"/>
      <c r="B262" s="240"/>
      <c r="C262" s="241"/>
      <c r="D262" s="242" t="s">
        <v>179</v>
      </c>
      <c r="E262" s="243" t="s">
        <v>1</v>
      </c>
      <c r="F262" s="244" t="s">
        <v>446</v>
      </c>
      <c r="G262" s="241"/>
      <c r="H262" s="245">
        <v>2.8999999999999999</v>
      </c>
      <c r="I262" s="246"/>
      <c r="J262" s="241"/>
      <c r="K262" s="241"/>
      <c r="L262" s="247"/>
      <c r="M262" s="248"/>
      <c r="N262" s="249"/>
      <c r="O262" s="249"/>
      <c r="P262" s="249"/>
      <c r="Q262" s="249"/>
      <c r="R262" s="249"/>
      <c r="S262" s="249"/>
      <c r="T262" s="250"/>
      <c r="U262" s="13"/>
      <c r="V262" s="13"/>
      <c r="W262" s="13"/>
      <c r="X262" s="13"/>
      <c r="Y262" s="13"/>
      <c r="Z262" s="13"/>
      <c r="AA262" s="13"/>
      <c r="AB262" s="13"/>
      <c r="AC262" s="13"/>
      <c r="AD262" s="13"/>
      <c r="AE262" s="13"/>
      <c r="AT262" s="251" t="s">
        <v>179</v>
      </c>
      <c r="AU262" s="251" t="s">
        <v>87</v>
      </c>
      <c r="AV262" s="13" t="s">
        <v>87</v>
      </c>
      <c r="AW262" s="13" t="s">
        <v>34</v>
      </c>
      <c r="AX262" s="13" t="s">
        <v>78</v>
      </c>
      <c r="AY262" s="251" t="s">
        <v>170</v>
      </c>
    </row>
    <row r="263" s="13" customFormat="1">
      <c r="A263" s="13"/>
      <c r="B263" s="240"/>
      <c r="C263" s="241"/>
      <c r="D263" s="242" t="s">
        <v>179</v>
      </c>
      <c r="E263" s="243" t="s">
        <v>1</v>
      </c>
      <c r="F263" s="244" t="s">
        <v>447</v>
      </c>
      <c r="G263" s="241"/>
      <c r="H263" s="245">
        <v>33.200000000000003</v>
      </c>
      <c r="I263" s="246"/>
      <c r="J263" s="241"/>
      <c r="K263" s="241"/>
      <c r="L263" s="247"/>
      <c r="M263" s="248"/>
      <c r="N263" s="249"/>
      <c r="O263" s="249"/>
      <c r="P263" s="249"/>
      <c r="Q263" s="249"/>
      <c r="R263" s="249"/>
      <c r="S263" s="249"/>
      <c r="T263" s="250"/>
      <c r="U263" s="13"/>
      <c r="V263" s="13"/>
      <c r="W263" s="13"/>
      <c r="X263" s="13"/>
      <c r="Y263" s="13"/>
      <c r="Z263" s="13"/>
      <c r="AA263" s="13"/>
      <c r="AB263" s="13"/>
      <c r="AC263" s="13"/>
      <c r="AD263" s="13"/>
      <c r="AE263" s="13"/>
      <c r="AT263" s="251" t="s">
        <v>179</v>
      </c>
      <c r="AU263" s="251" t="s">
        <v>87</v>
      </c>
      <c r="AV263" s="13" t="s">
        <v>87</v>
      </c>
      <c r="AW263" s="13" t="s">
        <v>34</v>
      </c>
      <c r="AX263" s="13" t="s">
        <v>78</v>
      </c>
      <c r="AY263" s="251" t="s">
        <v>170</v>
      </c>
    </row>
    <row r="264" s="13" customFormat="1">
      <c r="A264" s="13"/>
      <c r="B264" s="240"/>
      <c r="C264" s="241"/>
      <c r="D264" s="242" t="s">
        <v>179</v>
      </c>
      <c r="E264" s="243" t="s">
        <v>1</v>
      </c>
      <c r="F264" s="244" t="s">
        <v>448</v>
      </c>
      <c r="G264" s="241"/>
      <c r="H264" s="245">
        <v>0.29999999999999999</v>
      </c>
      <c r="I264" s="246"/>
      <c r="J264" s="241"/>
      <c r="K264" s="241"/>
      <c r="L264" s="247"/>
      <c r="M264" s="248"/>
      <c r="N264" s="249"/>
      <c r="O264" s="249"/>
      <c r="P264" s="249"/>
      <c r="Q264" s="249"/>
      <c r="R264" s="249"/>
      <c r="S264" s="249"/>
      <c r="T264" s="250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T264" s="251" t="s">
        <v>179</v>
      </c>
      <c r="AU264" s="251" t="s">
        <v>87</v>
      </c>
      <c r="AV264" s="13" t="s">
        <v>87</v>
      </c>
      <c r="AW264" s="13" t="s">
        <v>34</v>
      </c>
      <c r="AX264" s="13" t="s">
        <v>78</v>
      </c>
      <c r="AY264" s="251" t="s">
        <v>170</v>
      </c>
    </row>
    <row r="265" s="13" customFormat="1">
      <c r="A265" s="13"/>
      <c r="B265" s="240"/>
      <c r="C265" s="241"/>
      <c r="D265" s="242" t="s">
        <v>179</v>
      </c>
      <c r="E265" s="243" t="s">
        <v>1</v>
      </c>
      <c r="F265" s="244" t="s">
        <v>449</v>
      </c>
      <c r="G265" s="241"/>
      <c r="H265" s="245">
        <v>9.0999999999999996</v>
      </c>
      <c r="I265" s="246"/>
      <c r="J265" s="241"/>
      <c r="K265" s="241"/>
      <c r="L265" s="247"/>
      <c r="M265" s="248"/>
      <c r="N265" s="249"/>
      <c r="O265" s="249"/>
      <c r="P265" s="249"/>
      <c r="Q265" s="249"/>
      <c r="R265" s="249"/>
      <c r="S265" s="249"/>
      <c r="T265" s="250"/>
      <c r="U265" s="13"/>
      <c r="V265" s="13"/>
      <c r="W265" s="13"/>
      <c r="X265" s="13"/>
      <c r="Y265" s="13"/>
      <c r="Z265" s="13"/>
      <c r="AA265" s="13"/>
      <c r="AB265" s="13"/>
      <c r="AC265" s="13"/>
      <c r="AD265" s="13"/>
      <c r="AE265" s="13"/>
      <c r="AT265" s="251" t="s">
        <v>179</v>
      </c>
      <c r="AU265" s="251" t="s">
        <v>87</v>
      </c>
      <c r="AV265" s="13" t="s">
        <v>87</v>
      </c>
      <c r="AW265" s="13" t="s">
        <v>34</v>
      </c>
      <c r="AX265" s="13" t="s">
        <v>78</v>
      </c>
      <c r="AY265" s="251" t="s">
        <v>170</v>
      </c>
    </row>
    <row r="266" s="14" customFormat="1">
      <c r="A266" s="14"/>
      <c r="B266" s="252"/>
      <c r="C266" s="253"/>
      <c r="D266" s="242" t="s">
        <v>179</v>
      </c>
      <c r="E266" s="254" t="s">
        <v>1</v>
      </c>
      <c r="F266" s="255" t="s">
        <v>450</v>
      </c>
      <c r="G266" s="253"/>
      <c r="H266" s="254" t="s">
        <v>1</v>
      </c>
      <c r="I266" s="256"/>
      <c r="J266" s="253"/>
      <c r="K266" s="253"/>
      <c r="L266" s="257"/>
      <c r="M266" s="258"/>
      <c r="N266" s="259"/>
      <c r="O266" s="259"/>
      <c r="P266" s="259"/>
      <c r="Q266" s="259"/>
      <c r="R266" s="259"/>
      <c r="S266" s="259"/>
      <c r="T266" s="260"/>
      <c r="U266" s="14"/>
      <c r="V266" s="14"/>
      <c r="W266" s="14"/>
      <c r="X266" s="14"/>
      <c r="Y266" s="14"/>
      <c r="Z266" s="14"/>
      <c r="AA266" s="14"/>
      <c r="AB266" s="14"/>
      <c r="AC266" s="14"/>
      <c r="AD266" s="14"/>
      <c r="AE266" s="14"/>
      <c r="AT266" s="261" t="s">
        <v>179</v>
      </c>
      <c r="AU266" s="261" t="s">
        <v>87</v>
      </c>
      <c r="AV266" s="14" t="s">
        <v>85</v>
      </c>
      <c r="AW266" s="14" t="s">
        <v>34</v>
      </c>
      <c r="AX266" s="14" t="s">
        <v>78</v>
      </c>
      <c r="AY266" s="261" t="s">
        <v>170</v>
      </c>
    </row>
    <row r="267" s="13" customFormat="1">
      <c r="A267" s="13"/>
      <c r="B267" s="240"/>
      <c r="C267" s="241"/>
      <c r="D267" s="242" t="s">
        <v>179</v>
      </c>
      <c r="E267" s="243" t="s">
        <v>1</v>
      </c>
      <c r="F267" s="244" t="s">
        <v>451</v>
      </c>
      <c r="G267" s="241"/>
      <c r="H267" s="245">
        <v>2.3999999999999999</v>
      </c>
      <c r="I267" s="246"/>
      <c r="J267" s="241"/>
      <c r="K267" s="241"/>
      <c r="L267" s="247"/>
      <c r="M267" s="248"/>
      <c r="N267" s="249"/>
      <c r="O267" s="249"/>
      <c r="P267" s="249"/>
      <c r="Q267" s="249"/>
      <c r="R267" s="249"/>
      <c r="S267" s="249"/>
      <c r="T267" s="250"/>
      <c r="U267" s="13"/>
      <c r="V267" s="13"/>
      <c r="W267" s="13"/>
      <c r="X267" s="13"/>
      <c r="Y267" s="13"/>
      <c r="Z267" s="13"/>
      <c r="AA267" s="13"/>
      <c r="AB267" s="13"/>
      <c r="AC267" s="13"/>
      <c r="AD267" s="13"/>
      <c r="AE267" s="13"/>
      <c r="AT267" s="251" t="s">
        <v>179</v>
      </c>
      <c r="AU267" s="251" t="s">
        <v>87</v>
      </c>
      <c r="AV267" s="13" t="s">
        <v>87</v>
      </c>
      <c r="AW267" s="13" t="s">
        <v>34</v>
      </c>
      <c r="AX267" s="13" t="s">
        <v>78</v>
      </c>
      <c r="AY267" s="251" t="s">
        <v>170</v>
      </c>
    </row>
    <row r="268" s="13" customFormat="1">
      <c r="A268" s="13"/>
      <c r="B268" s="240"/>
      <c r="C268" s="241"/>
      <c r="D268" s="242" t="s">
        <v>179</v>
      </c>
      <c r="E268" s="243" t="s">
        <v>1</v>
      </c>
      <c r="F268" s="244" t="s">
        <v>452</v>
      </c>
      <c r="G268" s="241"/>
      <c r="H268" s="245">
        <v>2.3999999999999999</v>
      </c>
      <c r="I268" s="246"/>
      <c r="J268" s="241"/>
      <c r="K268" s="241"/>
      <c r="L268" s="247"/>
      <c r="M268" s="248"/>
      <c r="N268" s="249"/>
      <c r="O268" s="249"/>
      <c r="P268" s="249"/>
      <c r="Q268" s="249"/>
      <c r="R268" s="249"/>
      <c r="S268" s="249"/>
      <c r="T268" s="250"/>
      <c r="U268" s="13"/>
      <c r="V268" s="13"/>
      <c r="W268" s="13"/>
      <c r="X268" s="13"/>
      <c r="Y268" s="13"/>
      <c r="Z268" s="13"/>
      <c r="AA268" s="13"/>
      <c r="AB268" s="13"/>
      <c r="AC268" s="13"/>
      <c r="AD268" s="13"/>
      <c r="AE268" s="13"/>
      <c r="AT268" s="251" t="s">
        <v>179</v>
      </c>
      <c r="AU268" s="251" t="s">
        <v>87</v>
      </c>
      <c r="AV268" s="13" t="s">
        <v>87</v>
      </c>
      <c r="AW268" s="13" t="s">
        <v>34</v>
      </c>
      <c r="AX268" s="13" t="s">
        <v>78</v>
      </c>
      <c r="AY268" s="251" t="s">
        <v>170</v>
      </c>
    </row>
    <row r="269" s="13" customFormat="1">
      <c r="A269" s="13"/>
      <c r="B269" s="240"/>
      <c r="C269" s="241"/>
      <c r="D269" s="242" t="s">
        <v>179</v>
      </c>
      <c r="E269" s="243" t="s">
        <v>1</v>
      </c>
      <c r="F269" s="244" t="s">
        <v>453</v>
      </c>
      <c r="G269" s="241"/>
      <c r="H269" s="245">
        <v>2.3999999999999999</v>
      </c>
      <c r="I269" s="246"/>
      <c r="J269" s="241"/>
      <c r="K269" s="241"/>
      <c r="L269" s="247"/>
      <c r="M269" s="248"/>
      <c r="N269" s="249"/>
      <c r="O269" s="249"/>
      <c r="P269" s="249"/>
      <c r="Q269" s="249"/>
      <c r="R269" s="249"/>
      <c r="S269" s="249"/>
      <c r="T269" s="250"/>
      <c r="U269" s="13"/>
      <c r="V269" s="13"/>
      <c r="W269" s="13"/>
      <c r="X269" s="13"/>
      <c r="Y269" s="13"/>
      <c r="Z269" s="13"/>
      <c r="AA269" s="13"/>
      <c r="AB269" s="13"/>
      <c r="AC269" s="13"/>
      <c r="AD269" s="13"/>
      <c r="AE269" s="13"/>
      <c r="AT269" s="251" t="s">
        <v>179</v>
      </c>
      <c r="AU269" s="251" t="s">
        <v>87</v>
      </c>
      <c r="AV269" s="13" t="s">
        <v>87</v>
      </c>
      <c r="AW269" s="13" t="s">
        <v>34</v>
      </c>
      <c r="AX269" s="13" t="s">
        <v>78</v>
      </c>
      <c r="AY269" s="251" t="s">
        <v>170</v>
      </c>
    </row>
    <row r="270" s="14" customFormat="1">
      <c r="A270" s="14"/>
      <c r="B270" s="252"/>
      <c r="C270" s="253"/>
      <c r="D270" s="242" t="s">
        <v>179</v>
      </c>
      <c r="E270" s="254" t="s">
        <v>1</v>
      </c>
      <c r="F270" s="255" t="s">
        <v>454</v>
      </c>
      <c r="G270" s="253"/>
      <c r="H270" s="254" t="s">
        <v>1</v>
      </c>
      <c r="I270" s="256"/>
      <c r="J270" s="253"/>
      <c r="K270" s="253"/>
      <c r="L270" s="257"/>
      <c r="M270" s="258"/>
      <c r="N270" s="259"/>
      <c r="O270" s="259"/>
      <c r="P270" s="259"/>
      <c r="Q270" s="259"/>
      <c r="R270" s="259"/>
      <c r="S270" s="259"/>
      <c r="T270" s="260"/>
      <c r="U270" s="14"/>
      <c r="V270" s="14"/>
      <c r="W270" s="14"/>
      <c r="X270" s="14"/>
      <c r="Y270" s="14"/>
      <c r="Z270" s="14"/>
      <c r="AA270" s="14"/>
      <c r="AB270" s="14"/>
      <c r="AC270" s="14"/>
      <c r="AD270" s="14"/>
      <c r="AE270" s="14"/>
      <c r="AT270" s="261" t="s">
        <v>179</v>
      </c>
      <c r="AU270" s="261" t="s">
        <v>87</v>
      </c>
      <c r="AV270" s="14" t="s">
        <v>85</v>
      </c>
      <c r="AW270" s="14" t="s">
        <v>34</v>
      </c>
      <c r="AX270" s="14" t="s">
        <v>78</v>
      </c>
      <c r="AY270" s="261" t="s">
        <v>170</v>
      </c>
    </row>
    <row r="271" s="13" customFormat="1">
      <c r="A271" s="13"/>
      <c r="B271" s="240"/>
      <c r="C271" s="241"/>
      <c r="D271" s="242" t="s">
        <v>179</v>
      </c>
      <c r="E271" s="243" t="s">
        <v>1</v>
      </c>
      <c r="F271" s="244" t="s">
        <v>451</v>
      </c>
      <c r="G271" s="241"/>
      <c r="H271" s="245">
        <v>2.3999999999999999</v>
      </c>
      <c r="I271" s="246"/>
      <c r="J271" s="241"/>
      <c r="K271" s="241"/>
      <c r="L271" s="247"/>
      <c r="M271" s="248"/>
      <c r="N271" s="249"/>
      <c r="O271" s="249"/>
      <c r="P271" s="249"/>
      <c r="Q271" s="249"/>
      <c r="R271" s="249"/>
      <c r="S271" s="249"/>
      <c r="T271" s="250"/>
      <c r="U271" s="13"/>
      <c r="V271" s="13"/>
      <c r="W271" s="13"/>
      <c r="X271" s="13"/>
      <c r="Y271" s="13"/>
      <c r="Z271" s="13"/>
      <c r="AA271" s="13"/>
      <c r="AB271" s="13"/>
      <c r="AC271" s="13"/>
      <c r="AD271" s="13"/>
      <c r="AE271" s="13"/>
      <c r="AT271" s="251" t="s">
        <v>179</v>
      </c>
      <c r="AU271" s="251" t="s">
        <v>87</v>
      </c>
      <c r="AV271" s="13" t="s">
        <v>87</v>
      </c>
      <c r="AW271" s="13" t="s">
        <v>34</v>
      </c>
      <c r="AX271" s="13" t="s">
        <v>78</v>
      </c>
      <c r="AY271" s="251" t="s">
        <v>170</v>
      </c>
    </row>
    <row r="272" s="13" customFormat="1">
      <c r="A272" s="13"/>
      <c r="B272" s="240"/>
      <c r="C272" s="241"/>
      <c r="D272" s="242" t="s">
        <v>179</v>
      </c>
      <c r="E272" s="243" t="s">
        <v>1</v>
      </c>
      <c r="F272" s="244" t="s">
        <v>452</v>
      </c>
      <c r="G272" s="241"/>
      <c r="H272" s="245">
        <v>2.3999999999999999</v>
      </c>
      <c r="I272" s="246"/>
      <c r="J272" s="241"/>
      <c r="K272" s="241"/>
      <c r="L272" s="247"/>
      <c r="M272" s="248"/>
      <c r="N272" s="249"/>
      <c r="O272" s="249"/>
      <c r="P272" s="249"/>
      <c r="Q272" s="249"/>
      <c r="R272" s="249"/>
      <c r="S272" s="249"/>
      <c r="T272" s="250"/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  <c r="AE272" s="13"/>
      <c r="AT272" s="251" t="s">
        <v>179</v>
      </c>
      <c r="AU272" s="251" t="s">
        <v>87</v>
      </c>
      <c r="AV272" s="13" t="s">
        <v>87</v>
      </c>
      <c r="AW272" s="13" t="s">
        <v>34</v>
      </c>
      <c r="AX272" s="13" t="s">
        <v>78</v>
      </c>
      <c r="AY272" s="251" t="s">
        <v>170</v>
      </c>
    </row>
    <row r="273" s="13" customFormat="1">
      <c r="A273" s="13"/>
      <c r="B273" s="240"/>
      <c r="C273" s="241"/>
      <c r="D273" s="242" t="s">
        <v>179</v>
      </c>
      <c r="E273" s="243" t="s">
        <v>1</v>
      </c>
      <c r="F273" s="244" t="s">
        <v>453</v>
      </c>
      <c r="G273" s="241"/>
      <c r="H273" s="245">
        <v>2.3999999999999999</v>
      </c>
      <c r="I273" s="246"/>
      <c r="J273" s="241"/>
      <c r="K273" s="241"/>
      <c r="L273" s="247"/>
      <c r="M273" s="248"/>
      <c r="N273" s="249"/>
      <c r="O273" s="249"/>
      <c r="P273" s="249"/>
      <c r="Q273" s="249"/>
      <c r="R273" s="249"/>
      <c r="S273" s="249"/>
      <c r="T273" s="250"/>
      <c r="U273" s="13"/>
      <c r="V273" s="13"/>
      <c r="W273" s="13"/>
      <c r="X273" s="13"/>
      <c r="Y273" s="13"/>
      <c r="Z273" s="13"/>
      <c r="AA273" s="13"/>
      <c r="AB273" s="13"/>
      <c r="AC273" s="13"/>
      <c r="AD273" s="13"/>
      <c r="AE273" s="13"/>
      <c r="AT273" s="251" t="s">
        <v>179</v>
      </c>
      <c r="AU273" s="251" t="s">
        <v>87</v>
      </c>
      <c r="AV273" s="13" t="s">
        <v>87</v>
      </c>
      <c r="AW273" s="13" t="s">
        <v>34</v>
      </c>
      <c r="AX273" s="13" t="s">
        <v>78</v>
      </c>
      <c r="AY273" s="251" t="s">
        <v>170</v>
      </c>
    </row>
    <row r="274" s="13" customFormat="1">
      <c r="A274" s="13"/>
      <c r="B274" s="240"/>
      <c r="C274" s="241"/>
      <c r="D274" s="242" t="s">
        <v>179</v>
      </c>
      <c r="E274" s="243" t="s">
        <v>1</v>
      </c>
      <c r="F274" s="244" t="s">
        <v>455</v>
      </c>
      <c r="G274" s="241"/>
      <c r="H274" s="245">
        <v>21.300000000000001</v>
      </c>
      <c r="I274" s="246"/>
      <c r="J274" s="241"/>
      <c r="K274" s="241"/>
      <c r="L274" s="247"/>
      <c r="M274" s="248"/>
      <c r="N274" s="249"/>
      <c r="O274" s="249"/>
      <c r="P274" s="249"/>
      <c r="Q274" s="249"/>
      <c r="R274" s="249"/>
      <c r="S274" s="249"/>
      <c r="T274" s="250"/>
      <c r="U274" s="13"/>
      <c r="V274" s="13"/>
      <c r="W274" s="13"/>
      <c r="X274" s="13"/>
      <c r="Y274" s="13"/>
      <c r="Z274" s="13"/>
      <c r="AA274" s="13"/>
      <c r="AB274" s="13"/>
      <c r="AC274" s="13"/>
      <c r="AD274" s="13"/>
      <c r="AE274" s="13"/>
      <c r="AT274" s="251" t="s">
        <v>179</v>
      </c>
      <c r="AU274" s="251" t="s">
        <v>87</v>
      </c>
      <c r="AV274" s="13" t="s">
        <v>87</v>
      </c>
      <c r="AW274" s="13" t="s">
        <v>34</v>
      </c>
      <c r="AX274" s="13" t="s">
        <v>78</v>
      </c>
      <c r="AY274" s="251" t="s">
        <v>170</v>
      </c>
    </row>
    <row r="275" s="15" customFormat="1">
      <c r="A275" s="15"/>
      <c r="B275" s="262"/>
      <c r="C275" s="263"/>
      <c r="D275" s="242" t="s">
        <v>179</v>
      </c>
      <c r="E275" s="264" t="s">
        <v>1</v>
      </c>
      <c r="F275" s="265" t="s">
        <v>209</v>
      </c>
      <c r="G275" s="263"/>
      <c r="H275" s="266">
        <v>379.19999999999999</v>
      </c>
      <c r="I275" s="267"/>
      <c r="J275" s="263"/>
      <c r="K275" s="263"/>
      <c r="L275" s="268"/>
      <c r="M275" s="269"/>
      <c r="N275" s="270"/>
      <c r="O275" s="270"/>
      <c r="P275" s="270"/>
      <c r="Q275" s="270"/>
      <c r="R275" s="270"/>
      <c r="S275" s="270"/>
      <c r="T275" s="271"/>
      <c r="U275" s="15"/>
      <c r="V275" s="15"/>
      <c r="W275" s="15"/>
      <c r="X275" s="15"/>
      <c r="Y275" s="15"/>
      <c r="Z275" s="15"/>
      <c r="AA275" s="15"/>
      <c r="AB275" s="15"/>
      <c r="AC275" s="15"/>
      <c r="AD275" s="15"/>
      <c r="AE275" s="15"/>
      <c r="AT275" s="272" t="s">
        <v>179</v>
      </c>
      <c r="AU275" s="272" t="s">
        <v>87</v>
      </c>
      <c r="AV275" s="15" t="s">
        <v>177</v>
      </c>
      <c r="AW275" s="15" t="s">
        <v>34</v>
      </c>
      <c r="AX275" s="15" t="s">
        <v>85</v>
      </c>
      <c r="AY275" s="272" t="s">
        <v>170</v>
      </c>
    </row>
    <row r="276" s="2" customFormat="1" ht="24.15" customHeight="1">
      <c r="A276" s="39"/>
      <c r="B276" s="40"/>
      <c r="C276" s="227" t="s">
        <v>456</v>
      </c>
      <c r="D276" s="227" t="s">
        <v>172</v>
      </c>
      <c r="E276" s="228" t="s">
        <v>457</v>
      </c>
      <c r="F276" s="229" t="s">
        <v>458</v>
      </c>
      <c r="G276" s="230" t="s">
        <v>224</v>
      </c>
      <c r="H276" s="231">
        <v>45.920000000000002</v>
      </c>
      <c r="I276" s="232"/>
      <c r="J276" s="233">
        <f>ROUND(I276*H276,2)</f>
        <v>0</v>
      </c>
      <c r="K276" s="229" t="s">
        <v>176</v>
      </c>
      <c r="L276" s="45"/>
      <c r="M276" s="234" t="s">
        <v>1</v>
      </c>
      <c r="N276" s="235" t="s">
        <v>43</v>
      </c>
      <c r="O276" s="92"/>
      <c r="P276" s="236">
        <f>O276*H276</f>
        <v>0</v>
      </c>
      <c r="Q276" s="236">
        <v>0</v>
      </c>
      <c r="R276" s="236">
        <f>Q276*H276</f>
        <v>0</v>
      </c>
      <c r="S276" s="236">
        <v>2.5</v>
      </c>
      <c r="T276" s="237">
        <f>S276*H276</f>
        <v>114.80000000000001</v>
      </c>
      <c r="U276" s="39"/>
      <c r="V276" s="39"/>
      <c r="W276" s="39"/>
      <c r="X276" s="39"/>
      <c r="Y276" s="39"/>
      <c r="Z276" s="39"/>
      <c r="AA276" s="39"/>
      <c r="AB276" s="39"/>
      <c r="AC276" s="39"/>
      <c r="AD276" s="39"/>
      <c r="AE276" s="39"/>
      <c r="AR276" s="238" t="s">
        <v>177</v>
      </c>
      <c r="AT276" s="238" t="s">
        <v>172</v>
      </c>
      <c r="AU276" s="238" t="s">
        <v>87</v>
      </c>
      <c r="AY276" s="18" t="s">
        <v>170</v>
      </c>
      <c r="BE276" s="239">
        <f>IF(N276="základní",J276,0)</f>
        <v>0</v>
      </c>
      <c r="BF276" s="239">
        <f>IF(N276="snížená",J276,0)</f>
        <v>0</v>
      </c>
      <c r="BG276" s="239">
        <f>IF(N276="zákl. přenesená",J276,0)</f>
        <v>0</v>
      </c>
      <c r="BH276" s="239">
        <f>IF(N276="sníž. přenesená",J276,0)</f>
        <v>0</v>
      </c>
      <c r="BI276" s="239">
        <f>IF(N276="nulová",J276,0)</f>
        <v>0</v>
      </c>
      <c r="BJ276" s="18" t="s">
        <v>85</v>
      </c>
      <c r="BK276" s="239">
        <f>ROUND(I276*H276,2)</f>
        <v>0</v>
      </c>
      <c r="BL276" s="18" t="s">
        <v>177</v>
      </c>
      <c r="BM276" s="238" t="s">
        <v>459</v>
      </c>
    </row>
    <row r="277" s="13" customFormat="1">
      <c r="A277" s="13"/>
      <c r="B277" s="240"/>
      <c r="C277" s="241"/>
      <c r="D277" s="242" t="s">
        <v>179</v>
      </c>
      <c r="E277" s="243" t="s">
        <v>1</v>
      </c>
      <c r="F277" s="244" t="s">
        <v>460</v>
      </c>
      <c r="G277" s="241"/>
      <c r="H277" s="245">
        <v>45.920000000000002</v>
      </c>
      <c r="I277" s="246"/>
      <c r="J277" s="241"/>
      <c r="K277" s="241"/>
      <c r="L277" s="247"/>
      <c r="M277" s="248"/>
      <c r="N277" s="249"/>
      <c r="O277" s="249"/>
      <c r="P277" s="249"/>
      <c r="Q277" s="249"/>
      <c r="R277" s="249"/>
      <c r="S277" s="249"/>
      <c r="T277" s="250"/>
      <c r="U277" s="13"/>
      <c r="V277" s="13"/>
      <c r="W277" s="13"/>
      <c r="X277" s="13"/>
      <c r="Y277" s="13"/>
      <c r="Z277" s="13"/>
      <c r="AA277" s="13"/>
      <c r="AB277" s="13"/>
      <c r="AC277" s="13"/>
      <c r="AD277" s="13"/>
      <c r="AE277" s="13"/>
      <c r="AT277" s="251" t="s">
        <v>179</v>
      </c>
      <c r="AU277" s="251" t="s">
        <v>87</v>
      </c>
      <c r="AV277" s="13" t="s">
        <v>87</v>
      </c>
      <c r="AW277" s="13" t="s">
        <v>34</v>
      </c>
      <c r="AX277" s="13" t="s">
        <v>85</v>
      </c>
      <c r="AY277" s="251" t="s">
        <v>170</v>
      </c>
    </row>
    <row r="278" s="2" customFormat="1" ht="55.5" customHeight="1">
      <c r="A278" s="39"/>
      <c r="B278" s="40"/>
      <c r="C278" s="227" t="s">
        <v>461</v>
      </c>
      <c r="D278" s="227" t="s">
        <v>172</v>
      </c>
      <c r="E278" s="228" t="s">
        <v>462</v>
      </c>
      <c r="F278" s="229" t="s">
        <v>463</v>
      </c>
      <c r="G278" s="230" t="s">
        <v>389</v>
      </c>
      <c r="H278" s="231">
        <v>10</v>
      </c>
      <c r="I278" s="232"/>
      <c r="J278" s="233">
        <f>ROUND(I278*H278,2)</f>
        <v>0</v>
      </c>
      <c r="K278" s="229" t="s">
        <v>176</v>
      </c>
      <c r="L278" s="45"/>
      <c r="M278" s="234" t="s">
        <v>1</v>
      </c>
      <c r="N278" s="235" t="s">
        <v>43</v>
      </c>
      <c r="O278" s="92"/>
      <c r="P278" s="236">
        <f>O278*H278</f>
        <v>0</v>
      </c>
      <c r="Q278" s="236">
        <v>0</v>
      </c>
      <c r="R278" s="236">
        <f>Q278*H278</f>
        <v>0</v>
      </c>
      <c r="S278" s="236">
        <v>0.753</v>
      </c>
      <c r="T278" s="237">
        <f>S278*H278</f>
        <v>7.5300000000000002</v>
      </c>
      <c r="U278" s="39"/>
      <c r="V278" s="39"/>
      <c r="W278" s="39"/>
      <c r="X278" s="39"/>
      <c r="Y278" s="39"/>
      <c r="Z278" s="39"/>
      <c r="AA278" s="39"/>
      <c r="AB278" s="39"/>
      <c r="AC278" s="39"/>
      <c r="AD278" s="39"/>
      <c r="AE278" s="39"/>
      <c r="AR278" s="238" t="s">
        <v>177</v>
      </c>
      <c r="AT278" s="238" t="s">
        <v>172</v>
      </c>
      <c r="AU278" s="238" t="s">
        <v>87</v>
      </c>
      <c r="AY278" s="18" t="s">
        <v>170</v>
      </c>
      <c r="BE278" s="239">
        <f>IF(N278="základní",J278,0)</f>
        <v>0</v>
      </c>
      <c r="BF278" s="239">
        <f>IF(N278="snížená",J278,0)</f>
        <v>0</v>
      </c>
      <c r="BG278" s="239">
        <f>IF(N278="zákl. přenesená",J278,0)</f>
        <v>0</v>
      </c>
      <c r="BH278" s="239">
        <f>IF(N278="sníž. přenesená",J278,0)</f>
        <v>0</v>
      </c>
      <c r="BI278" s="239">
        <f>IF(N278="nulová",J278,0)</f>
        <v>0</v>
      </c>
      <c r="BJ278" s="18" t="s">
        <v>85</v>
      </c>
      <c r="BK278" s="239">
        <f>ROUND(I278*H278,2)</f>
        <v>0</v>
      </c>
      <c r="BL278" s="18" t="s">
        <v>177</v>
      </c>
      <c r="BM278" s="238" t="s">
        <v>464</v>
      </c>
    </row>
    <row r="279" s="13" customFormat="1">
      <c r="A279" s="13"/>
      <c r="B279" s="240"/>
      <c r="C279" s="241"/>
      <c r="D279" s="242" t="s">
        <v>179</v>
      </c>
      <c r="E279" s="243" t="s">
        <v>1</v>
      </c>
      <c r="F279" s="244" t="s">
        <v>434</v>
      </c>
      <c r="G279" s="241"/>
      <c r="H279" s="245">
        <v>10</v>
      </c>
      <c r="I279" s="246"/>
      <c r="J279" s="241"/>
      <c r="K279" s="241"/>
      <c r="L279" s="247"/>
      <c r="M279" s="248"/>
      <c r="N279" s="249"/>
      <c r="O279" s="249"/>
      <c r="P279" s="249"/>
      <c r="Q279" s="249"/>
      <c r="R279" s="249"/>
      <c r="S279" s="249"/>
      <c r="T279" s="250"/>
      <c r="U279" s="13"/>
      <c r="V279" s="13"/>
      <c r="W279" s="13"/>
      <c r="X279" s="13"/>
      <c r="Y279" s="13"/>
      <c r="Z279" s="13"/>
      <c r="AA279" s="13"/>
      <c r="AB279" s="13"/>
      <c r="AC279" s="13"/>
      <c r="AD279" s="13"/>
      <c r="AE279" s="13"/>
      <c r="AT279" s="251" t="s">
        <v>179</v>
      </c>
      <c r="AU279" s="251" t="s">
        <v>87</v>
      </c>
      <c r="AV279" s="13" t="s">
        <v>87</v>
      </c>
      <c r="AW279" s="13" t="s">
        <v>34</v>
      </c>
      <c r="AX279" s="13" t="s">
        <v>85</v>
      </c>
      <c r="AY279" s="251" t="s">
        <v>170</v>
      </c>
    </row>
    <row r="280" s="12" customFormat="1" ht="22.8" customHeight="1">
      <c r="A280" s="12"/>
      <c r="B280" s="211"/>
      <c r="C280" s="212"/>
      <c r="D280" s="213" t="s">
        <v>77</v>
      </c>
      <c r="E280" s="225" t="s">
        <v>465</v>
      </c>
      <c r="F280" s="225" t="s">
        <v>466</v>
      </c>
      <c r="G280" s="212"/>
      <c r="H280" s="212"/>
      <c r="I280" s="215"/>
      <c r="J280" s="226">
        <f>BK280</f>
        <v>0</v>
      </c>
      <c r="K280" s="212"/>
      <c r="L280" s="217"/>
      <c r="M280" s="218"/>
      <c r="N280" s="219"/>
      <c r="O280" s="219"/>
      <c r="P280" s="220">
        <f>SUM(P281:P294)</f>
        <v>0</v>
      </c>
      <c r="Q280" s="219"/>
      <c r="R280" s="220">
        <f>SUM(R281:R294)</f>
        <v>0</v>
      </c>
      <c r="S280" s="219"/>
      <c r="T280" s="221">
        <f>SUM(T281:T294)</f>
        <v>0</v>
      </c>
      <c r="U280" s="12"/>
      <c r="V280" s="12"/>
      <c r="W280" s="12"/>
      <c r="X280" s="12"/>
      <c r="Y280" s="12"/>
      <c r="Z280" s="12"/>
      <c r="AA280" s="12"/>
      <c r="AB280" s="12"/>
      <c r="AC280" s="12"/>
      <c r="AD280" s="12"/>
      <c r="AE280" s="12"/>
      <c r="AR280" s="222" t="s">
        <v>85</v>
      </c>
      <c r="AT280" s="223" t="s">
        <v>77</v>
      </c>
      <c r="AU280" s="223" t="s">
        <v>85</v>
      </c>
      <c r="AY280" s="222" t="s">
        <v>170</v>
      </c>
      <c r="BK280" s="224">
        <f>SUM(BK281:BK294)</f>
        <v>0</v>
      </c>
    </row>
    <row r="281" s="2" customFormat="1" ht="37.8" customHeight="1">
      <c r="A281" s="39"/>
      <c r="B281" s="40"/>
      <c r="C281" s="227" t="s">
        <v>467</v>
      </c>
      <c r="D281" s="227" t="s">
        <v>172</v>
      </c>
      <c r="E281" s="228" t="s">
        <v>468</v>
      </c>
      <c r="F281" s="229" t="s">
        <v>469</v>
      </c>
      <c r="G281" s="230" t="s">
        <v>278</v>
      </c>
      <c r="H281" s="231">
        <v>3210.915</v>
      </c>
      <c r="I281" s="232"/>
      <c r="J281" s="233">
        <f>ROUND(I281*H281,2)</f>
        <v>0</v>
      </c>
      <c r="K281" s="229" t="s">
        <v>176</v>
      </c>
      <c r="L281" s="45"/>
      <c r="M281" s="234" t="s">
        <v>1</v>
      </c>
      <c r="N281" s="235" t="s">
        <v>43</v>
      </c>
      <c r="O281" s="92"/>
      <c r="P281" s="236">
        <f>O281*H281</f>
        <v>0</v>
      </c>
      <c r="Q281" s="236">
        <v>0</v>
      </c>
      <c r="R281" s="236">
        <f>Q281*H281</f>
        <v>0</v>
      </c>
      <c r="S281" s="236">
        <v>0</v>
      </c>
      <c r="T281" s="237">
        <f>S281*H281</f>
        <v>0</v>
      </c>
      <c r="U281" s="39"/>
      <c r="V281" s="39"/>
      <c r="W281" s="39"/>
      <c r="X281" s="39"/>
      <c r="Y281" s="39"/>
      <c r="Z281" s="39"/>
      <c r="AA281" s="39"/>
      <c r="AB281" s="39"/>
      <c r="AC281" s="39"/>
      <c r="AD281" s="39"/>
      <c r="AE281" s="39"/>
      <c r="AR281" s="238" t="s">
        <v>177</v>
      </c>
      <c r="AT281" s="238" t="s">
        <v>172</v>
      </c>
      <c r="AU281" s="238" t="s">
        <v>87</v>
      </c>
      <c r="AY281" s="18" t="s">
        <v>170</v>
      </c>
      <c r="BE281" s="239">
        <f>IF(N281="základní",J281,0)</f>
        <v>0</v>
      </c>
      <c r="BF281" s="239">
        <f>IF(N281="snížená",J281,0)</f>
        <v>0</v>
      </c>
      <c r="BG281" s="239">
        <f>IF(N281="zákl. přenesená",J281,0)</f>
        <v>0</v>
      </c>
      <c r="BH281" s="239">
        <f>IF(N281="sníž. přenesená",J281,0)</f>
        <v>0</v>
      </c>
      <c r="BI281" s="239">
        <f>IF(N281="nulová",J281,0)</f>
        <v>0</v>
      </c>
      <c r="BJ281" s="18" t="s">
        <v>85</v>
      </c>
      <c r="BK281" s="239">
        <f>ROUND(I281*H281,2)</f>
        <v>0</v>
      </c>
      <c r="BL281" s="18" t="s">
        <v>177</v>
      </c>
      <c r="BM281" s="238" t="s">
        <v>470</v>
      </c>
    </row>
    <row r="282" s="2" customFormat="1" ht="49.05" customHeight="1">
      <c r="A282" s="39"/>
      <c r="B282" s="40"/>
      <c r="C282" s="227" t="s">
        <v>471</v>
      </c>
      <c r="D282" s="227" t="s">
        <v>172</v>
      </c>
      <c r="E282" s="228" t="s">
        <v>472</v>
      </c>
      <c r="F282" s="229" t="s">
        <v>473</v>
      </c>
      <c r="G282" s="230" t="s">
        <v>278</v>
      </c>
      <c r="H282" s="231">
        <v>99538.365000000005</v>
      </c>
      <c r="I282" s="232"/>
      <c r="J282" s="233">
        <f>ROUND(I282*H282,2)</f>
        <v>0</v>
      </c>
      <c r="K282" s="229" t="s">
        <v>176</v>
      </c>
      <c r="L282" s="45"/>
      <c r="M282" s="234" t="s">
        <v>1</v>
      </c>
      <c r="N282" s="235" t="s">
        <v>43</v>
      </c>
      <c r="O282" s="92"/>
      <c r="P282" s="236">
        <f>O282*H282</f>
        <v>0</v>
      </c>
      <c r="Q282" s="236">
        <v>0</v>
      </c>
      <c r="R282" s="236">
        <f>Q282*H282</f>
        <v>0</v>
      </c>
      <c r="S282" s="236">
        <v>0</v>
      </c>
      <c r="T282" s="237">
        <f>S282*H282</f>
        <v>0</v>
      </c>
      <c r="U282" s="39"/>
      <c r="V282" s="39"/>
      <c r="W282" s="39"/>
      <c r="X282" s="39"/>
      <c r="Y282" s="39"/>
      <c r="Z282" s="39"/>
      <c r="AA282" s="39"/>
      <c r="AB282" s="39"/>
      <c r="AC282" s="39"/>
      <c r="AD282" s="39"/>
      <c r="AE282" s="39"/>
      <c r="AR282" s="238" t="s">
        <v>177</v>
      </c>
      <c r="AT282" s="238" t="s">
        <v>172</v>
      </c>
      <c r="AU282" s="238" t="s">
        <v>87</v>
      </c>
      <c r="AY282" s="18" t="s">
        <v>170</v>
      </c>
      <c r="BE282" s="239">
        <f>IF(N282="základní",J282,0)</f>
        <v>0</v>
      </c>
      <c r="BF282" s="239">
        <f>IF(N282="snížená",J282,0)</f>
        <v>0</v>
      </c>
      <c r="BG282" s="239">
        <f>IF(N282="zákl. přenesená",J282,0)</f>
        <v>0</v>
      </c>
      <c r="BH282" s="239">
        <f>IF(N282="sníž. přenesená",J282,0)</f>
        <v>0</v>
      </c>
      <c r="BI282" s="239">
        <f>IF(N282="nulová",J282,0)</f>
        <v>0</v>
      </c>
      <c r="BJ282" s="18" t="s">
        <v>85</v>
      </c>
      <c r="BK282" s="239">
        <f>ROUND(I282*H282,2)</f>
        <v>0</v>
      </c>
      <c r="BL282" s="18" t="s">
        <v>177</v>
      </c>
      <c r="BM282" s="238" t="s">
        <v>474</v>
      </c>
    </row>
    <row r="283" s="13" customFormat="1">
      <c r="A283" s="13"/>
      <c r="B283" s="240"/>
      <c r="C283" s="241"/>
      <c r="D283" s="242" t="s">
        <v>179</v>
      </c>
      <c r="E283" s="243" t="s">
        <v>1</v>
      </c>
      <c r="F283" s="244" t="s">
        <v>475</v>
      </c>
      <c r="G283" s="241"/>
      <c r="H283" s="245">
        <v>99538.365000000005</v>
      </c>
      <c r="I283" s="246"/>
      <c r="J283" s="241"/>
      <c r="K283" s="241"/>
      <c r="L283" s="247"/>
      <c r="M283" s="248"/>
      <c r="N283" s="249"/>
      <c r="O283" s="249"/>
      <c r="P283" s="249"/>
      <c r="Q283" s="249"/>
      <c r="R283" s="249"/>
      <c r="S283" s="249"/>
      <c r="T283" s="250"/>
      <c r="U283" s="13"/>
      <c r="V283" s="13"/>
      <c r="W283" s="13"/>
      <c r="X283" s="13"/>
      <c r="Y283" s="13"/>
      <c r="Z283" s="13"/>
      <c r="AA283" s="13"/>
      <c r="AB283" s="13"/>
      <c r="AC283" s="13"/>
      <c r="AD283" s="13"/>
      <c r="AE283" s="13"/>
      <c r="AT283" s="251" t="s">
        <v>179</v>
      </c>
      <c r="AU283" s="251" t="s">
        <v>87</v>
      </c>
      <c r="AV283" s="13" t="s">
        <v>87</v>
      </c>
      <c r="AW283" s="13" t="s">
        <v>34</v>
      </c>
      <c r="AX283" s="13" t="s">
        <v>85</v>
      </c>
      <c r="AY283" s="251" t="s">
        <v>170</v>
      </c>
    </row>
    <row r="284" s="2" customFormat="1" ht="44.25" customHeight="1">
      <c r="A284" s="39"/>
      <c r="B284" s="40"/>
      <c r="C284" s="227" t="s">
        <v>476</v>
      </c>
      <c r="D284" s="227" t="s">
        <v>172</v>
      </c>
      <c r="E284" s="228" t="s">
        <v>477</v>
      </c>
      <c r="F284" s="229" t="s">
        <v>478</v>
      </c>
      <c r="G284" s="230" t="s">
        <v>278</v>
      </c>
      <c r="H284" s="231">
        <v>3.4649999999999999</v>
      </c>
      <c r="I284" s="232"/>
      <c r="J284" s="233">
        <f>ROUND(I284*H284,2)</f>
        <v>0</v>
      </c>
      <c r="K284" s="229" t="s">
        <v>176</v>
      </c>
      <c r="L284" s="45"/>
      <c r="M284" s="234" t="s">
        <v>1</v>
      </c>
      <c r="N284" s="235" t="s">
        <v>43</v>
      </c>
      <c r="O284" s="92"/>
      <c r="P284" s="236">
        <f>O284*H284</f>
        <v>0</v>
      </c>
      <c r="Q284" s="236">
        <v>0</v>
      </c>
      <c r="R284" s="236">
        <f>Q284*H284</f>
        <v>0</v>
      </c>
      <c r="S284" s="236">
        <v>0</v>
      </c>
      <c r="T284" s="237">
        <f>S284*H284</f>
        <v>0</v>
      </c>
      <c r="U284" s="39"/>
      <c r="V284" s="39"/>
      <c r="W284" s="39"/>
      <c r="X284" s="39"/>
      <c r="Y284" s="39"/>
      <c r="Z284" s="39"/>
      <c r="AA284" s="39"/>
      <c r="AB284" s="39"/>
      <c r="AC284" s="39"/>
      <c r="AD284" s="39"/>
      <c r="AE284" s="39"/>
      <c r="AR284" s="238" t="s">
        <v>177</v>
      </c>
      <c r="AT284" s="238" t="s">
        <v>172</v>
      </c>
      <c r="AU284" s="238" t="s">
        <v>87</v>
      </c>
      <c r="AY284" s="18" t="s">
        <v>170</v>
      </c>
      <c r="BE284" s="239">
        <f>IF(N284="základní",J284,0)</f>
        <v>0</v>
      </c>
      <c r="BF284" s="239">
        <f>IF(N284="snížená",J284,0)</f>
        <v>0</v>
      </c>
      <c r="BG284" s="239">
        <f>IF(N284="zákl. přenesená",J284,0)</f>
        <v>0</v>
      </c>
      <c r="BH284" s="239">
        <f>IF(N284="sníž. přenesená",J284,0)</f>
        <v>0</v>
      </c>
      <c r="BI284" s="239">
        <f>IF(N284="nulová",J284,0)</f>
        <v>0</v>
      </c>
      <c r="BJ284" s="18" t="s">
        <v>85</v>
      </c>
      <c r="BK284" s="239">
        <f>ROUND(I284*H284,2)</f>
        <v>0</v>
      </c>
      <c r="BL284" s="18" t="s">
        <v>177</v>
      </c>
      <c r="BM284" s="238" t="s">
        <v>479</v>
      </c>
    </row>
    <row r="285" s="13" customFormat="1">
      <c r="A285" s="13"/>
      <c r="B285" s="240"/>
      <c r="C285" s="241"/>
      <c r="D285" s="242" t="s">
        <v>179</v>
      </c>
      <c r="E285" s="243" t="s">
        <v>1</v>
      </c>
      <c r="F285" s="244" t="s">
        <v>480</v>
      </c>
      <c r="G285" s="241"/>
      <c r="H285" s="245">
        <v>3.4649999999999999</v>
      </c>
      <c r="I285" s="246"/>
      <c r="J285" s="241"/>
      <c r="K285" s="241"/>
      <c r="L285" s="247"/>
      <c r="M285" s="248"/>
      <c r="N285" s="249"/>
      <c r="O285" s="249"/>
      <c r="P285" s="249"/>
      <c r="Q285" s="249"/>
      <c r="R285" s="249"/>
      <c r="S285" s="249"/>
      <c r="T285" s="250"/>
      <c r="U285" s="13"/>
      <c r="V285" s="13"/>
      <c r="W285" s="13"/>
      <c r="X285" s="13"/>
      <c r="Y285" s="13"/>
      <c r="Z285" s="13"/>
      <c r="AA285" s="13"/>
      <c r="AB285" s="13"/>
      <c r="AC285" s="13"/>
      <c r="AD285" s="13"/>
      <c r="AE285" s="13"/>
      <c r="AT285" s="251" t="s">
        <v>179</v>
      </c>
      <c r="AU285" s="251" t="s">
        <v>87</v>
      </c>
      <c r="AV285" s="13" t="s">
        <v>87</v>
      </c>
      <c r="AW285" s="13" t="s">
        <v>34</v>
      </c>
      <c r="AX285" s="13" t="s">
        <v>85</v>
      </c>
      <c r="AY285" s="251" t="s">
        <v>170</v>
      </c>
    </row>
    <row r="286" s="2" customFormat="1" ht="44.25" customHeight="1">
      <c r="A286" s="39"/>
      <c r="B286" s="40"/>
      <c r="C286" s="227" t="s">
        <v>481</v>
      </c>
      <c r="D286" s="227" t="s">
        <v>172</v>
      </c>
      <c r="E286" s="228" t="s">
        <v>482</v>
      </c>
      <c r="F286" s="229" t="s">
        <v>483</v>
      </c>
      <c r="G286" s="230" t="s">
        <v>278</v>
      </c>
      <c r="H286" s="231">
        <v>1042.779</v>
      </c>
      <c r="I286" s="232"/>
      <c r="J286" s="233">
        <f>ROUND(I286*H286,2)</f>
        <v>0</v>
      </c>
      <c r="K286" s="229" t="s">
        <v>176</v>
      </c>
      <c r="L286" s="45"/>
      <c r="M286" s="234" t="s">
        <v>1</v>
      </c>
      <c r="N286" s="235" t="s">
        <v>43</v>
      </c>
      <c r="O286" s="92"/>
      <c r="P286" s="236">
        <f>O286*H286</f>
        <v>0</v>
      </c>
      <c r="Q286" s="236">
        <v>0</v>
      </c>
      <c r="R286" s="236">
        <f>Q286*H286</f>
        <v>0</v>
      </c>
      <c r="S286" s="236">
        <v>0</v>
      </c>
      <c r="T286" s="237">
        <f>S286*H286</f>
        <v>0</v>
      </c>
      <c r="U286" s="39"/>
      <c r="V286" s="39"/>
      <c r="W286" s="39"/>
      <c r="X286" s="39"/>
      <c r="Y286" s="39"/>
      <c r="Z286" s="39"/>
      <c r="AA286" s="39"/>
      <c r="AB286" s="39"/>
      <c r="AC286" s="39"/>
      <c r="AD286" s="39"/>
      <c r="AE286" s="39"/>
      <c r="AR286" s="238" t="s">
        <v>177</v>
      </c>
      <c r="AT286" s="238" t="s">
        <v>172</v>
      </c>
      <c r="AU286" s="238" t="s">
        <v>87</v>
      </c>
      <c r="AY286" s="18" t="s">
        <v>170</v>
      </c>
      <c r="BE286" s="239">
        <f>IF(N286="základní",J286,0)</f>
        <v>0</v>
      </c>
      <c r="BF286" s="239">
        <f>IF(N286="snížená",J286,0)</f>
        <v>0</v>
      </c>
      <c r="BG286" s="239">
        <f>IF(N286="zákl. přenesená",J286,0)</f>
        <v>0</v>
      </c>
      <c r="BH286" s="239">
        <f>IF(N286="sníž. přenesená",J286,0)</f>
        <v>0</v>
      </c>
      <c r="BI286" s="239">
        <f>IF(N286="nulová",J286,0)</f>
        <v>0</v>
      </c>
      <c r="BJ286" s="18" t="s">
        <v>85</v>
      </c>
      <c r="BK286" s="239">
        <f>ROUND(I286*H286,2)</f>
        <v>0</v>
      </c>
      <c r="BL286" s="18" t="s">
        <v>177</v>
      </c>
      <c r="BM286" s="238" t="s">
        <v>484</v>
      </c>
    </row>
    <row r="287" s="13" customFormat="1">
      <c r="A287" s="13"/>
      <c r="B287" s="240"/>
      <c r="C287" s="241"/>
      <c r="D287" s="242" t="s">
        <v>179</v>
      </c>
      <c r="E287" s="243" t="s">
        <v>1</v>
      </c>
      <c r="F287" s="244" t="s">
        <v>485</v>
      </c>
      <c r="G287" s="241"/>
      <c r="H287" s="245">
        <v>3210.915</v>
      </c>
      <c r="I287" s="246"/>
      <c r="J287" s="241"/>
      <c r="K287" s="241"/>
      <c r="L287" s="247"/>
      <c r="M287" s="248"/>
      <c r="N287" s="249"/>
      <c r="O287" s="249"/>
      <c r="P287" s="249"/>
      <c r="Q287" s="249"/>
      <c r="R287" s="249"/>
      <c r="S287" s="249"/>
      <c r="T287" s="250"/>
      <c r="U287" s="13"/>
      <c r="V287" s="13"/>
      <c r="W287" s="13"/>
      <c r="X287" s="13"/>
      <c r="Y287" s="13"/>
      <c r="Z287" s="13"/>
      <c r="AA287" s="13"/>
      <c r="AB287" s="13"/>
      <c r="AC287" s="13"/>
      <c r="AD287" s="13"/>
      <c r="AE287" s="13"/>
      <c r="AT287" s="251" t="s">
        <v>179</v>
      </c>
      <c r="AU287" s="251" t="s">
        <v>87</v>
      </c>
      <c r="AV287" s="13" t="s">
        <v>87</v>
      </c>
      <c r="AW287" s="13" t="s">
        <v>34</v>
      </c>
      <c r="AX287" s="13" t="s">
        <v>78</v>
      </c>
      <c r="AY287" s="251" t="s">
        <v>170</v>
      </c>
    </row>
    <row r="288" s="13" customFormat="1">
      <c r="A288" s="13"/>
      <c r="B288" s="240"/>
      <c r="C288" s="241"/>
      <c r="D288" s="242" t="s">
        <v>179</v>
      </c>
      <c r="E288" s="243" t="s">
        <v>1</v>
      </c>
      <c r="F288" s="244" t="s">
        <v>486</v>
      </c>
      <c r="G288" s="241"/>
      <c r="H288" s="245">
        <v>-2128.6999999999998</v>
      </c>
      <c r="I288" s="246"/>
      <c r="J288" s="241"/>
      <c r="K288" s="241"/>
      <c r="L288" s="247"/>
      <c r="M288" s="248"/>
      <c r="N288" s="249"/>
      <c r="O288" s="249"/>
      <c r="P288" s="249"/>
      <c r="Q288" s="249"/>
      <c r="R288" s="249"/>
      <c r="S288" s="249"/>
      <c r="T288" s="250"/>
      <c r="U288" s="13"/>
      <c r="V288" s="13"/>
      <c r="W288" s="13"/>
      <c r="X288" s="13"/>
      <c r="Y288" s="13"/>
      <c r="Z288" s="13"/>
      <c r="AA288" s="13"/>
      <c r="AB288" s="13"/>
      <c r="AC288" s="13"/>
      <c r="AD288" s="13"/>
      <c r="AE288" s="13"/>
      <c r="AT288" s="251" t="s">
        <v>179</v>
      </c>
      <c r="AU288" s="251" t="s">
        <v>87</v>
      </c>
      <c r="AV288" s="13" t="s">
        <v>87</v>
      </c>
      <c r="AW288" s="13" t="s">
        <v>34</v>
      </c>
      <c r="AX288" s="13" t="s">
        <v>78</v>
      </c>
      <c r="AY288" s="251" t="s">
        <v>170</v>
      </c>
    </row>
    <row r="289" s="13" customFormat="1">
      <c r="A289" s="13"/>
      <c r="B289" s="240"/>
      <c r="C289" s="241"/>
      <c r="D289" s="242" t="s">
        <v>179</v>
      </c>
      <c r="E289" s="243" t="s">
        <v>1</v>
      </c>
      <c r="F289" s="244" t="s">
        <v>487</v>
      </c>
      <c r="G289" s="241"/>
      <c r="H289" s="245">
        <v>-39.436</v>
      </c>
      <c r="I289" s="246"/>
      <c r="J289" s="241"/>
      <c r="K289" s="241"/>
      <c r="L289" s="247"/>
      <c r="M289" s="248"/>
      <c r="N289" s="249"/>
      <c r="O289" s="249"/>
      <c r="P289" s="249"/>
      <c r="Q289" s="249"/>
      <c r="R289" s="249"/>
      <c r="S289" s="249"/>
      <c r="T289" s="250"/>
      <c r="U289" s="13"/>
      <c r="V289" s="13"/>
      <c r="W289" s="13"/>
      <c r="X289" s="13"/>
      <c r="Y289" s="13"/>
      <c r="Z289" s="13"/>
      <c r="AA289" s="13"/>
      <c r="AB289" s="13"/>
      <c r="AC289" s="13"/>
      <c r="AD289" s="13"/>
      <c r="AE289" s="13"/>
      <c r="AT289" s="251" t="s">
        <v>179</v>
      </c>
      <c r="AU289" s="251" t="s">
        <v>87</v>
      </c>
      <c r="AV289" s="13" t="s">
        <v>87</v>
      </c>
      <c r="AW289" s="13" t="s">
        <v>34</v>
      </c>
      <c r="AX289" s="13" t="s">
        <v>78</v>
      </c>
      <c r="AY289" s="251" t="s">
        <v>170</v>
      </c>
    </row>
    <row r="290" s="15" customFormat="1">
      <c r="A290" s="15"/>
      <c r="B290" s="262"/>
      <c r="C290" s="263"/>
      <c r="D290" s="242" t="s">
        <v>179</v>
      </c>
      <c r="E290" s="264" t="s">
        <v>1</v>
      </c>
      <c r="F290" s="265" t="s">
        <v>209</v>
      </c>
      <c r="G290" s="263"/>
      <c r="H290" s="266">
        <v>1042.779</v>
      </c>
      <c r="I290" s="267"/>
      <c r="J290" s="263"/>
      <c r="K290" s="263"/>
      <c r="L290" s="268"/>
      <c r="M290" s="269"/>
      <c r="N290" s="270"/>
      <c r="O290" s="270"/>
      <c r="P290" s="270"/>
      <c r="Q290" s="270"/>
      <c r="R290" s="270"/>
      <c r="S290" s="270"/>
      <c r="T290" s="271"/>
      <c r="U290" s="15"/>
      <c r="V290" s="15"/>
      <c r="W290" s="15"/>
      <c r="X290" s="15"/>
      <c r="Y290" s="15"/>
      <c r="Z290" s="15"/>
      <c r="AA290" s="15"/>
      <c r="AB290" s="15"/>
      <c r="AC290" s="15"/>
      <c r="AD290" s="15"/>
      <c r="AE290" s="15"/>
      <c r="AT290" s="272" t="s">
        <v>179</v>
      </c>
      <c r="AU290" s="272" t="s">
        <v>87</v>
      </c>
      <c r="AV290" s="15" t="s">
        <v>177</v>
      </c>
      <c r="AW290" s="15" t="s">
        <v>34</v>
      </c>
      <c r="AX290" s="15" t="s">
        <v>85</v>
      </c>
      <c r="AY290" s="272" t="s">
        <v>170</v>
      </c>
    </row>
    <row r="291" s="2" customFormat="1" ht="44.25" customHeight="1">
      <c r="A291" s="39"/>
      <c r="B291" s="40"/>
      <c r="C291" s="227" t="s">
        <v>488</v>
      </c>
      <c r="D291" s="227" t="s">
        <v>172</v>
      </c>
      <c r="E291" s="228" t="s">
        <v>489</v>
      </c>
      <c r="F291" s="229" t="s">
        <v>490</v>
      </c>
      <c r="G291" s="230" t="s">
        <v>278</v>
      </c>
      <c r="H291" s="231">
        <v>39.436</v>
      </c>
      <c r="I291" s="232"/>
      <c r="J291" s="233">
        <f>ROUND(I291*H291,2)</f>
        <v>0</v>
      </c>
      <c r="K291" s="229" t="s">
        <v>176</v>
      </c>
      <c r="L291" s="45"/>
      <c r="M291" s="234" t="s">
        <v>1</v>
      </c>
      <c r="N291" s="235" t="s">
        <v>43</v>
      </c>
      <c r="O291" s="92"/>
      <c r="P291" s="236">
        <f>O291*H291</f>
        <v>0</v>
      </c>
      <c r="Q291" s="236">
        <v>0</v>
      </c>
      <c r="R291" s="236">
        <f>Q291*H291</f>
        <v>0</v>
      </c>
      <c r="S291" s="236">
        <v>0</v>
      </c>
      <c r="T291" s="237">
        <f>S291*H291</f>
        <v>0</v>
      </c>
      <c r="U291" s="39"/>
      <c r="V291" s="39"/>
      <c r="W291" s="39"/>
      <c r="X291" s="39"/>
      <c r="Y291" s="39"/>
      <c r="Z291" s="39"/>
      <c r="AA291" s="39"/>
      <c r="AB291" s="39"/>
      <c r="AC291" s="39"/>
      <c r="AD291" s="39"/>
      <c r="AE291" s="39"/>
      <c r="AR291" s="238" t="s">
        <v>177</v>
      </c>
      <c r="AT291" s="238" t="s">
        <v>172</v>
      </c>
      <c r="AU291" s="238" t="s">
        <v>87</v>
      </c>
      <c r="AY291" s="18" t="s">
        <v>170</v>
      </c>
      <c r="BE291" s="239">
        <f>IF(N291="základní",J291,0)</f>
        <v>0</v>
      </c>
      <c r="BF291" s="239">
        <f>IF(N291="snížená",J291,0)</f>
        <v>0</v>
      </c>
      <c r="BG291" s="239">
        <f>IF(N291="zákl. přenesená",J291,0)</f>
        <v>0</v>
      </c>
      <c r="BH291" s="239">
        <f>IF(N291="sníž. přenesená",J291,0)</f>
        <v>0</v>
      </c>
      <c r="BI291" s="239">
        <f>IF(N291="nulová",J291,0)</f>
        <v>0</v>
      </c>
      <c r="BJ291" s="18" t="s">
        <v>85</v>
      </c>
      <c r="BK291" s="239">
        <f>ROUND(I291*H291,2)</f>
        <v>0</v>
      </c>
      <c r="BL291" s="18" t="s">
        <v>177</v>
      </c>
      <c r="BM291" s="238" t="s">
        <v>491</v>
      </c>
    </row>
    <row r="292" s="13" customFormat="1">
      <c r="A292" s="13"/>
      <c r="B292" s="240"/>
      <c r="C292" s="241"/>
      <c r="D292" s="242" t="s">
        <v>179</v>
      </c>
      <c r="E292" s="243" t="s">
        <v>1</v>
      </c>
      <c r="F292" s="244" t="s">
        <v>492</v>
      </c>
      <c r="G292" s="241"/>
      <c r="H292" s="245">
        <v>39.436</v>
      </c>
      <c r="I292" s="246"/>
      <c r="J292" s="241"/>
      <c r="K292" s="241"/>
      <c r="L292" s="247"/>
      <c r="M292" s="248"/>
      <c r="N292" s="249"/>
      <c r="O292" s="249"/>
      <c r="P292" s="249"/>
      <c r="Q292" s="249"/>
      <c r="R292" s="249"/>
      <c r="S292" s="249"/>
      <c r="T292" s="250"/>
      <c r="U292" s="13"/>
      <c r="V292" s="13"/>
      <c r="W292" s="13"/>
      <c r="X292" s="13"/>
      <c r="Y292" s="13"/>
      <c r="Z292" s="13"/>
      <c r="AA292" s="13"/>
      <c r="AB292" s="13"/>
      <c r="AC292" s="13"/>
      <c r="AD292" s="13"/>
      <c r="AE292" s="13"/>
      <c r="AT292" s="251" t="s">
        <v>179</v>
      </c>
      <c r="AU292" s="251" t="s">
        <v>87</v>
      </c>
      <c r="AV292" s="13" t="s">
        <v>87</v>
      </c>
      <c r="AW292" s="13" t="s">
        <v>34</v>
      </c>
      <c r="AX292" s="13" t="s">
        <v>85</v>
      </c>
      <c r="AY292" s="251" t="s">
        <v>170</v>
      </c>
    </row>
    <row r="293" s="2" customFormat="1" ht="44.25" customHeight="1">
      <c r="A293" s="39"/>
      <c r="B293" s="40"/>
      <c r="C293" s="227" t="s">
        <v>493</v>
      </c>
      <c r="D293" s="227" t="s">
        <v>172</v>
      </c>
      <c r="E293" s="228" t="s">
        <v>494</v>
      </c>
      <c r="F293" s="229" t="s">
        <v>495</v>
      </c>
      <c r="G293" s="230" t="s">
        <v>278</v>
      </c>
      <c r="H293" s="231">
        <v>2128.6999999999998</v>
      </c>
      <c r="I293" s="232"/>
      <c r="J293" s="233">
        <f>ROUND(I293*H293,2)</f>
        <v>0</v>
      </c>
      <c r="K293" s="229" t="s">
        <v>176</v>
      </c>
      <c r="L293" s="45"/>
      <c r="M293" s="234" t="s">
        <v>1</v>
      </c>
      <c r="N293" s="235" t="s">
        <v>43</v>
      </c>
      <c r="O293" s="92"/>
      <c r="P293" s="236">
        <f>O293*H293</f>
        <v>0</v>
      </c>
      <c r="Q293" s="236">
        <v>0</v>
      </c>
      <c r="R293" s="236">
        <f>Q293*H293</f>
        <v>0</v>
      </c>
      <c r="S293" s="236">
        <v>0</v>
      </c>
      <c r="T293" s="237">
        <f>S293*H293</f>
        <v>0</v>
      </c>
      <c r="U293" s="39"/>
      <c r="V293" s="39"/>
      <c r="W293" s="39"/>
      <c r="X293" s="39"/>
      <c r="Y293" s="39"/>
      <c r="Z293" s="39"/>
      <c r="AA293" s="39"/>
      <c r="AB293" s="39"/>
      <c r="AC293" s="39"/>
      <c r="AD293" s="39"/>
      <c r="AE293" s="39"/>
      <c r="AR293" s="238" t="s">
        <v>177</v>
      </c>
      <c r="AT293" s="238" t="s">
        <v>172</v>
      </c>
      <c r="AU293" s="238" t="s">
        <v>87</v>
      </c>
      <c r="AY293" s="18" t="s">
        <v>170</v>
      </c>
      <c r="BE293" s="239">
        <f>IF(N293="základní",J293,0)</f>
        <v>0</v>
      </c>
      <c r="BF293" s="239">
        <f>IF(N293="snížená",J293,0)</f>
        <v>0</v>
      </c>
      <c r="BG293" s="239">
        <f>IF(N293="zákl. přenesená",J293,0)</f>
        <v>0</v>
      </c>
      <c r="BH293" s="239">
        <f>IF(N293="sníž. přenesená",J293,0)</f>
        <v>0</v>
      </c>
      <c r="BI293" s="239">
        <f>IF(N293="nulová",J293,0)</f>
        <v>0</v>
      </c>
      <c r="BJ293" s="18" t="s">
        <v>85</v>
      </c>
      <c r="BK293" s="239">
        <f>ROUND(I293*H293,2)</f>
        <v>0</v>
      </c>
      <c r="BL293" s="18" t="s">
        <v>177</v>
      </c>
      <c r="BM293" s="238" t="s">
        <v>496</v>
      </c>
    </row>
    <row r="294" s="13" customFormat="1">
      <c r="A294" s="13"/>
      <c r="B294" s="240"/>
      <c r="C294" s="241"/>
      <c r="D294" s="242" t="s">
        <v>179</v>
      </c>
      <c r="E294" s="243" t="s">
        <v>1</v>
      </c>
      <c r="F294" s="244" t="s">
        <v>497</v>
      </c>
      <c r="G294" s="241"/>
      <c r="H294" s="245">
        <v>2128.6999999999998</v>
      </c>
      <c r="I294" s="246"/>
      <c r="J294" s="241"/>
      <c r="K294" s="241"/>
      <c r="L294" s="247"/>
      <c r="M294" s="248"/>
      <c r="N294" s="249"/>
      <c r="O294" s="249"/>
      <c r="P294" s="249"/>
      <c r="Q294" s="249"/>
      <c r="R294" s="249"/>
      <c r="S294" s="249"/>
      <c r="T294" s="250"/>
      <c r="U294" s="13"/>
      <c r="V294" s="13"/>
      <c r="W294" s="13"/>
      <c r="X294" s="13"/>
      <c r="Y294" s="13"/>
      <c r="Z294" s="13"/>
      <c r="AA294" s="13"/>
      <c r="AB294" s="13"/>
      <c r="AC294" s="13"/>
      <c r="AD294" s="13"/>
      <c r="AE294" s="13"/>
      <c r="AT294" s="251" t="s">
        <v>179</v>
      </c>
      <c r="AU294" s="251" t="s">
        <v>87</v>
      </c>
      <c r="AV294" s="13" t="s">
        <v>87</v>
      </c>
      <c r="AW294" s="13" t="s">
        <v>34</v>
      </c>
      <c r="AX294" s="13" t="s">
        <v>85</v>
      </c>
      <c r="AY294" s="251" t="s">
        <v>170</v>
      </c>
    </row>
    <row r="295" s="12" customFormat="1" ht="22.8" customHeight="1">
      <c r="A295" s="12"/>
      <c r="B295" s="211"/>
      <c r="C295" s="212"/>
      <c r="D295" s="213" t="s">
        <v>77</v>
      </c>
      <c r="E295" s="225" t="s">
        <v>498</v>
      </c>
      <c r="F295" s="225" t="s">
        <v>499</v>
      </c>
      <c r="G295" s="212"/>
      <c r="H295" s="212"/>
      <c r="I295" s="215"/>
      <c r="J295" s="226">
        <f>BK295</f>
        <v>0</v>
      </c>
      <c r="K295" s="212"/>
      <c r="L295" s="217"/>
      <c r="M295" s="218"/>
      <c r="N295" s="219"/>
      <c r="O295" s="219"/>
      <c r="P295" s="220">
        <f>P296</f>
        <v>0</v>
      </c>
      <c r="Q295" s="219"/>
      <c r="R295" s="220">
        <f>R296</f>
        <v>0</v>
      </c>
      <c r="S295" s="219"/>
      <c r="T295" s="221">
        <f>T296</f>
        <v>0</v>
      </c>
      <c r="U295" s="12"/>
      <c r="V295" s="12"/>
      <c r="W295" s="12"/>
      <c r="X295" s="12"/>
      <c r="Y295" s="12"/>
      <c r="Z295" s="12"/>
      <c r="AA295" s="12"/>
      <c r="AB295" s="12"/>
      <c r="AC295" s="12"/>
      <c r="AD295" s="12"/>
      <c r="AE295" s="12"/>
      <c r="AR295" s="222" t="s">
        <v>85</v>
      </c>
      <c r="AT295" s="223" t="s">
        <v>77</v>
      </c>
      <c r="AU295" s="223" t="s">
        <v>85</v>
      </c>
      <c r="AY295" s="222" t="s">
        <v>170</v>
      </c>
      <c r="BK295" s="224">
        <f>BK296</f>
        <v>0</v>
      </c>
    </row>
    <row r="296" s="2" customFormat="1" ht="33" customHeight="1">
      <c r="A296" s="39"/>
      <c r="B296" s="40"/>
      <c r="C296" s="227" t="s">
        <v>500</v>
      </c>
      <c r="D296" s="227" t="s">
        <v>172</v>
      </c>
      <c r="E296" s="228" t="s">
        <v>501</v>
      </c>
      <c r="F296" s="229" t="s">
        <v>502</v>
      </c>
      <c r="G296" s="230" t="s">
        <v>278</v>
      </c>
      <c r="H296" s="231">
        <v>7783.299</v>
      </c>
      <c r="I296" s="232"/>
      <c r="J296" s="233">
        <f>ROUND(I296*H296,2)</f>
        <v>0</v>
      </c>
      <c r="K296" s="229" t="s">
        <v>176</v>
      </c>
      <c r="L296" s="45"/>
      <c r="M296" s="283" t="s">
        <v>1</v>
      </c>
      <c r="N296" s="284" t="s">
        <v>43</v>
      </c>
      <c r="O296" s="285"/>
      <c r="P296" s="286">
        <f>O296*H296</f>
        <v>0</v>
      </c>
      <c r="Q296" s="286">
        <v>0</v>
      </c>
      <c r="R296" s="286">
        <f>Q296*H296</f>
        <v>0</v>
      </c>
      <c r="S296" s="286">
        <v>0</v>
      </c>
      <c r="T296" s="287">
        <f>S296*H296</f>
        <v>0</v>
      </c>
      <c r="U296" s="39"/>
      <c r="V296" s="39"/>
      <c r="W296" s="39"/>
      <c r="X296" s="39"/>
      <c r="Y296" s="39"/>
      <c r="Z296" s="39"/>
      <c r="AA296" s="39"/>
      <c r="AB296" s="39"/>
      <c r="AC296" s="39"/>
      <c r="AD296" s="39"/>
      <c r="AE296" s="39"/>
      <c r="AR296" s="238" t="s">
        <v>177</v>
      </c>
      <c r="AT296" s="238" t="s">
        <v>172</v>
      </c>
      <c r="AU296" s="238" t="s">
        <v>87</v>
      </c>
      <c r="AY296" s="18" t="s">
        <v>170</v>
      </c>
      <c r="BE296" s="239">
        <f>IF(N296="základní",J296,0)</f>
        <v>0</v>
      </c>
      <c r="BF296" s="239">
        <f>IF(N296="snížená",J296,0)</f>
        <v>0</v>
      </c>
      <c r="BG296" s="239">
        <f>IF(N296="zákl. přenesená",J296,0)</f>
        <v>0</v>
      </c>
      <c r="BH296" s="239">
        <f>IF(N296="sníž. přenesená",J296,0)</f>
        <v>0</v>
      </c>
      <c r="BI296" s="239">
        <f>IF(N296="nulová",J296,0)</f>
        <v>0</v>
      </c>
      <c r="BJ296" s="18" t="s">
        <v>85</v>
      </c>
      <c r="BK296" s="239">
        <f>ROUND(I296*H296,2)</f>
        <v>0</v>
      </c>
      <c r="BL296" s="18" t="s">
        <v>177</v>
      </c>
      <c r="BM296" s="238" t="s">
        <v>503</v>
      </c>
    </row>
    <row r="297" s="2" customFormat="1" ht="6.96" customHeight="1">
      <c r="A297" s="39"/>
      <c r="B297" s="67"/>
      <c r="C297" s="68"/>
      <c r="D297" s="68"/>
      <c r="E297" s="68"/>
      <c r="F297" s="68"/>
      <c r="G297" s="68"/>
      <c r="H297" s="68"/>
      <c r="I297" s="68"/>
      <c r="J297" s="68"/>
      <c r="K297" s="68"/>
      <c r="L297" s="45"/>
      <c r="M297" s="39"/>
      <c r="O297" s="39"/>
      <c r="P297" s="39"/>
      <c r="Q297" s="39"/>
      <c r="R297" s="39"/>
      <c r="S297" s="39"/>
      <c r="T297" s="39"/>
      <c r="U297" s="39"/>
      <c r="V297" s="39"/>
      <c r="W297" s="39"/>
      <c r="X297" s="39"/>
      <c r="Y297" s="39"/>
      <c r="Z297" s="39"/>
      <c r="AA297" s="39"/>
      <c r="AB297" s="39"/>
      <c r="AC297" s="39"/>
      <c r="AD297" s="39"/>
      <c r="AE297" s="39"/>
    </row>
  </sheetData>
  <sheetProtection sheet="1" autoFilter="0" formatColumns="0" formatRows="0" objects="1" scenarios="1" spinCount="100000" saltValue="SeN+mZn19ewJo/n0qwKpyL2JYRV1gcA1MhLkXJYzbLG0tf3EyC7v7AmzvIgbSzwevoVGQNSff182CjPRTWcjJg==" hashValue="mibJfWHyOTodZFecH42F/WEL9Fr10NGchVC7G9jAebo8zDkfFdmEO4ZXLKq3YiE1AEkwiiMiJnGK4lxgwU5hhw==" algorithmName="SHA-512" password="CC35"/>
  <autoFilter ref="C127:K296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6:H116"/>
    <mergeCell ref="E118:H118"/>
    <mergeCell ref="E120:H120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95</v>
      </c>
    </row>
    <row r="3" s="1" customFormat="1" ht="6.96" customHeight="1">
      <c r="B3" s="147"/>
      <c r="C3" s="148"/>
      <c r="D3" s="148"/>
      <c r="E3" s="148"/>
      <c r="F3" s="148"/>
      <c r="G3" s="148"/>
      <c r="H3" s="148"/>
      <c r="I3" s="148"/>
      <c r="J3" s="148"/>
      <c r="K3" s="148"/>
      <c r="L3" s="21"/>
      <c r="AT3" s="18" t="s">
        <v>87</v>
      </c>
    </row>
    <row r="4" s="1" customFormat="1" ht="24.96" customHeight="1">
      <c r="B4" s="21"/>
      <c r="D4" s="149" t="s">
        <v>137</v>
      </c>
      <c r="L4" s="21"/>
      <c r="M4" s="150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51" t="s">
        <v>16</v>
      </c>
      <c r="L6" s="21"/>
    </row>
    <row r="7" s="1" customFormat="1" ht="16.5" customHeight="1">
      <c r="B7" s="21"/>
      <c r="E7" s="152" t="str">
        <f>'Rekapitulace stavby'!K6</f>
        <v>Povodňový park Kamýk nad Vltavou, 2024,aktualizace 12_6</v>
      </c>
      <c r="F7" s="151"/>
      <c r="G7" s="151"/>
      <c r="H7" s="151"/>
      <c r="L7" s="21"/>
    </row>
    <row r="8" s="1" customFormat="1" ht="12" customHeight="1">
      <c r="B8" s="21"/>
      <c r="D8" s="151" t="s">
        <v>138</v>
      </c>
      <c r="L8" s="21"/>
    </row>
    <row r="9" s="2" customFormat="1" ht="16.5" customHeight="1">
      <c r="A9" s="39"/>
      <c r="B9" s="45"/>
      <c r="C9" s="39"/>
      <c r="D9" s="39"/>
      <c r="E9" s="152" t="s">
        <v>139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 ht="12" customHeight="1">
      <c r="A10" s="39"/>
      <c r="B10" s="45"/>
      <c r="C10" s="39"/>
      <c r="D10" s="151" t="s">
        <v>140</v>
      </c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6.5" customHeight="1">
      <c r="A11" s="39"/>
      <c r="B11" s="45"/>
      <c r="C11" s="39"/>
      <c r="D11" s="39"/>
      <c r="E11" s="153" t="s">
        <v>504</v>
      </c>
      <c r="F11" s="39"/>
      <c r="G11" s="39"/>
      <c r="H11" s="39"/>
      <c r="I11" s="39"/>
      <c r="J11" s="39"/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>
      <c r="A12" s="39"/>
      <c r="B12" s="45"/>
      <c r="C12" s="39"/>
      <c r="D12" s="39"/>
      <c r="E12" s="39"/>
      <c r="F12" s="39"/>
      <c r="G12" s="39"/>
      <c r="H12" s="39"/>
      <c r="I12" s="39"/>
      <c r="J12" s="39"/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2" customHeight="1">
      <c r="A13" s="39"/>
      <c r="B13" s="45"/>
      <c r="C13" s="39"/>
      <c r="D13" s="151" t="s">
        <v>18</v>
      </c>
      <c r="E13" s="39"/>
      <c r="F13" s="142" t="s">
        <v>1</v>
      </c>
      <c r="G13" s="39"/>
      <c r="H13" s="39"/>
      <c r="I13" s="151" t="s">
        <v>19</v>
      </c>
      <c r="J13" s="142" t="s">
        <v>1</v>
      </c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51" t="s">
        <v>20</v>
      </c>
      <c r="E14" s="39"/>
      <c r="F14" s="142" t="s">
        <v>21</v>
      </c>
      <c r="G14" s="39"/>
      <c r="H14" s="39"/>
      <c r="I14" s="151" t="s">
        <v>22</v>
      </c>
      <c r="J14" s="154" t="str">
        <f>'Rekapitulace stavby'!AN8</f>
        <v>8. 1. 2024</v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0.8" customHeight="1">
      <c r="A15" s="39"/>
      <c r="B15" s="45"/>
      <c r="C15" s="39"/>
      <c r="D15" s="39"/>
      <c r="E15" s="39"/>
      <c r="F15" s="39"/>
      <c r="G15" s="39"/>
      <c r="H15" s="39"/>
      <c r="I15" s="39"/>
      <c r="J15" s="39"/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12" customHeight="1">
      <c r="A16" s="39"/>
      <c r="B16" s="45"/>
      <c r="C16" s="39"/>
      <c r="D16" s="151" t="s">
        <v>24</v>
      </c>
      <c r="E16" s="39"/>
      <c r="F16" s="39"/>
      <c r="G16" s="39"/>
      <c r="H16" s="39"/>
      <c r="I16" s="151" t="s">
        <v>25</v>
      </c>
      <c r="J16" s="142" t="s">
        <v>1</v>
      </c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8" customHeight="1">
      <c r="A17" s="39"/>
      <c r="B17" s="45"/>
      <c r="C17" s="39"/>
      <c r="D17" s="39"/>
      <c r="E17" s="142" t="s">
        <v>26</v>
      </c>
      <c r="F17" s="39"/>
      <c r="G17" s="39"/>
      <c r="H17" s="39"/>
      <c r="I17" s="151" t="s">
        <v>27</v>
      </c>
      <c r="J17" s="142" t="s">
        <v>1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6.96" customHeight="1">
      <c r="A18" s="39"/>
      <c r="B18" s="45"/>
      <c r="C18" s="39"/>
      <c r="D18" s="39"/>
      <c r="E18" s="39"/>
      <c r="F18" s="39"/>
      <c r="G18" s="39"/>
      <c r="H18" s="39"/>
      <c r="I18" s="39"/>
      <c r="J18" s="39"/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12" customHeight="1">
      <c r="A19" s="39"/>
      <c r="B19" s="45"/>
      <c r="C19" s="39"/>
      <c r="D19" s="151" t="s">
        <v>28</v>
      </c>
      <c r="E19" s="39"/>
      <c r="F19" s="39"/>
      <c r="G19" s="39"/>
      <c r="H19" s="39"/>
      <c r="I19" s="151" t="s">
        <v>25</v>
      </c>
      <c r="J19" s="34" t="str">
        <f>'Rekapitulace stavby'!AN13</f>
        <v>Vyplň údaj</v>
      </c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8" customHeight="1">
      <c r="A20" s="39"/>
      <c r="B20" s="45"/>
      <c r="C20" s="39"/>
      <c r="D20" s="39"/>
      <c r="E20" s="34" t="str">
        <f>'Rekapitulace stavby'!E14</f>
        <v>Vyplň údaj</v>
      </c>
      <c r="F20" s="142"/>
      <c r="G20" s="142"/>
      <c r="H20" s="142"/>
      <c r="I20" s="151" t="s">
        <v>27</v>
      </c>
      <c r="J20" s="34" t="str">
        <f>'Rekapitulace stavby'!AN14</f>
        <v>Vyplň údaj</v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6.96" customHeight="1">
      <c r="A21" s="39"/>
      <c r="B21" s="45"/>
      <c r="C21" s="39"/>
      <c r="D21" s="39"/>
      <c r="E21" s="39"/>
      <c r="F21" s="39"/>
      <c r="G21" s="39"/>
      <c r="H21" s="39"/>
      <c r="I21" s="39"/>
      <c r="J21" s="39"/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12" customHeight="1">
      <c r="A22" s="39"/>
      <c r="B22" s="45"/>
      <c r="C22" s="39"/>
      <c r="D22" s="151" t="s">
        <v>30</v>
      </c>
      <c r="E22" s="39"/>
      <c r="F22" s="39"/>
      <c r="G22" s="39"/>
      <c r="H22" s="39"/>
      <c r="I22" s="151" t="s">
        <v>25</v>
      </c>
      <c r="J22" s="142" t="s">
        <v>31</v>
      </c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8" customHeight="1">
      <c r="A23" s="39"/>
      <c r="B23" s="45"/>
      <c r="C23" s="39"/>
      <c r="D23" s="39"/>
      <c r="E23" s="142" t="s">
        <v>32</v>
      </c>
      <c r="F23" s="39"/>
      <c r="G23" s="39"/>
      <c r="H23" s="39"/>
      <c r="I23" s="151" t="s">
        <v>27</v>
      </c>
      <c r="J23" s="142" t="s">
        <v>33</v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6.96" customHeight="1">
      <c r="A24" s="39"/>
      <c r="B24" s="45"/>
      <c r="C24" s="39"/>
      <c r="D24" s="39"/>
      <c r="E24" s="39"/>
      <c r="F24" s="39"/>
      <c r="G24" s="39"/>
      <c r="H24" s="39"/>
      <c r="I24" s="39"/>
      <c r="J24" s="39"/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12" customHeight="1">
      <c r="A25" s="39"/>
      <c r="B25" s="45"/>
      <c r="C25" s="39"/>
      <c r="D25" s="151" t="s">
        <v>35</v>
      </c>
      <c r="E25" s="39"/>
      <c r="F25" s="39"/>
      <c r="G25" s="39"/>
      <c r="H25" s="39"/>
      <c r="I25" s="151" t="s">
        <v>25</v>
      </c>
      <c r="J25" s="142" t="s">
        <v>1</v>
      </c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8" customHeight="1">
      <c r="A26" s="39"/>
      <c r="B26" s="45"/>
      <c r="C26" s="39"/>
      <c r="D26" s="39"/>
      <c r="E26" s="142" t="s">
        <v>32</v>
      </c>
      <c r="F26" s="39"/>
      <c r="G26" s="39"/>
      <c r="H26" s="39"/>
      <c r="I26" s="151" t="s">
        <v>27</v>
      </c>
      <c r="J26" s="142" t="s">
        <v>1</v>
      </c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2" customFormat="1" ht="6.96" customHeight="1">
      <c r="A27" s="39"/>
      <c r="B27" s="45"/>
      <c r="C27" s="39"/>
      <c r="D27" s="39"/>
      <c r="E27" s="39"/>
      <c r="F27" s="39"/>
      <c r="G27" s="39"/>
      <c r="H27" s="39"/>
      <c r="I27" s="39"/>
      <c r="J27" s="39"/>
      <c r="K27" s="39"/>
      <c r="L27" s="64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</row>
    <row r="28" s="2" customFormat="1" ht="12" customHeight="1">
      <c r="A28" s="39"/>
      <c r="B28" s="45"/>
      <c r="C28" s="39"/>
      <c r="D28" s="151" t="s">
        <v>36</v>
      </c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8" customFormat="1" ht="71.25" customHeight="1">
      <c r="A29" s="155"/>
      <c r="B29" s="156"/>
      <c r="C29" s="155"/>
      <c r="D29" s="155"/>
      <c r="E29" s="157" t="s">
        <v>37</v>
      </c>
      <c r="F29" s="157"/>
      <c r="G29" s="157"/>
      <c r="H29" s="157"/>
      <c r="I29" s="155"/>
      <c r="J29" s="155"/>
      <c r="K29" s="155"/>
      <c r="L29" s="158"/>
      <c r="S29" s="155"/>
      <c r="T29" s="155"/>
      <c r="U29" s="155"/>
      <c r="V29" s="155"/>
      <c r="W29" s="155"/>
      <c r="X29" s="155"/>
      <c r="Y29" s="155"/>
      <c r="Z29" s="155"/>
      <c r="AA29" s="155"/>
      <c r="AB29" s="155"/>
      <c r="AC29" s="155"/>
      <c r="AD29" s="155"/>
      <c r="AE29" s="155"/>
    </row>
    <row r="30" s="2" customFormat="1" ht="6.96" customHeight="1">
      <c r="A30" s="39"/>
      <c r="B30" s="45"/>
      <c r="C30" s="39"/>
      <c r="D30" s="39"/>
      <c r="E30" s="39"/>
      <c r="F30" s="39"/>
      <c r="G30" s="39"/>
      <c r="H30" s="39"/>
      <c r="I30" s="39"/>
      <c r="J30" s="39"/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9"/>
      <c r="E31" s="159"/>
      <c r="F31" s="159"/>
      <c r="G31" s="159"/>
      <c r="H31" s="159"/>
      <c r="I31" s="159"/>
      <c r="J31" s="159"/>
      <c r="K31" s="159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25.44" customHeight="1">
      <c r="A32" s="39"/>
      <c r="B32" s="45"/>
      <c r="C32" s="39"/>
      <c r="D32" s="160" t="s">
        <v>38</v>
      </c>
      <c r="E32" s="39"/>
      <c r="F32" s="39"/>
      <c r="G32" s="39"/>
      <c r="H32" s="39"/>
      <c r="I32" s="39"/>
      <c r="J32" s="161">
        <f>ROUND(J126, 2)</f>
        <v>0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6.96" customHeight="1">
      <c r="A33" s="39"/>
      <c r="B33" s="45"/>
      <c r="C33" s="39"/>
      <c r="D33" s="159"/>
      <c r="E33" s="159"/>
      <c r="F33" s="159"/>
      <c r="G33" s="159"/>
      <c r="H33" s="159"/>
      <c r="I33" s="159"/>
      <c r="J33" s="159"/>
      <c r="K33" s="159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39"/>
      <c r="F34" s="162" t="s">
        <v>40</v>
      </c>
      <c r="G34" s="39"/>
      <c r="H34" s="39"/>
      <c r="I34" s="162" t="s">
        <v>39</v>
      </c>
      <c r="J34" s="162" t="s">
        <v>41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s="2" customFormat="1" ht="14.4" customHeight="1">
      <c r="A35" s="39"/>
      <c r="B35" s="45"/>
      <c r="C35" s="39"/>
      <c r="D35" s="163" t="s">
        <v>42</v>
      </c>
      <c r="E35" s="151" t="s">
        <v>43</v>
      </c>
      <c r="F35" s="164">
        <f>ROUND((SUM(BE126:BE209)),  2)</f>
        <v>0</v>
      </c>
      <c r="G35" s="39"/>
      <c r="H35" s="39"/>
      <c r="I35" s="165">
        <v>0.20999999999999999</v>
      </c>
      <c r="J35" s="164">
        <f>ROUND(((SUM(BE126:BE209))*I35),  2)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s="2" customFormat="1" ht="14.4" customHeight="1">
      <c r="A36" s="39"/>
      <c r="B36" s="45"/>
      <c r="C36" s="39"/>
      <c r="D36" s="39"/>
      <c r="E36" s="151" t="s">
        <v>44</v>
      </c>
      <c r="F36" s="164">
        <f>ROUND((SUM(BF126:BF209)),  2)</f>
        <v>0</v>
      </c>
      <c r="G36" s="39"/>
      <c r="H36" s="39"/>
      <c r="I36" s="165">
        <v>0.14999999999999999</v>
      </c>
      <c r="J36" s="164">
        <f>ROUND(((SUM(BF126:BF209))*I36),  2)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51" t="s">
        <v>45</v>
      </c>
      <c r="F37" s="164">
        <f>ROUND((SUM(BG126:BG209)),  2)</f>
        <v>0</v>
      </c>
      <c r="G37" s="39"/>
      <c r="H37" s="39"/>
      <c r="I37" s="165">
        <v>0.20999999999999999</v>
      </c>
      <c r="J37" s="164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hidden="1" s="2" customFormat="1" ht="14.4" customHeight="1">
      <c r="A38" s="39"/>
      <c r="B38" s="45"/>
      <c r="C38" s="39"/>
      <c r="D38" s="39"/>
      <c r="E38" s="151" t="s">
        <v>46</v>
      </c>
      <c r="F38" s="164">
        <f>ROUND((SUM(BH126:BH209)),  2)</f>
        <v>0</v>
      </c>
      <c r="G38" s="39"/>
      <c r="H38" s="39"/>
      <c r="I38" s="165">
        <v>0.14999999999999999</v>
      </c>
      <c r="J38" s="164">
        <f>0</f>
        <v>0</v>
      </c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hidden="1" s="2" customFormat="1" ht="14.4" customHeight="1">
      <c r="A39" s="39"/>
      <c r="B39" s="45"/>
      <c r="C39" s="39"/>
      <c r="D39" s="39"/>
      <c r="E39" s="151" t="s">
        <v>47</v>
      </c>
      <c r="F39" s="164">
        <f>ROUND((SUM(BI126:BI209)),  2)</f>
        <v>0</v>
      </c>
      <c r="G39" s="39"/>
      <c r="H39" s="39"/>
      <c r="I39" s="165">
        <v>0</v>
      </c>
      <c r="J39" s="164">
        <f>0</f>
        <v>0</v>
      </c>
      <c r="K39" s="39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6.96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2" customFormat="1" ht="25.44" customHeight="1">
      <c r="A41" s="39"/>
      <c r="B41" s="45"/>
      <c r="C41" s="166"/>
      <c r="D41" s="167" t="s">
        <v>48</v>
      </c>
      <c r="E41" s="168"/>
      <c r="F41" s="168"/>
      <c r="G41" s="169" t="s">
        <v>49</v>
      </c>
      <c r="H41" s="170" t="s">
        <v>50</v>
      </c>
      <c r="I41" s="168"/>
      <c r="J41" s="171">
        <f>SUM(J32:J39)</f>
        <v>0</v>
      </c>
      <c r="K41" s="172"/>
      <c r="L41" s="64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</row>
    <row r="42" s="2" customFormat="1" ht="14.4" customHeight="1">
      <c r="A42" s="39"/>
      <c r="B42" s="45"/>
      <c r="C42" s="39"/>
      <c r="D42" s="39"/>
      <c r="E42" s="39"/>
      <c r="F42" s="39"/>
      <c r="G42" s="39"/>
      <c r="H42" s="39"/>
      <c r="I42" s="39"/>
      <c r="J42" s="39"/>
      <c r="K42" s="39"/>
      <c r="L42" s="64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73" t="s">
        <v>51</v>
      </c>
      <c r="E50" s="174"/>
      <c r="F50" s="174"/>
      <c r="G50" s="173" t="s">
        <v>52</v>
      </c>
      <c r="H50" s="174"/>
      <c r="I50" s="174"/>
      <c r="J50" s="174"/>
      <c r="K50" s="174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75" t="s">
        <v>53</v>
      </c>
      <c r="E61" s="176"/>
      <c r="F61" s="177" t="s">
        <v>54</v>
      </c>
      <c r="G61" s="175" t="s">
        <v>53</v>
      </c>
      <c r="H61" s="176"/>
      <c r="I61" s="176"/>
      <c r="J61" s="178" t="s">
        <v>54</v>
      </c>
      <c r="K61" s="176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73" t="s">
        <v>55</v>
      </c>
      <c r="E65" s="179"/>
      <c r="F65" s="179"/>
      <c r="G65" s="173" t="s">
        <v>56</v>
      </c>
      <c r="H65" s="179"/>
      <c r="I65" s="179"/>
      <c r="J65" s="179"/>
      <c r="K65" s="179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75" t="s">
        <v>53</v>
      </c>
      <c r="E76" s="176"/>
      <c r="F76" s="177" t="s">
        <v>54</v>
      </c>
      <c r="G76" s="175" t="s">
        <v>53</v>
      </c>
      <c r="H76" s="176"/>
      <c r="I76" s="176"/>
      <c r="J76" s="178" t="s">
        <v>54</v>
      </c>
      <c r="K76" s="176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80"/>
      <c r="C77" s="181"/>
      <c r="D77" s="181"/>
      <c r="E77" s="181"/>
      <c r="F77" s="181"/>
      <c r="G77" s="181"/>
      <c r="H77" s="181"/>
      <c r="I77" s="181"/>
      <c r="J77" s="181"/>
      <c r="K77" s="181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82"/>
      <c r="C81" s="183"/>
      <c r="D81" s="183"/>
      <c r="E81" s="183"/>
      <c r="F81" s="183"/>
      <c r="G81" s="183"/>
      <c r="H81" s="183"/>
      <c r="I81" s="183"/>
      <c r="J81" s="183"/>
      <c r="K81" s="183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142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84" t="str">
        <f>E7</f>
        <v>Povodňový park Kamýk nad Vltavou, 2024,aktualizace 12_6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1" customFormat="1" ht="12" customHeight="1">
      <c r="B86" s="22"/>
      <c r="C86" s="33" t="s">
        <v>138</v>
      </c>
      <c r="D86" s="23"/>
      <c r="E86" s="23"/>
      <c r="F86" s="23"/>
      <c r="G86" s="23"/>
      <c r="H86" s="23"/>
      <c r="I86" s="23"/>
      <c r="J86" s="23"/>
      <c r="K86" s="23"/>
      <c r="L86" s="21"/>
    </row>
    <row r="87" s="2" customFormat="1" ht="16.5" customHeight="1">
      <c r="A87" s="39"/>
      <c r="B87" s="40"/>
      <c r="C87" s="41"/>
      <c r="D87" s="41"/>
      <c r="E87" s="184" t="s">
        <v>139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12" customHeight="1">
      <c r="A88" s="39"/>
      <c r="B88" s="40"/>
      <c r="C88" s="33" t="s">
        <v>140</v>
      </c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6.5" customHeight="1">
      <c r="A89" s="39"/>
      <c r="B89" s="40"/>
      <c r="C89" s="41"/>
      <c r="D89" s="41"/>
      <c r="E89" s="77" t="str">
        <f>E11</f>
        <v>IO 01.2 - Opevnění břehů ústí ramena</v>
      </c>
      <c r="F89" s="41"/>
      <c r="G89" s="41"/>
      <c r="H89" s="41"/>
      <c r="I89" s="41"/>
      <c r="J89" s="41"/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2" customHeight="1">
      <c r="A91" s="39"/>
      <c r="B91" s="40"/>
      <c r="C91" s="33" t="s">
        <v>20</v>
      </c>
      <c r="D91" s="41"/>
      <c r="E91" s="41"/>
      <c r="F91" s="28" t="str">
        <f>F14</f>
        <v>Kamýk nad Vltavou</v>
      </c>
      <c r="G91" s="41"/>
      <c r="H91" s="41"/>
      <c r="I91" s="33" t="s">
        <v>22</v>
      </c>
      <c r="J91" s="80" t="str">
        <f>IF(J14="","",J14)</f>
        <v>8. 1. 2024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6.96" customHeight="1">
      <c r="A92" s="39"/>
      <c r="B92" s="40"/>
      <c r="C92" s="41"/>
      <c r="D92" s="41"/>
      <c r="E92" s="41"/>
      <c r="F92" s="41"/>
      <c r="G92" s="41"/>
      <c r="H92" s="41"/>
      <c r="I92" s="41"/>
      <c r="J92" s="41"/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5.15" customHeight="1">
      <c r="A93" s="39"/>
      <c r="B93" s="40"/>
      <c r="C93" s="33" t="s">
        <v>24</v>
      </c>
      <c r="D93" s="41"/>
      <c r="E93" s="41"/>
      <c r="F93" s="28" t="str">
        <f>E17</f>
        <v>Obec Kamýk nad Vltavou, Kamýk nad Vltavou 69</v>
      </c>
      <c r="G93" s="41"/>
      <c r="H93" s="41"/>
      <c r="I93" s="33" t="s">
        <v>30</v>
      </c>
      <c r="J93" s="37" t="str">
        <f>E23</f>
        <v>ŠINDLAR s.r.o.</v>
      </c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15.15" customHeight="1">
      <c r="A94" s="39"/>
      <c r="B94" s="40"/>
      <c r="C94" s="33" t="s">
        <v>28</v>
      </c>
      <c r="D94" s="41"/>
      <c r="E94" s="41"/>
      <c r="F94" s="28" t="str">
        <f>IF(E20="","",E20)</f>
        <v>Vyplň údaj</v>
      </c>
      <c r="G94" s="41"/>
      <c r="H94" s="41"/>
      <c r="I94" s="33" t="s">
        <v>35</v>
      </c>
      <c r="J94" s="37" t="str">
        <f>E26</f>
        <v>ŠINDLAR s.r.o.</v>
      </c>
      <c r="K94" s="41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9.28" customHeight="1">
      <c r="A96" s="39"/>
      <c r="B96" s="40"/>
      <c r="C96" s="185" t="s">
        <v>143</v>
      </c>
      <c r="D96" s="186"/>
      <c r="E96" s="186"/>
      <c r="F96" s="186"/>
      <c r="G96" s="186"/>
      <c r="H96" s="186"/>
      <c r="I96" s="186"/>
      <c r="J96" s="187" t="s">
        <v>144</v>
      </c>
      <c r="K96" s="186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</row>
    <row r="97" s="2" customFormat="1" ht="10.32" customHeight="1">
      <c r="A97" s="39"/>
      <c r="B97" s="40"/>
      <c r="C97" s="41"/>
      <c r="D97" s="41"/>
      <c r="E97" s="41"/>
      <c r="F97" s="41"/>
      <c r="G97" s="41"/>
      <c r="H97" s="41"/>
      <c r="I97" s="41"/>
      <c r="J97" s="41"/>
      <c r="K97" s="41"/>
      <c r="L97" s="64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</row>
    <row r="98" s="2" customFormat="1" ht="22.8" customHeight="1">
      <c r="A98" s="39"/>
      <c r="B98" s="40"/>
      <c r="C98" s="188" t="s">
        <v>145</v>
      </c>
      <c r="D98" s="41"/>
      <c r="E98" s="41"/>
      <c r="F98" s="41"/>
      <c r="G98" s="41"/>
      <c r="H98" s="41"/>
      <c r="I98" s="41"/>
      <c r="J98" s="111">
        <f>J126</f>
        <v>0</v>
      </c>
      <c r="K98" s="41"/>
      <c r="L98" s="64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U98" s="18" t="s">
        <v>146</v>
      </c>
    </row>
    <row r="99" s="9" customFormat="1" ht="24.96" customHeight="1">
      <c r="A99" s="9"/>
      <c r="B99" s="189"/>
      <c r="C99" s="190"/>
      <c r="D99" s="191" t="s">
        <v>147</v>
      </c>
      <c r="E99" s="192"/>
      <c r="F99" s="192"/>
      <c r="G99" s="192"/>
      <c r="H99" s="192"/>
      <c r="I99" s="192"/>
      <c r="J99" s="193">
        <f>J127</f>
        <v>0</v>
      </c>
      <c r="K99" s="190"/>
      <c r="L99" s="194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95"/>
      <c r="C100" s="134"/>
      <c r="D100" s="196" t="s">
        <v>148</v>
      </c>
      <c r="E100" s="197"/>
      <c r="F100" s="197"/>
      <c r="G100" s="197"/>
      <c r="H100" s="197"/>
      <c r="I100" s="197"/>
      <c r="J100" s="198">
        <f>J128</f>
        <v>0</v>
      </c>
      <c r="K100" s="134"/>
      <c r="L100" s="199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95"/>
      <c r="C101" s="134"/>
      <c r="D101" s="196" t="s">
        <v>149</v>
      </c>
      <c r="E101" s="197"/>
      <c r="F101" s="197"/>
      <c r="G101" s="197"/>
      <c r="H101" s="197"/>
      <c r="I101" s="197"/>
      <c r="J101" s="198">
        <f>J189</f>
        <v>0</v>
      </c>
      <c r="K101" s="134"/>
      <c r="L101" s="199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95"/>
      <c r="C102" s="134"/>
      <c r="D102" s="196" t="s">
        <v>150</v>
      </c>
      <c r="E102" s="197"/>
      <c r="F102" s="197"/>
      <c r="G102" s="197"/>
      <c r="H102" s="197"/>
      <c r="I102" s="197"/>
      <c r="J102" s="198">
        <f>J196</f>
        <v>0</v>
      </c>
      <c r="K102" s="134"/>
      <c r="L102" s="199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95"/>
      <c r="C103" s="134"/>
      <c r="D103" s="196" t="s">
        <v>505</v>
      </c>
      <c r="E103" s="197"/>
      <c r="F103" s="197"/>
      <c r="G103" s="197"/>
      <c r="H103" s="197"/>
      <c r="I103" s="197"/>
      <c r="J103" s="198">
        <f>J205</f>
        <v>0</v>
      </c>
      <c r="K103" s="134"/>
      <c r="L103" s="199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95"/>
      <c r="C104" s="134"/>
      <c r="D104" s="196" t="s">
        <v>154</v>
      </c>
      <c r="E104" s="197"/>
      <c r="F104" s="197"/>
      <c r="G104" s="197"/>
      <c r="H104" s="197"/>
      <c r="I104" s="197"/>
      <c r="J104" s="198">
        <f>J208</f>
        <v>0</v>
      </c>
      <c r="K104" s="134"/>
      <c r="L104" s="199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2" customFormat="1" ht="21.84" customHeight="1">
      <c r="A105" s="39"/>
      <c r="B105" s="40"/>
      <c r="C105" s="41"/>
      <c r="D105" s="41"/>
      <c r="E105" s="41"/>
      <c r="F105" s="41"/>
      <c r="G105" s="41"/>
      <c r="H105" s="41"/>
      <c r="I105" s="41"/>
      <c r="J105" s="41"/>
      <c r="K105" s="41"/>
      <c r="L105" s="64"/>
      <c r="S105" s="39"/>
      <c r="T105" s="39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</row>
    <row r="106" s="2" customFormat="1" ht="6.96" customHeight="1">
      <c r="A106" s="39"/>
      <c r="B106" s="67"/>
      <c r="C106" s="68"/>
      <c r="D106" s="68"/>
      <c r="E106" s="68"/>
      <c r="F106" s="68"/>
      <c r="G106" s="68"/>
      <c r="H106" s="68"/>
      <c r="I106" s="68"/>
      <c r="J106" s="68"/>
      <c r="K106" s="68"/>
      <c r="L106" s="64"/>
      <c r="S106" s="39"/>
      <c r="T106" s="39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</row>
    <row r="110" s="2" customFormat="1" ht="6.96" customHeight="1">
      <c r="A110" s="39"/>
      <c r="B110" s="69"/>
      <c r="C110" s="70"/>
      <c r="D110" s="70"/>
      <c r="E110" s="70"/>
      <c r="F110" s="70"/>
      <c r="G110" s="70"/>
      <c r="H110" s="70"/>
      <c r="I110" s="70"/>
      <c r="J110" s="70"/>
      <c r="K110" s="70"/>
      <c r="L110" s="64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</row>
    <row r="111" s="2" customFormat="1" ht="24.96" customHeight="1">
      <c r="A111" s="39"/>
      <c r="B111" s="40"/>
      <c r="C111" s="24" t="s">
        <v>155</v>
      </c>
      <c r="D111" s="41"/>
      <c r="E111" s="41"/>
      <c r="F111" s="41"/>
      <c r="G111" s="41"/>
      <c r="H111" s="41"/>
      <c r="I111" s="41"/>
      <c r="J111" s="41"/>
      <c r="K111" s="41"/>
      <c r="L111" s="64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</row>
    <row r="112" s="2" customFormat="1" ht="6.96" customHeight="1">
      <c r="A112" s="39"/>
      <c r="B112" s="40"/>
      <c r="C112" s="41"/>
      <c r="D112" s="41"/>
      <c r="E112" s="41"/>
      <c r="F112" s="41"/>
      <c r="G112" s="41"/>
      <c r="H112" s="41"/>
      <c r="I112" s="41"/>
      <c r="J112" s="41"/>
      <c r="K112" s="41"/>
      <c r="L112" s="64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</row>
    <row r="113" s="2" customFormat="1" ht="12" customHeight="1">
      <c r="A113" s="39"/>
      <c r="B113" s="40"/>
      <c r="C113" s="33" t="s">
        <v>16</v>
      </c>
      <c r="D113" s="41"/>
      <c r="E113" s="41"/>
      <c r="F113" s="41"/>
      <c r="G113" s="41"/>
      <c r="H113" s="41"/>
      <c r="I113" s="41"/>
      <c r="J113" s="41"/>
      <c r="K113" s="41"/>
      <c r="L113" s="64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</row>
    <row r="114" s="2" customFormat="1" ht="16.5" customHeight="1">
      <c r="A114" s="39"/>
      <c r="B114" s="40"/>
      <c r="C114" s="41"/>
      <c r="D114" s="41"/>
      <c r="E114" s="184" t="str">
        <f>E7</f>
        <v>Povodňový park Kamýk nad Vltavou, 2024,aktualizace 12_6</v>
      </c>
      <c r="F114" s="33"/>
      <c r="G114" s="33"/>
      <c r="H114" s="33"/>
      <c r="I114" s="41"/>
      <c r="J114" s="41"/>
      <c r="K114" s="41"/>
      <c r="L114" s="64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1" customFormat="1" ht="12" customHeight="1">
      <c r="B115" s="22"/>
      <c r="C115" s="33" t="s">
        <v>138</v>
      </c>
      <c r="D115" s="23"/>
      <c r="E115" s="23"/>
      <c r="F115" s="23"/>
      <c r="G115" s="23"/>
      <c r="H115" s="23"/>
      <c r="I115" s="23"/>
      <c r="J115" s="23"/>
      <c r="K115" s="23"/>
      <c r="L115" s="21"/>
    </row>
    <row r="116" s="2" customFormat="1" ht="16.5" customHeight="1">
      <c r="A116" s="39"/>
      <c r="B116" s="40"/>
      <c r="C116" s="41"/>
      <c r="D116" s="41"/>
      <c r="E116" s="184" t="s">
        <v>139</v>
      </c>
      <c r="F116" s="41"/>
      <c r="G116" s="41"/>
      <c r="H116" s="41"/>
      <c r="I116" s="41"/>
      <c r="J116" s="41"/>
      <c r="K116" s="41"/>
      <c r="L116" s="64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12" customHeight="1">
      <c r="A117" s="39"/>
      <c r="B117" s="40"/>
      <c r="C117" s="33" t="s">
        <v>140</v>
      </c>
      <c r="D117" s="41"/>
      <c r="E117" s="41"/>
      <c r="F117" s="41"/>
      <c r="G117" s="41"/>
      <c r="H117" s="41"/>
      <c r="I117" s="41"/>
      <c r="J117" s="41"/>
      <c r="K117" s="41"/>
      <c r="L117" s="64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2" customFormat="1" ht="16.5" customHeight="1">
      <c r="A118" s="39"/>
      <c r="B118" s="40"/>
      <c r="C118" s="41"/>
      <c r="D118" s="41"/>
      <c r="E118" s="77" t="str">
        <f>E11</f>
        <v>IO 01.2 - Opevnění břehů ústí ramena</v>
      </c>
      <c r="F118" s="41"/>
      <c r="G118" s="41"/>
      <c r="H118" s="41"/>
      <c r="I118" s="41"/>
      <c r="J118" s="41"/>
      <c r="K118" s="41"/>
      <c r="L118" s="64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2" customFormat="1" ht="6.96" customHeight="1">
      <c r="A119" s="39"/>
      <c r="B119" s="40"/>
      <c r="C119" s="41"/>
      <c r="D119" s="41"/>
      <c r="E119" s="41"/>
      <c r="F119" s="41"/>
      <c r="G119" s="41"/>
      <c r="H119" s="41"/>
      <c r="I119" s="41"/>
      <c r="J119" s="41"/>
      <c r="K119" s="41"/>
      <c r="L119" s="64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2" customFormat="1" ht="12" customHeight="1">
      <c r="A120" s="39"/>
      <c r="B120" s="40"/>
      <c r="C120" s="33" t="s">
        <v>20</v>
      </c>
      <c r="D120" s="41"/>
      <c r="E120" s="41"/>
      <c r="F120" s="28" t="str">
        <f>F14</f>
        <v>Kamýk nad Vltavou</v>
      </c>
      <c r="G120" s="41"/>
      <c r="H120" s="41"/>
      <c r="I120" s="33" t="s">
        <v>22</v>
      </c>
      <c r="J120" s="80" t="str">
        <f>IF(J14="","",J14)</f>
        <v>8. 1. 2024</v>
      </c>
      <c r="K120" s="41"/>
      <c r="L120" s="64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s="2" customFormat="1" ht="6.96" customHeight="1">
      <c r="A121" s="39"/>
      <c r="B121" s="40"/>
      <c r="C121" s="41"/>
      <c r="D121" s="41"/>
      <c r="E121" s="41"/>
      <c r="F121" s="41"/>
      <c r="G121" s="41"/>
      <c r="H121" s="41"/>
      <c r="I121" s="41"/>
      <c r="J121" s="41"/>
      <c r="K121" s="41"/>
      <c r="L121" s="64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</row>
    <row r="122" s="2" customFormat="1" ht="15.15" customHeight="1">
      <c r="A122" s="39"/>
      <c r="B122" s="40"/>
      <c r="C122" s="33" t="s">
        <v>24</v>
      </c>
      <c r="D122" s="41"/>
      <c r="E122" s="41"/>
      <c r="F122" s="28" t="str">
        <f>E17</f>
        <v>Obec Kamýk nad Vltavou, Kamýk nad Vltavou 69</v>
      </c>
      <c r="G122" s="41"/>
      <c r="H122" s="41"/>
      <c r="I122" s="33" t="s">
        <v>30</v>
      </c>
      <c r="J122" s="37" t="str">
        <f>E23</f>
        <v>ŠINDLAR s.r.o.</v>
      </c>
      <c r="K122" s="41"/>
      <c r="L122" s="64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</row>
    <row r="123" s="2" customFormat="1" ht="15.15" customHeight="1">
      <c r="A123" s="39"/>
      <c r="B123" s="40"/>
      <c r="C123" s="33" t="s">
        <v>28</v>
      </c>
      <c r="D123" s="41"/>
      <c r="E123" s="41"/>
      <c r="F123" s="28" t="str">
        <f>IF(E20="","",E20)</f>
        <v>Vyplň údaj</v>
      </c>
      <c r="G123" s="41"/>
      <c r="H123" s="41"/>
      <c r="I123" s="33" t="s">
        <v>35</v>
      </c>
      <c r="J123" s="37" t="str">
        <f>E26</f>
        <v>ŠINDLAR s.r.o.</v>
      </c>
      <c r="K123" s="41"/>
      <c r="L123" s="64"/>
      <c r="S123" s="39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</row>
    <row r="124" s="2" customFormat="1" ht="10.32" customHeight="1">
      <c r="A124" s="39"/>
      <c r="B124" s="40"/>
      <c r="C124" s="41"/>
      <c r="D124" s="41"/>
      <c r="E124" s="41"/>
      <c r="F124" s="41"/>
      <c r="G124" s="41"/>
      <c r="H124" s="41"/>
      <c r="I124" s="41"/>
      <c r="J124" s="41"/>
      <c r="K124" s="41"/>
      <c r="L124" s="64"/>
      <c r="S124" s="39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</row>
    <row r="125" s="11" customFormat="1" ht="29.28" customHeight="1">
      <c r="A125" s="200"/>
      <c r="B125" s="201"/>
      <c r="C125" s="202" t="s">
        <v>156</v>
      </c>
      <c r="D125" s="203" t="s">
        <v>63</v>
      </c>
      <c r="E125" s="203" t="s">
        <v>59</v>
      </c>
      <c r="F125" s="203" t="s">
        <v>60</v>
      </c>
      <c r="G125" s="203" t="s">
        <v>157</v>
      </c>
      <c r="H125" s="203" t="s">
        <v>158</v>
      </c>
      <c r="I125" s="203" t="s">
        <v>159</v>
      </c>
      <c r="J125" s="203" t="s">
        <v>144</v>
      </c>
      <c r="K125" s="204" t="s">
        <v>160</v>
      </c>
      <c r="L125" s="205"/>
      <c r="M125" s="101" t="s">
        <v>1</v>
      </c>
      <c r="N125" s="102" t="s">
        <v>42</v>
      </c>
      <c r="O125" s="102" t="s">
        <v>161</v>
      </c>
      <c r="P125" s="102" t="s">
        <v>162</v>
      </c>
      <c r="Q125" s="102" t="s">
        <v>163</v>
      </c>
      <c r="R125" s="102" t="s">
        <v>164</v>
      </c>
      <c r="S125" s="102" t="s">
        <v>165</v>
      </c>
      <c r="T125" s="103" t="s">
        <v>166</v>
      </c>
      <c r="U125" s="200"/>
      <c r="V125" s="200"/>
      <c r="W125" s="200"/>
      <c r="X125" s="200"/>
      <c r="Y125" s="200"/>
      <c r="Z125" s="200"/>
      <c r="AA125" s="200"/>
      <c r="AB125" s="200"/>
      <c r="AC125" s="200"/>
      <c r="AD125" s="200"/>
      <c r="AE125" s="200"/>
    </row>
    <row r="126" s="2" customFormat="1" ht="22.8" customHeight="1">
      <c r="A126" s="39"/>
      <c r="B126" s="40"/>
      <c r="C126" s="108" t="s">
        <v>167</v>
      </c>
      <c r="D126" s="41"/>
      <c r="E126" s="41"/>
      <c r="F126" s="41"/>
      <c r="G126" s="41"/>
      <c r="H126" s="41"/>
      <c r="I126" s="41"/>
      <c r="J126" s="206">
        <f>BK126</f>
        <v>0</v>
      </c>
      <c r="K126" s="41"/>
      <c r="L126" s="45"/>
      <c r="M126" s="104"/>
      <c r="N126" s="207"/>
      <c r="O126" s="105"/>
      <c r="P126" s="208">
        <f>P127</f>
        <v>0</v>
      </c>
      <c r="Q126" s="105"/>
      <c r="R126" s="208">
        <f>R127</f>
        <v>1021.9264051</v>
      </c>
      <c r="S126" s="105"/>
      <c r="T126" s="209">
        <f>T127</f>
        <v>565.57379999999989</v>
      </c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T126" s="18" t="s">
        <v>77</v>
      </c>
      <c r="AU126" s="18" t="s">
        <v>146</v>
      </c>
      <c r="BK126" s="210">
        <f>BK127</f>
        <v>0</v>
      </c>
    </row>
    <row r="127" s="12" customFormat="1" ht="25.92" customHeight="1">
      <c r="A127" s="12"/>
      <c r="B127" s="211"/>
      <c r="C127" s="212"/>
      <c r="D127" s="213" t="s">
        <v>77</v>
      </c>
      <c r="E127" s="214" t="s">
        <v>168</v>
      </c>
      <c r="F127" s="214" t="s">
        <v>169</v>
      </c>
      <c r="G127" s="212"/>
      <c r="H127" s="212"/>
      <c r="I127" s="215"/>
      <c r="J127" s="216">
        <f>BK127</f>
        <v>0</v>
      </c>
      <c r="K127" s="212"/>
      <c r="L127" s="217"/>
      <c r="M127" s="218"/>
      <c r="N127" s="219"/>
      <c r="O127" s="219"/>
      <c r="P127" s="220">
        <f>P128+P189+P196+P205+P208</f>
        <v>0</v>
      </c>
      <c r="Q127" s="219"/>
      <c r="R127" s="220">
        <f>R128+R189+R196+R205+R208</f>
        <v>1021.9264051</v>
      </c>
      <c r="S127" s="219"/>
      <c r="T127" s="221">
        <f>T128+T189+T196+T205+T208</f>
        <v>565.57379999999989</v>
      </c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R127" s="222" t="s">
        <v>85</v>
      </c>
      <c r="AT127" s="223" t="s">
        <v>77</v>
      </c>
      <c r="AU127" s="223" t="s">
        <v>78</v>
      </c>
      <c r="AY127" s="222" t="s">
        <v>170</v>
      </c>
      <c r="BK127" s="224">
        <f>BK128+BK189+BK196+BK205+BK208</f>
        <v>0</v>
      </c>
    </row>
    <row r="128" s="12" customFormat="1" ht="22.8" customHeight="1">
      <c r="A128" s="12"/>
      <c r="B128" s="211"/>
      <c r="C128" s="212"/>
      <c r="D128" s="213" t="s">
        <v>77</v>
      </c>
      <c r="E128" s="225" t="s">
        <v>85</v>
      </c>
      <c r="F128" s="225" t="s">
        <v>171</v>
      </c>
      <c r="G128" s="212"/>
      <c r="H128" s="212"/>
      <c r="I128" s="215"/>
      <c r="J128" s="226">
        <f>BK128</f>
        <v>0</v>
      </c>
      <c r="K128" s="212"/>
      <c r="L128" s="217"/>
      <c r="M128" s="218"/>
      <c r="N128" s="219"/>
      <c r="O128" s="219"/>
      <c r="P128" s="220">
        <f>SUM(P129:P188)</f>
        <v>0</v>
      </c>
      <c r="Q128" s="219"/>
      <c r="R128" s="220">
        <f>SUM(R129:R188)</f>
        <v>198.440911</v>
      </c>
      <c r="S128" s="219"/>
      <c r="T128" s="221">
        <f>SUM(T129:T188)</f>
        <v>565.57379999999989</v>
      </c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R128" s="222" t="s">
        <v>85</v>
      </c>
      <c r="AT128" s="223" t="s">
        <v>77</v>
      </c>
      <c r="AU128" s="223" t="s">
        <v>85</v>
      </c>
      <c r="AY128" s="222" t="s">
        <v>170</v>
      </c>
      <c r="BK128" s="224">
        <f>SUM(BK129:BK188)</f>
        <v>0</v>
      </c>
    </row>
    <row r="129" s="2" customFormat="1" ht="66.75" customHeight="1">
      <c r="A129" s="39"/>
      <c r="B129" s="40"/>
      <c r="C129" s="227" t="s">
        <v>85</v>
      </c>
      <c r="D129" s="227" t="s">
        <v>172</v>
      </c>
      <c r="E129" s="228" t="s">
        <v>506</v>
      </c>
      <c r="F129" s="229" t="s">
        <v>507</v>
      </c>
      <c r="G129" s="230" t="s">
        <v>175</v>
      </c>
      <c r="H129" s="231">
        <v>75</v>
      </c>
      <c r="I129" s="232"/>
      <c r="J129" s="233">
        <f>ROUND(I129*H129,2)</f>
        <v>0</v>
      </c>
      <c r="K129" s="229" t="s">
        <v>176</v>
      </c>
      <c r="L129" s="45"/>
      <c r="M129" s="234" t="s">
        <v>1</v>
      </c>
      <c r="N129" s="235" t="s">
        <v>43</v>
      </c>
      <c r="O129" s="92"/>
      <c r="P129" s="236">
        <f>O129*H129</f>
        <v>0</v>
      </c>
      <c r="Q129" s="236">
        <v>0</v>
      </c>
      <c r="R129" s="236">
        <f>Q129*H129</f>
        <v>0</v>
      </c>
      <c r="S129" s="236">
        <v>0.44</v>
      </c>
      <c r="T129" s="237">
        <f>S129*H129</f>
        <v>33</v>
      </c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R129" s="238" t="s">
        <v>177</v>
      </c>
      <c r="AT129" s="238" t="s">
        <v>172</v>
      </c>
      <c r="AU129" s="238" t="s">
        <v>87</v>
      </c>
      <c r="AY129" s="18" t="s">
        <v>170</v>
      </c>
      <c r="BE129" s="239">
        <f>IF(N129="základní",J129,0)</f>
        <v>0</v>
      </c>
      <c r="BF129" s="239">
        <f>IF(N129="snížená",J129,0)</f>
        <v>0</v>
      </c>
      <c r="BG129" s="239">
        <f>IF(N129="zákl. přenesená",J129,0)</f>
        <v>0</v>
      </c>
      <c r="BH129" s="239">
        <f>IF(N129="sníž. přenesená",J129,0)</f>
        <v>0</v>
      </c>
      <c r="BI129" s="239">
        <f>IF(N129="nulová",J129,0)</f>
        <v>0</v>
      </c>
      <c r="BJ129" s="18" t="s">
        <v>85</v>
      </c>
      <c r="BK129" s="239">
        <f>ROUND(I129*H129,2)</f>
        <v>0</v>
      </c>
      <c r="BL129" s="18" t="s">
        <v>177</v>
      </c>
      <c r="BM129" s="238" t="s">
        <v>508</v>
      </c>
    </row>
    <row r="130" s="13" customFormat="1">
      <c r="A130" s="13"/>
      <c r="B130" s="240"/>
      <c r="C130" s="241"/>
      <c r="D130" s="242" t="s">
        <v>179</v>
      </c>
      <c r="E130" s="243" t="s">
        <v>1</v>
      </c>
      <c r="F130" s="244" t="s">
        <v>509</v>
      </c>
      <c r="G130" s="241"/>
      <c r="H130" s="245">
        <v>75</v>
      </c>
      <c r="I130" s="246"/>
      <c r="J130" s="241"/>
      <c r="K130" s="241"/>
      <c r="L130" s="247"/>
      <c r="M130" s="248"/>
      <c r="N130" s="249"/>
      <c r="O130" s="249"/>
      <c r="P130" s="249"/>
      <c r="Q130" s="249"/>
      <c r="R130" s="249"/>
      <c r="S130" s="249"/>
      <c r="T130" s="250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51" t="s">
        <v>179</v>
      </c>
      <c r="AU130" s="251" t="s">
        <v>87</v>
      </c>
      <c r="AV130" s="13" t="s">
        <v>87</v>
      </c>
      <c r="AW130" s="13" t="s">
        <v>34</v>
      </c>
      <c r="AX130" s="13" t="s">
        <v>85</v>
      </c>
      <c r="AY130" s="251" t="s">
        <v>170</v>
      </c>
    </row>
    <row r="131" s="2" customFormat="1" ht="33" customHeight="1">
      <c r="A131" s="39"/>
      <c r="B131" s="40"/>
      <c r="C131" s="227" t="s">
        <v>87</v>
      </c>
      <c r="D131" s="227" t="s">
        <v>172</v>
      </c>
      <c r="E131" s="228" t="s">
        <v>510</v>
      </c>
      <c r="F131" s="229" t="s">
        <v>511</v>
      </c>
      <c r="G131" s="230" t="s">
        <v>175</v>
      </c>
      <c r="H131" s="231">
        <v>75</v>
      </c>
      <c r="I131" s="232"/>
      <c r="J131" s="233">
        <f>ROUND(I131*H131,2)</f>
        <v>0</v>
      </c>
      <c r="K131" s="229" t="s">
        <v>176</v>
      </c>
      <c r="L131" s="45"/>
      <c r="M131" s="234" t="s">
        <v>1</v>
      </c>
      <c r="N131" s="235" t="s">
        <v>43</v>
      </c>
      <c r="O131" s="92"/>
      <c r="P131" s="236">
        <f>O131*H131</f>
        <v>0</v>
      </c>
      <c r="Q131" s="236">
        <v>0</v>
      </c>
      <c r="R131" s="236">
        <f>Q131*H131</f>
        <v>0</v>
      </c>
      <c r="S131" s="236">
        <v>0.00080000000000000004</v>
      </c>
      <c r="T131" s="237">
        <f>S131*H131</f>
        <v>0.060000000000000005</v>
      </c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R131" s="238" t="s">
        <v>177</v>
      </c>
      <c r="AT131" s="238" t="s">
        <v>172</v>
      </c>
      <c r="AU131" s="238" t="s">
        <v>87</v>
      </c>
      <c r="AY131" s="18" t="s">
        <v>170</v>
      </c>
      <c r="BE131" s="239">
        <f>IF(N131="základní",J131,0)</f>
        <v>0</v>
      </c>
      <c r="BF131" s="239">
        <f>IF(N131="snížená",J131,0)</f>
        <v>0</v>
      </c>
      <c r="BG131" s="239">
        <f>IF(N131="zákl. přenesená",J131,0)</f>
        <v>0</v>
      </c>
      <c r="BH131" s="239">
        <f>IF(N131="sníž. přenesená",J131,0)</f>
        <v>0</v>
      </c>
      <c r="BI131" s="239">
        <f>IF(N131="nulová",J131,0)</f>
        <v>0</v>
      </c>
      <c r="BJ131" s="18" t="s">
        <v>85</v>
      </c>
      <c r="BK131" s="239">
        <f>ROUND(I131*H131,2)</f>
        <v>0</v>
      </c>
      <c r="BL131" s="18" t="s">
        <v>177</v>
      </c>
      <c r="BM131" s="238" t="s">
        <v>512</v>
      </c>
    </row>
    <row r="132" s="13" customFormat="1">
      <c r="A132" s="13"/>
      <c r="B132" s="240"/>
      <c r="C132" s="241"/>
      <c r="D132" s="242" t="s">
        <v>179</v>
      </c>
      <c r="E132" s="243" t="s">
        <v>1</v>
      </c>
      <c r="F132" s="244" t="s">
        <v>509</v>
      </c>
      <c r="G132" s="241"/>
      <c r="H132" s="245">
        <v>75</v>
      </c>
      <c r="I132" s="246"/>
      <c r="J132" s="241"/>
      <c r="K132" s="241"/>
      <c r="L132" s="247"/>
      <c r="M132" s="248"/>
      <c r="N132" s="249"/>
      <c r="O132" s="249"/>
      <c r="P132" s="249"/>
      <c r="Q132" s="249"/>
      <c r="R132" s="249"/>
      <c r="S132" s="249"/>
      <c r="T132" s="250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251" t="s">
        <v>179</v>
      </c>
      <c r="AU132" s="251" t="s">
        <v>87</v>
      </c>
      <c r="AV132" s="13" t="s">
        <v>87</v>
      </c>
      <c r="AW132" s="13" t="s">
        <v>34</v>
      </c>
      <c r="AX132" s="13" t="s">
        <v>85</v>
      </c>
      <c r="AY132" s="251" t="s">
        <v>170</v>
      </c>
    </row>
    <row r="133" s="2" customFormat="1" ht="37.8" customHeight="1">
      <c r="A133" s="39"/>
      <c r="B133" s="40"/>
      <c r="C133" s="227" t="s">
        <v>185</v>
      </c>
      <c r="D133" s="227" t="s">
        <v>172</v>
      </c>
      <c r="E133" s="228" t="s">
        <v>513</v>
      </c>
      <c r="F133" s="229" t="s">
        <v>514</v>
      </c>
      <c r="G133" s="230" t="s">
        <v>224</v>
      </c>
      <c r="H133" s="231">
        <v>292.58999999999997</v>
      </c>
      <c r="I133" s="232"/>
      <c r="J133" s="233">
        <f>ROUND(I133*H133,2)</f>
        <v>0</v>
      </c>
      <c r="K133" s="229" t="s">
        <v>176</v>
      </c>
      <c r="L133" s="45"/>
      <c r="M133" s="234" t="s">
        <v>1</v>
      </c>
      <c r="N133" s="235" t="s">
        <v>43</v>
      </c>
      <c r="O133" s="92"/>
      <c r="P133" s="236">
        <f>O133*H133</f>
        <v>0</v>
      </c>
      <c r="Q133" s="236">
        <v>0</v>
      </c>
      <c r="R133" s="236">
        <f>Q133*H133</f>
        <v>0</v>
      </c>
      <c r="S133" s="236">
        <v>1.8200000000000001</v>
      </c>
      <c r="T133" s="237">
        <f>S133*H133</f>
        <v>532.51379999999995</v>
      </c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R133" s="238" t="s">
        <v>177</v>
      </c>
      <c r="AT133" s="238" t="s">
        <v>172</v>
      </c>
      <c r="AU133" s="238" t="s">
        <v>87</v>
      </c>
      <c r="AY133" s="18" t="s">
        <v>170</v>
      </c>
      <c r="BE133" s="239">
        <f>IF(N133="základní",J133,0)</f>
        <v>0</v>
      </c>
      <c r="BF133" s="239">
        <f>IF(N133="snížená",J133,0)</f>
        <v>0</v>
      </c>
      <c r="BG133" s="239">
        <f>IF(N133="zákl. přenesená",J133,0)</f>
        <v>0</v>
      </c>
      <c r="BH133" s="239">
        <f>IF(N133="sníž. přenesená",J133,0)</f>
        <v>0</v>
      </c>
      <c r="BI133" s="239">
        <f>IF(N133="nulová",J133,0)</f>
        <v>0</v>
      </c>
      <c r="BJ133" s="18" t="s">
        <v>85</v>
      </c>
      <c r="BK133" s="239">
        <f>ROUND(I133*H133,2)</f>
        <v>0</v>
      </c>
      <c r="BL133" s="18" t="s">
        <v>177</v>
      </c>
      <c r="BM133" s="238" t="s">
        <v>515</v>
      </c>
    </row>
    <row r="134" s="13" customFormat="1">
      <c r="A134" s="13"/>
      <c r="B134" s="240"/>
      <c r="C134" s="241"/>
      <c r="D134" s="242" t="s">
        <v>179</v>
      </c>
      <c r="E134" s="243" t="s">
        <v>1</v>
      </c>
      <c r="F134" s="244" t="s">
        <v>516</v>
      </c>
      <c r="G134" s="241"/>
      <c r="H134" s="245">
        <v>292.58999999999997</v>
      </c>
      <c r="I134" s="246"/>
      <c r="J134" s="241"/>
      <c r="K134" s="241"/>
      <c r="L134" s="247"/>
      <c r="M134" s="248"/>
      <c r="N134" s="249"/>
      <c r="O134" s="249"/>
      <c r="P134" s="249"/>
      <c r="Q134" s="249"/>
      <c r="R134" s="249"/>
      <c r="S134" s="249"/>
      <c r="T134" s="250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51" t="s">
        <v>179</v>
      </c>
      <c r="AU134" s="251" t="s">
        <v>87</v>
      </c>
      <c r="AV134" s="13" t="s">
        <v>87</v>
      </c>
      <c r="AW134" s="13" t="s">
        <v>34</v>
      </c>
      <c r="AX134" s="13" t="s">
        <v>85</v>
      </c>
      <c r="AY134" s="251" t="s">
        <v>170</v>
      </c>
    </row>
    <row r="135" s="2" customFormat="1" ht="33" customHeight="1">
      <c r="A135" s="39"/>
      <c r="B135" s="40"/>
      <c r="C135" s="227" t="s">
        <v>177</v>
      </c>
      <c r="D135" s="227" t="s">
        <v>172</v>
      </c>
      <c r="E135" s="228" t="s">
        <v>228</v>
      </c>
      <c r="F135" s="229" t="s">
        <v>229</v>
      </c>
      <c r="G135" s="230" t="s">
        <v>224</v>
      </c>
      <c r="H135" s="231">
        <v>777.15999999999997</v>
      </c>
      <c r="I135" s="232"/>
      <c r="J135" s="233">
        <f>ROUND(I135*H135,2)</f>
        <v>0</v>
      </c>
      <c r="K135" s="229" t="s">
        <v>176</v>
      </c>
      <c r="L135" s="45"/>
      <c r="M135" s="234" t="s">
        <v>1</v>
      </c>
      <c r="N135" s="235" t="s">
        <v>43</v>
      </c>
      <c r="O135" s="92"/>
      <c r="P135" s="236">
        <f>O135*H135</f>
        <v>0</v>
      </c>
      <c r="Q135" s="236">
        <v>0</v>
      </c>
      <c r="R135" s="236">
        <f>Q135*H135</f>
        <v>0</v>
      </c>
      <c r="S135" s="236">
        <v>0</v>
      </c>
      <c r="T135" s="237">
        <f>S135*H135</f>
        <v>0</v>
      </c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R135" s="238" t="s">
        <v>177</v>
      </c>
      <c r="AT135" s="238" t="s">
        <v>172</v>
      </c>
      <c r="AU135" s="238" t="s">
        <v>87</v>
      </c>
      <c r="AY135" s="18" t="s">
        <v>170</v>
      </c>
      <c r="BE135" s="239">
        <f>IF(N135="základní",J135,0)</f>
        <v>0</v>
      </c>
      <c r="BF135" s="239">
        <f>IF(N135="snížená",J135,0)</f>
        <v>0</v>
      </c>
      <c r="BG135" s="239">
        <f>IF(N135="zákl. přenesená",J135,0)</f>
        <v>0</v>
      </c>
      <c r="BH135" s="239">
        <f>IF(N135="sníž. přenesená",J135,0)</f>
        <v>0</v>
      </c>
      <c r="BI135" s="239">
        <f>IF(N135="nulová",J135,0)</f>
        <v>0</v>
      </c>
      <c r="BJ135" s="18" t="s">
        <v>85</v>
      </c>
      <c r="BK135" s="239">
        <f>ROUND(I135*H135,2)</f>
        <v>0</v>
      </c>
      <c r="BL135" s="18" t="s">
        <v>177</v>
      </c>
      <c r="BM135" s="238" t="s">
        <v>517</v>
      </c>
    </row>
    <row r="136" s="13" customFormat="1">
      <c r="A136" s="13"/>
      <c r="B136" s="240"/>
      <c r="C136" s="241"/>
      <c r="D136" s="242" t="s">
        <v>179</v>
      </c>
      <c r="E136" s="243" t="s">
        <v>1</v>
      </c>
      <c r="F136" s="244" t="s">
        <v>518</v>
      </c>
      <c r="G136" s="241"/>
      <c r="H136" s="245">
        <v>98.900000000000006</v>
      </c>
      <c r="I136" s="246"/>
      <c r="J136" s="241"/>
      <c r="K136" s="241"/>
      <c r="L136" s="247"/>
      <c r="M136" s="248"/>
      <c r="N136" s="249"/>
      <c r="O136" s="249"/>
      <c r="P136" s="249"/>
      <c r="Q136" s="249"/>
      <c r="R136" s="249"/>
      <c r="S136" s="249"/>
      <c r="T136" s="250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51" t="s">
        <v>179</v>
      </c>
      <c r="AU136" s="251" t="s">
        <v>87</v>
      </c>
      <c r="AV136" s="13" t="s">
        <v>87</v>
      </c>
      <c r="AW136" s="13" t="s">
        <v>34</v>
      </c>
      <c r="AX136" s="13" t="s">
        <v>78</v>
      </c>
      <c r="AY136" s="251" t="s">
        <v>170</v>
      </c>
    </row>
    <row r="137" s="13" customFormat="1">
      <c r="A137" s="13"/>
      <c r="B137" s="240"/>
      <c r="C137" s="241"/>
      <c r="D137" s="242" t="s">
        <v>179</v>
      </c>
      <c r="E137" s="243" t="s">
        <v>1</v>
      </c>
      <c r="F137" s="244" t="s">
        <v>519</v>
      </c>
      <c r="G137" s="241"/>
      <c r="H137" s="245">
        <v>384.86500000000001</v>
      </c>
      <c r="I137" s="246"/>
      <c r="J137" s="241"/>
      <c r="K137" s="241"/>
      <c r="L137" s="247"/>
      <c r="M137" s="248"/>
      <c r="N137" s="249"/>
      <c r="O137" s="249"/>
      <c r="P137" s="249"/>
      <c r="Q137" s="249"/>
      <c r="R137" s="249"/>
      <c r="S137" s="249"/>
      <c r="T137" s="250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51" t="s">
        <v>179</v>
      </c>
      <c r="AU137" s="251" t="s">
        <v>87</v>
      </c>
      <c r="AV137" s="13" t="s">
        <v>87</v>
      </c>
      <c r="AW137" s="13" t="s">
        <v>34</v>
      </c>
      <c r="AX137" s="13" t="s">
        <v>78</v>
      </c>
      <c r="AY137" s="251" t="s">
        <v>170</v>
      </c>
    </row>
    <row r="138" s="13" customFormat="1">
      <c r="A138" s="13"/>
      <c r="B138" s="240"/>
      <c r="C138" s="241"/>
      <c r="D138" s="242" t="s">
        <v>179</v>
      </c>
      <c r="E138" s="243" t="s">
        <v>1</v>
      </c>
      <c r="F138" s="244" t="s">
        <v>520</v>
      </c>
      <c r="G138" s="241"/>
      <c r="H138" s="245">
        <v>293.39499999999998</v>
      </c>
      <c r="I138" s="246"/>
      <c r="J138" s="241"/>
      <c r="K138" s="241"/>
      <c r="L138" s="247"/>
      <c r="M138" s="248"/>
      <c r="N138" s="249"/>
      <c r="O138" s="249"/>
      <c r="P138" s="249"/>
      <c r="Q138" s="249"/>
      <c r="R138" s="249"/>
      <c r="S138" s="249"/>
      <c r="T138" s="250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51" t="s">
        <v>179</v>
      </c>
      <c r="AU138" s="251" t="s">
        <v>87</v>
      </c>
      <c r="AV138" s="13" t="s">
        <v>87</v>
      </c>
      <c r="AW138" s="13" t="s">
        <v>34</v>
      </c>
      <c r="AX138" s="13" t="s">
        <v>78</v>
      </c>
      <c r="AY138" s="251" t="s">
        <v>170</v>
      </c>
    </row>
    <row r="139" s="13" customFormat="1">
      <c r="A139" s="13"/>
      <c r="B139" s="240"/>
      <c r="C139" s="241"/>
      <c r="D139" s="242" t="s">
        <v>179</v>
      </c>
      <c r="E139" s="243" t="s">
        <v>1</v>
      </c>
      <c r="F139" s="244" t="s">
        <v>521</v>
      </c>
      <c r="G139" s="241"/>
      <c r="H139" s="245">
        <v>-75</v>
      </c>
      <c r="I139" s="246"/>
      <c r="J139" s="241"/>
      <c r="K139" s="241"/>
      <c r="L139" s="247"/>
      <c r="M139" s="248"/>
      <c r="N139" s="249"/>
      <c r="O139" s="249"/>
      <c r="P139" s="249"/>
      <c r="Q139" s="249"/>
      <c r="R139" s="249"/>
      <c r="S139" s="249"/>
      <c r="T139" s="250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51" t="s">
        <v>179</v>
      </c>
      <c r="AU139" s="251" t="s">
        <v>87</v>
      </c>
      <c r="AV139" s="13" t="s">
        <v>87</v>
      </c>
      <c r="AW139" s="13" t="s">
        <v>34</v>
      </c>
      <c r="AX139" s="13" t="s">
        <v>78</v>
      </c>
      <c r="AY139" s="251" t="s">
        <v>170</v>
      </c>
    </row>
    <row r="140" s="16" customFormat="1">
      <c r="A140" s="16"/>
      <c r="B140" s="288"/>
      <c r="C140" s="289"/>
      <c r="D140" s="242" t="s">
        <v>179</v>
      </c>
      <c r="E140" s="290" t="s">
        <v>1</v>
      </c>
      <c r="F140" s="291" t="s">
        <v>522</v>
      </c>
      <c r="G140" s="289"/>
      <c r="H140" s="292">
        <v>702.15999999999997</v>
      </c>
      <c r="I140" s="293"/>
      <c r="J140" s="289"/>
      <c r="K140" s="289"/>
      <c r="L140" s="294"/>
      <c r="M140" s="295"/>
      <c r="N140" s="296"/>
      <c r="O140" s="296"/>
      <c r="P140" s="296"/>
      <c r="Q140" s="296"/>
      <c r="R140" s="296"/>
      <c r="S140" s="296"/>
      <c r="T140" s="297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T140" s="298" t="s">
        <v>179</v>
      </c>
      <c r="AU140" s="298" t="s">
        <v>87</v>
      </c>
      <c r="AV140" s="16" t="s">
        <v>185</v>
      </c>
      <c r="AW140" s="16" t="s">
        <v>34</v>
      </c>
      <c r="AX140" s="16" t="s">
        <v>78</v>
      </c>
      <c r="AY140" s="298" t="s">
        <v>170</v>
      </c>
    </row>
    <row r="141" s="13" customFormat="1">
      <c r="A141" s="13"/>
      <c r="B141" s="240"/>
      <c r="C141" s="241"/>
      <c r="D141" s="242" t="s">
        <v>179</v>
      </c>
      <c r="E141" s="243" t="s">
        <v>1</v>
      </c>
      <c r="F141" s="244" t="s">
        <v>523</v>
      </c>
      <c r="G141" s="241"/>
      <c r="H141" s="245">
        <v>75</v>
      </c>
      <c r="I141" s="246"/>
      <c r="J141" s="241"/>
      <c r="K141" s="241"/>
      <c r="L141" s="247"/>
      <c r="M141" s="248"/>
      <c r="N141" s="249"/>
      <c r="O141" s="249"/>
      <c r="P141" s="249"/>
      <c r="Q141" s="249"/>
      <c r="R141" s="249"/>
      <c r="S141" s="249"/>
      <c r="T141" s="250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51" t="s">
        <v>179</v>
      </c>
      <c r="AU141" s="251" t="s">
        <v>87</v>
      </c>
      <c r="AV141" s="13" t="s">
        <v>87</v>
      </c>
      <c r="AW141" s="13" t="s">
        <v>34</v>
      </c>
      <c r="AX141" s="13" t="s">
        <v>78</v>
      </c>
      <c r="AY141" s="251" t="s">
        <v>170</v>
      </c>
    </row>
    <row r="142" s="15" customFormat="1">
      <c r="A142" s="15"/>
      <c r="B142" s="262"/>
      <c r="C142" s="263"/>
      <c r="D142" s="242" t="s">
        <v>179</v>
      </c>
      <c r="E142" s="264" t="s">
        <v>1</v>
      </c>
      <c r="F142" s="265" t="s">
        <v>209</v>
      </c>
      <c r="G142" s="263"/>
      <c r="H142" s="266">
        <v>777.15999999999997</v>
      </c>
      <c r="I142" s="267"/>
      <c r="J142" s="263"/>
      <c r="K142" s="263"/>
      <c r="L142" s="268"/>
      <c r="M142" s="269"/>
      <c r="N142" s="270"/>
      <c r="O142" s="270"/>
      <c r="P142" s="270"/>
      <c r="Q142" s="270"/>
      <c r="R142" s="270"/>
      <c r="S142" s="270"/>
      <c r="T142" s="271"/>
      <c r="U142" s="15"/>
      <c r="V142" s="15"/>
      <c r="W142" s="15"/>
      <c r="X142" s="15"/>
      <c r="Y142" s="15"/>
      <c r="Z142" s="15"/>
      <c r="AA142" s="15"/>
      <c r="AB142" s="15"/>
      <c r="AC142" s="15"/>
      <c r="AD142" s="15"/>
      <c r="AE142" s="15"/>
      <c r="AT142" s="272" t="s">
        <v>179</v>
      </c>
      <c r="AU142" s="272" t="s">
        <v>87</v>
      </c>
      <c r="AV142" s="15" t="s">
        <v>177</v>
      </c>
      <c r="AW142" s="15" t="s">
        <v>34</v>
      </c>
      <c r="AX142" s="15" t="s">
        <v>85</v>
      </c>
      <c r="AY142" s="272" t="s">
        <v>170</v>
      </c>
    </row>
    <row r="143" s="2" customFormat="1" ht="33" customHeight="1">
      <c r="A143" s="39"/>
      <c r="B143" s="40"/>
      <c r="C143" s="227" t="s">
        <v>192</v>
      </c>
      <c r="D143" s="227" t="s">
        <v>172</v>
      </c>
      <c r="E143" s="228" t="s">
        <v>236</v>
      </c>
      <c r="F143" s="229" t="s">
        <v>237</v>
      </c>
      <c r="G143" s="230" t="s">
        <v>224</v>
      </c>
      <c r="H143" s="231">
        <v>316.61000000000001</v>
      </c>
      <c r="I143" s="232"/>
      <c r="J143" s="233">
        <f>ROUND(I143*H143,2)</f>
        <v>0</v>
      </c>
      <c r="K143" s="229" t="s">
        <v>176</v>
      </c>
      <c r="L143" s="45"/>
      <c r="M143" s="234" t="s">
        <v>1</v>
      </c>
      <c r="N143" s="235" t="s">
        <v>43</v>
      </c>
      <c r="O143" s="92"/>
      <c r="P143" s="236">
        <f>O143*H143</f>
        <v>0</v>
      </c>
      <c r="Q143" s="236">
        <v>0</v>
      </c>
      <c r="R143" s="236">
        <f>Q143*H143</f>
        <v>0</v>
      </c>
      <c r="S143" s="236">
        <v>0</v>
      </c>
      <c r="T143" s="237">
        <f>S143*H143</f>
        <v>0</v>
      </c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R143" s="238" t="s">
        <v>177</v>
      </c>
      <c r="AT143" s="238" t="s">
        <v>172</v>
      </c>
      <c r="AU143" s="238" t="s">
        <v>87</v>
      </c>
      <c r="AY143" s="18" t="s">
        <v>170</v>
      </c>
      <c r="BE143" s="239">
        <f>IF(N143="základní",J143,0)</f>
        <v>0</v>
      </c>
      <c r="BF143" s="239">
        <f>IF(N143="snížená",J143,0)</f>
        <v>0</v>
      </c>
      <c r="BG143" s="239">
        <f>IF(N143="zákl. přenesená",J143,0)</f>
        <v>0</v>
      </c>
      <c r="BH143" s="239">
        <f>IF(N143="sníž. přenesená",J143,0)</f>
        <v>0</v>
      </c>
      <c r="BI143" s="239">
        <f>IF(N143="nulová",J143,0)</f>
        <v>0</v>
      </c>
      <c r="BJ143" s="18" t="s">
        <v>85</v>
      </c>
      <c r="BK143" s="239">
        <f>ROUND(I143*H143,2)</f>
        <v>0</v>
      </c>
      <c r="BL143" s="18" t="s">
        <v>177</v>
      </c>
      <c r="BM143" s="238" t="s">
        <v>524</v>
      </c>
    </row>
    <row r="144" s="13" customFormat="1">
      <c r="A144" s="13"/>
      <c r="B144" s="240"/>
      <c r="C144" s="241"/>
      <c r="D144" s="242" t="s">
        <v>179</v>
      </c>
      <c r="E144" s="243" t="s">
        <v>1</v>
      </c>
      <c r="F144" s="244" t="s">
        <v>518</v>
      </c>
      <c r="G144" s="241"/>
      <c r="H144" s="245">
        <v>98.900000000000006</v>
      </c>
      <c r="I144" s="246"/>
      <c r="J144" s="241"/>
      <c r="K144" s="241"/>
      <c r="L144" s="247"/>
      <c r="M144" s="248"/>
      <c r="N144" s="249"/>
      <c r="O144" s="249"/>
      <c r="P144" s="249"/>
      <c r="Q144" s="249"/>
      <c r="R144" s="249"/>
      <c r="S144" s="249"/>
      <c r="T144" s="250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51" t="s">
        <v>179</v>
      </c>
      <c r="AU144" s="251" t="s">
        <v>87</v>
      </c>
      <c r="AV144" s="13" t="s">
        <v>87</v>
      </c>
      <c r="AW144" s="13" t="s">
        <v>34</v>
      </c>
      <c r="AX144" s="13" t="s">
        <v>78</v>
      </c>
      <c r="AY144" s="251" t="s">
        <v>170</v>
      </c>
    </row>
    <row r="145" s="13" customFormat="1">
      <c r="A145" s="13"/>
      <c r="B145" s="240"/>
      <c r="C145" s="241"/>
      <c r="D145" s="242" t="s">
        <v>179</v>
      </c>
      <c r="E145" s="243" t="s">
        <v>1</v>
      </c>
      <c r="F145" s="244" t="s">
        <v>519</v>
      </c>
      <c r="G145" s="241"/>
      <c r="H145" s="245">
        <v>384.86500000000001</v>
      </c>
      <c r="I145" s="246"/>
      <c r="J145" s="241"/>
      <c r="K145" s="241"/>
      <c r="L145" s="247"/>
      <c r="M145" s="248"/>
      <c r="N145" s="249"/>
      <c r="O145" s="249"/>
      <c r="P145" s="249"/>
      <c r="Q145" s="249"/>
      <c r="R145" s="249"/>
      <c r="S145" s="249"/>
      <c r="T145" s="250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51" t="s">
        <v>179</v>
      </c>
      <c r="AU145" s="251" t="s">
        <v>87</v>
      </c>
      <c r="AV145" s="13" t="s">
        <v>87</v>
      </c>
      <c r="AW145" s="13" t="s">
        <v>34</v>
      </c>
      <c r="AX145" s="13" t="s">
        <v>78</v>
      </c>
      <c r="AY145" s="251" t="s">
        <v>170</v>
      </c>
    </row>
    <row r="146" s="13" customFormat="1">
      <c r="A146" s="13"/>
      <c r="B146" s="240"/>
      <c r="C146" s="241"/>
      <c r="D146" s="242" t="s">
        <v>179</v>
      </c>
      <c r="E146" s="243" t="s">
        <v>1</v>
      </c>
      <c r="F146" s="244" t="s">
        <v>520</v>
      </c>
      <c r="G146" s="241"/>
      <c r="H146" s="245">
        <v>293.39499999999998</v>
      </c>
      <c r="I146" s="246"/>
      <c r="J146" s="241"/>
      <c r="K146" s="241"/>
      <c r="L146" s="247"/>
      <c r="M146" s="248"/>
      <c r="N146" s="249"/>
      <c r="O146" s="249"/>
      <c r="P146" s="249"/>
      <c r="Q146" s="249"/>
      <c r="R146" s="249"/>
      <c r="S146" s="249"/>
      <c r="T146" s="250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51" t="s">
        <v>179</v>
      </c>
      <c r="AU146" s="251" t="s">
        <v>87</v>
      </c>
      <c r="AV146" s="13" t="s">
        <v>87</v>
      </c>
      <c r="AW146" s="13" t="s">
        <v>34</v>
      </c>
      <c r="AX146" s="13" t="s">
        <v>78</v>
      </c>
      <c r="AY146" s="251" t="s">
        <v>170</v>
      </c>
    </row>
    <row r="147" s="13" customFormat="1">
      <c r="A147" s="13"/>
      <c r="B147" s="240"/>
      <c r="C147" s="241"/>
      <c r="D147" s="242" t="s">
        <v>179</v>
      </c>
      <c r="E147" s="243" t="s">
        <v>1</v>
      </c>
      <c r="F147" s="244" t="s">
        <v>525</v>
      </c>
      <c r="G147" s="241"/>
      <c r="H147" s="245">
        <v>-385.55000000000001</v>
      </c>
      <c r="I147" s="246"/>
      <c r="J147" s="241"/>
      <c r="K147" s="241"/>
      <c r="L147" s="247"/>
      <c r="M147" s="248"/>
      <c r="N147" s="249"/>
      <c r="O147" s="249"/>
      <c r="P147" s="249"/>
      <c r="Q147" s="249"/>
      <c r="R147" s="249"/>
      <c r="S147" s="249"/>
      <c r="T147" s="250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51" t="s">
        <v>179</v>
      </c>
      <c r="AU147" s="251" t="s">
        <v>87</v>
      </c>
      <c r="AV147" s="13" t="s">
        <v>87</v>
      </c>
      <c r="AW147" s="13" t="s">
        <v>34</v>
      </c>
      <c r="AX147" s="13" t="s">
        <v>78</v>
      </c>
      <c r="AY147" s="251" t="s">
        <v>170</v>
      </c>
    </row>
    <row r="148" s="13" customFormat="1">
      <c r="A148" s="13"/>
      <c r="B148" s="240"/>
      <c r="C148" s="241"/>
      <c r="D148" s="242" t="s">
        <v>179</v>
      </c>
      <c r="E148" s="243" t="s">
        <v>1</v>
      </c>
      <c r="F148" s="244" t="s">
        <v>526</v>
      </c>
      <c r="G148" s="241"/>
      <c r="H148" s="245">
        <v>-75</v>
      </c>
      <c r="I148" s="246"/>
      <c r="J148" s="241"/>
      <c r="K148" s="241"/>
      <c r="L148" s="247"/>
      <c r="M148" s="248"/>
      <c r="N148" s="249"/>
      <c r="O148" s="249"/>
      <c r="P148" s="249"/>
      <c r="Q148" s="249"/>
      <c r="R148" s="249"/>
      <c r="S148" s="249"/>
      <c r="T148" s="250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51" t="s">
        <v>179</v>
      </c>
      <c r="AU148" s="251" t="s">
        <v>87</v>
      </c>
      <c r="AV148" s="13" t="s">
        <v>87</v>
      </c>
      <c r="AW148" s="13" t="s">
        <v>34</v>
      </c>
      <c r="AX148" s="13" t="s">
        <v>78</v>
      </c>
      <c r="AY148" s="251" t="s">
        <v>170</v>
      </c>
    </row>
    <row r="149" s="15" customFormat="1">
      <c r="A149" s="15"/>
      <c r="B149" s="262"/>
      <c r="C149" s="263"/>
      <c r="D149" s="242" t="s">
        <v>179</v>
      </c>
      <c r="E149" s="264" t="s">
        <v>1</v>
      </c>
      <c r="F149" s="265" t="s">
        <v>209</v>
      </c>
      <c r="G149" s="263"/>
      <c r="H149" s="266">
        <v>316.61000000000001</v>
      </c>
      <c r="I149" s="267"/>
      <c r="J149" s="263"/>
      <c r="K149" s="263"/>
      <c r="L149" s="268"/>
      <c r="M149" s="269"/>
      <c r="N149" s="270"/>
      <c r="O149" s="270"/>
      <c r="P149" s="270"/>
      <c r="Q149" s="270"/>
      <c r="R149" s="270"/>
      <c r="S149" s="270"/>
      <c r="T149" s="271"/>
      <c r="U149" s="15"/>
      <c r="V149" s="15"/>
      <c r="W149" s="15"/>
      <c r="X149" s="15"/>
      <c r="Y149" s="15"/>
      <c r="Z149" s="15"/>
      <c r="AA149" s="15"/>
      <c r="AB149" s="15"/>
      <c r="AC149" s="15"/>
      <c r="AD149" s="15"/>
      <c r="AE149" s="15"/>
      <c r="AT149" s="272" t="s">
        <v>179</v>
      </c>
      <c r="AU149" s="272" t="s">
        <v>87</v>
      </c>
      <c r="AV149" s="15" t="s">
        <v>177</v>
      </c>
      <c r="AW149" s="15" t="s">
        <v>34</v>
      </c>
      <c r="AX149" s="15" t="s">
        <v>85</v>
      </c>
      <c r="AY149" s="272" t="s">
        <v>170</v>
      </c>
    </row>
    <row r="150" s="2" customFormat="1" ht="55.5" customHeight="1">
      <c r="A150" s="39"/>
      <c r="B150" s="40"/>
      <c r="C150" s="227" t="s">
        <v>328</v>
      </c>
      <c r="D150" s="227" t="s">
        <v>172</v>
      </c>
      <c r="E150" s="228" t="s">
        <v>527</v>
      </c>
      <c r="F150" s="229" t="s">
        <v>528</v>
      </c>
      <c r="G150" s="230" t="s">
        <v>224</v>
      </c>
      <c r="H150" s="231">
        <v>385.55000000000001</v>
      </c>
      <c r="I150" s="232"/>
      <c r="J150" s="233">
        <f>ROUND(I150*H150,2)</f>
        <v>0</v>
      </c>
      <c r="K150" s="229" t="s">
        <v>176</v>
      </c>
      <c r="L150" s="45"/>
      <c r="M150" s="234" t="s">
        <v>1</v>
      </c>
      <c r="N150" s="235" t="s">
        <v>43</v>
      </c>
      <c r="O150" s="92"/>
      <c r="P150" s="236">
        <f>O150*H150</f>
        <v>0</v>
      </c>
      <c r="Q150" s="236">
        <v>0</v>
      </c>
      <c r="R150" s="236">
        <f>Q150*H150</f>
        <v>0</v>
      </c>
      <c r="S150" s="236">
        <v>0</v>
      </c>
      <c r="T150" s="237">
        <f>S150*H150</f>
        <v>0</v>
      </c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R150" s="238" t="s">
        <v>177</v>
      </c>
      <c r="AT150" s="238" t="s">
        <v>172</v>
      </c>
      <c r="AU150" s="238" t="s">
        <v>87</v>
      </c>
      <c r="AY150" s="18" t="s">
        <v>170</v>
      </c>
      <c r="BE150" s="239">
        <f>IF(N150="základní",J150,0)</f>
        <v>0</v>
      </c>
      <c r="BF150" s="239">
        <f>IF(N150="snížená",J150,0)</f>
        <v>0</v>
      </c>
      <c r="BG150" s="239">
        <f>IF(N150="zákl. přenesená",J150,0)</f>
        <v>0</v>
      </c>
      <c r="BH150" s="239">
        <f>IF(N150="sníž. přenesená",J150,0)</f>
        <v>0</v>
      </c>
      <c r="BI150" s="239">
        <f>IF(N150="nulová",J150,0)</f>
        <v>0</v>
      </c>
      <c r="BJ150" s="18" t="s">
        <v>85</v>
      </c>
      <c r="BK150" s="239">
        <f>ROUND(I150*H150,2)</f>
        <v>0</v>
      </c>
      <c r="BL150" s="18" t="s">
        <v>177</v>
      </c>
      <c r="BM150" s="238" t="s">
        <v>529</v>
      </c>
    </row>
    <row r="151" s="13" customFormat="1">
      <c r="A151" s="13"/>
      <c r="B151" s="240"/>
      <c r="C151" s="241"/>
      <c r="D151" s="242" t="s">
        <v>179</v>
      </c>
      <c r="E151" s="243" t="s">
        <v>1</v>
      </c>
      <c r="F151" s="244" t="s">
        <v>530</v>
      </c>
      <c r="G151" s="241"/>
      <c r="H151" s="245">
        <v>385.55000000000001</v>
      </c>
      <c r="I151" s="246"/>
      <c r="J151" s="241"/>
      <c r="K151" s="241"/>
      <c r="L151" s="247"/>
      <c r="M151" s="248"/>
      <c r="N151" s="249"/>
      <c r="O151" s="249"/>
      <c r="P151" s="249"/>
      <c r="Q151" s="249"/>
      <c r="R151" s="249"/>
      <c r="S151" s="249"/>
      <c r="T151" s="250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51" t="s">
        <v>179</v>
      </c>
      <c r="AU151" s="251" t="s">
        <v>87</v>
      </c>
      <c r="AV151" s="13" t="s">
        <v>87</v>
      </c>
      <c r="AW151" s="13" t="s">
        <v>34</v>
      </c>
      <c r="AX151" s="13" t="s">
        <v>85</v>
      </c>
      <c r="AY151" s="251" t="s">
        <v>170</v>
      </c>
    </row>
    <row r="152" s="2" customFormat="1" ht="62.7" customHeight="1">
      <c r="A152" s="39"/>
      <c r="B152" s="40"/>
      <c r="C152" s="227" t="s">
        <v>197</v>
      </c>
      <c r="D152" s="227" t="s">
        <v>172</v>
      </c>
      <c r="E152" s="228" t="s">
        <v>258</v>
      </c>
      <c r="F152" s="229" t="s">
        <v>259</v>
      </c>
      <c r="G152" s="230" t="s">
        <v>224</v>
      </c>
      <c r="H152" s="231">
        <v>4.54</v>
      </c>
      <c r="I152" s="232"/>
      <c r="J152" s="233">
        <f>ROUND(I152*H152,2)</f>
        <v>0</v>
      </c>
      <c r="K152" s="229" t="s">
        <v>176</v>
      </c>
      <c r="L152" s="45"/>
      <c r="M152" s="234" t="s">
        <v>1</v>
      </c>
      <c r="N152" s="235" t="s">
        <v>43</v>
      </c>
      <c r="O152" s="92"/>
      <c r="P152" s="236">
        <f>O152*H152</f>
        <v>0</v>
      </c>
      <c r="Q152" s="236">
        <v>0</v>
      </c>
      <c r="R152" s="236">
        <f>Q152*H152</f>
        <v>0</v>
      </c>
      <c r="S152" s="236">
        <v>0</v>
      </c>
      <c r="T152" s="237">
        <f>S152*H152</f>
        <v>0</v>
      </c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R152" s="238" t="s">
        <v>177</v>
      </c>
      <c r="AT152" s="238" t="s">
        <v>172</v>
      </c>
      <c r="AU152" s="238" t="s">
        <v>87</v>
      </c>
      <c r="AY152" s="18" t="s">
        <v>170</v>
      </c>
      <c r="BE152" s="239">
        <f>IF(N152="základní",J152,0)</f>
        <v>0</v>
      </c>
      <c r="BF152" s="239">
        <f>IF(N152="snížená",J152,0)</f>
        <v>0</v>
      </c>
      <c r="BG152" s="239">
        <f>IF(N152="zákl. přenesená",J152,0)</f>
        <v>0</v>
      </c>
      <c r="BH152" s="239">
        <f>IF(N152="sníž. přenesená",J152,0)</f>
        <v>0</v>
      </c>
      <c r="BI152" s="239">
        <f>IF(N152="nulová",J152,0)</f>
        <v>0</v>
      </c>
      <c r="BJ152" s="18" t="s">
        <v>85</v>
      </c>
      <c r="BK152" s="239">
        <f>ROUND(I152*H152,2)</f>
        <v>0</v>
      </c>
      <c r="BL152" s="18" t="s">
        <v>177</v>
      </c>
      <c r="BM152" s="238" t="s">
        <v>531</v>
      </c>
    </row>
    <row r="153" s="13" customFormat="1">
      <c r="A153" s="13"/>
      <c r="B153" s="240"/>
      <c r="C153" s="241"/>
      <c r="D153" s="242" t="s">
        <v>179</v>
      </c>
      <c r="E153" s="243" t="s">
        <v>1</v>
      </c>
      <c r="F153" s="244" t="s">
        <v>532</v>
      </c>
      <c r="G153" s="241"/>
      <c r="H153" s="245">
        <v>4.54</v>
      </c>
      <c r="I153" s="246"/>
      <c r="J153" s="241"/>
      <c r="K153" s="241"/>
      <c r="L153" s="247"/>
      <c r="M153" s="248"/>
      <c r="N153" s="249"/>
      <c r="O153" s="249"/>
      <c r="P153" s="249"/>
      <c r="Q153" s="249"/>
      <c r="R153" s="249"/>
      <c r="S153" s="249"/>
      <c r="T153" s="250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51" t="s">
        <v>179</v>
      </c>
      <c r="AU153" s="251" t="s">
        <v>87</v>
      </c>
      <c r="AV153" s="13" t="s">
        <v>87</v>
      </c>
      <c r="AW153" s="13" t="s">
        <v>34</v>
      </c>
      <c r="AX153" s="13" t="s">
        <v>85</v>
      </c>
      <c r="AY153" s="251" t="s">
        <v>170</v>
      </c>
    </row>
    <row r="154" s="2" customFormat="1" ht="62.7" customHeight="1">
      <c r="A154" s="39"/>
      <c r="B154" s="40"/>
      <c r="C154" s="227" t="s">
        <v>202</v>
      </c>
      <c r="D154" s="227" t="s">
        <v>172</v>
      </c>
      <c r="E154" s="228" t="s">
        <v>265</v>
      </c>
      <c r="F154" s="229" t="s">
        <v>266</v>
      </c>
      <c r="G154" s="230" t="s">
        <v>224</v>
      </c>
      <c r="H154" s="231">
        <v>1696.9100000000001</v>
      </c>
      <c r="I154" s="232"/>
      <c r="J154" s="233">
        <f>ROUND(I154*H154,2)</f>
        <v>0</v>
      </c>
      <c r="K154" s="229" t="s">
        <v>176</v>
      </c>
      <c r="L154" s="45"/>
      <c r="M154" s="234" t="s">
        <v>1</v>
      </c>
      <c r="N154" s="235" t="s">
        <v>43</v>
      </c>
      <c r="O154" s="92"/>
      <c r="P154" s="236">
        <f>O154*H154</f>
        <v>0</v>
      </c>
      <c r="Q154" s="236">
        <v>0</v>
      </c>
      <c r="R154" s="236">
        <f>Q154*H154</f>
        <v>0</v>
      </c>
      <c r="S154" s="236">
        <v>0</v>
      </c>
      <c r="T154" s="237">
        <f>S154*H154</f>
        <v>0</v>
      </c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R154" s="238" t="s">
        <v>177</v>
      </c>
      <c r="AT154" s="238" t="s">
        <v>172</v>
      </c>
      <c r="AU154" s="238" t="s">
        <v>87</v>
      </c>
      <c r="AY154" s="18" t="s">
        <v>170</v>
      </c>
      <c r="BE154" s="239">
        <f>IF(N154="základní",J154,0)</f>
        <v>0</v>
      </c>
      <c r="BF154" s="239">
        <f>IF(N154="snížená",J154,0)</f>
        <v>0</v>
      </c>
      <c r="BG154" s="239">
        <f>IF(N154="zákl. přenesená",J154,0)</f>
        <v>0</v>
      </c>
      <c r="BH154" s="239">
        <f>IF(N154="sníž. přenesená",J154,0)</f>
        <v>0</v>
      </c>
      <c r="BI154" s="239">
        <f>IF(N154="nulová",J154,0)</f>
        <v>0</v>
      </c>
      <c r="BJ154" s="18" t="s">
        <v>85</v>
      </c>
      <c r="BK154" s="239">
        <f>ROUND(I154*H154,2)</f>
        <v>0</v>
      </c>
      <c r="BL154" s="18" t="s">
        <v>177</v>
      </c>
      <c r="BM154" s="238" t="s">
        <v>533</v>
      </c>
    </row>
    <row r="155" s="13" customFormat="1">
      <c r="A155" s="13"/>
      <c r="B155" s="240"/>
      <c r="C155" s="241"/>
      <c r="D155" s="242" t="s">
        <v>179</v>
      </c>
      <c r="E155" s="243" t="s">
        <v>1</v>
      </c>
      <c r="F155" s="244" t="s">
        <v>534</v>
      </c>
      <c r="G155" s="241"/>
      <c r="H155" s="245">
        <v>702.15999999999997</v>
      </c>
      <c r="I155" s="246"/>
      <c r="J155" s="241"/>
      <c r="K155" s="241"/>
      <c r="L155" s="247"/>
      <c r="M155" s="248"/>
      <c r="N155" s="249"/>
      <c r="O155" s="249"/>
      <c r="P155" s="249"/>
      <c r="Q155" s="249"/>
      <c r="R155" s="249"/>
      <c r="S155" s="249"/>
      <c r="T155" s="250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51" t="s">
        <v>179</v>
      </c>
      <c r="AU155" s="251" t="s">
        <v>87</v>
      </c>
      <c r="AV155" s="13" t="s">
        <v>87</v>
      </c>
      <c r="AW155" s="13" t="s">
        <v>34</v>
      </c>
      <c r="AX155" s="13" t="s">
        <v>78</v>
      </c>
      <c r="AY155" s="251" t="s">
        <v>170</v>
      </c>
    </row>
    <row r="156" s="13" customFormat="1">
      <c r="A156" s="13"/>
      <c r="B156" s="240"/>
      <c r="C156" s="241"/>
      <c r="D156" s="242" t="s">
        <v>179</v>
      </c>
      <c r="E156" s="243" t="s">
        <v>1</v>
      </c>
      <c r="F156" s="244" t="s">
        <v>535</v>
      </c>
      <c r="G156" s="241"/>
      <c r="H156" s="245">
        <v>702.15999999999997</v>
      </c>
      <c r="I156" s="246"/>
      <c r="J156" s="241"/>
      <c r="K156" s="241"/>
      <c r="L156" s="247"/>
      <c r="M156" s="248"/>
      <c r="N156" s="249"/>
      <c r="O156" s="249"/>
      <c r="P156" s="249"/>
      <c r="Q156" s="249"/>
      <c r="R156" s="249"/>
      <c r="S156" s="249"/>
      <c r="T156" s="250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51" t="s">
        <v>179</v>
      </c>
      <c r="AU156" s="251" t="s">
        <v>87</v>
      </c>
      <c r="AV156" s="13" t="s">
        <v>87</v>
      </c>
      <c r="AW156" s="13" t="s">
        <v>34</v>
      </c>
      <c r="AX156" s="13" t="s">
        <v>78</v>
      </c>
      <c r="AY156" s="251" t="s">
        <v>170</v>
      </c>
    </row>
    <row r="157" s="13" customFormat="1">
      <c r="A157" s="13"/>
      <c r="B157" s="240"/>
      <c r="C157" s="241"/>
      <c r="D157" s="242" t="s">
        <v>179</v>
      </c>
      <c r="E157" s="243" t="s">
        <v>1</v>
      </c>
      <c r="F157" s="244" t="s">
        <v>536</v>
      </c>
      <c r="G157" s="241"/>
      <c r="H157" s="245">
        <v>292.58999999999997</v>
      </c>
      <c r="I157" s="246"/>
      <c r="J157" s="241"/>
      <c r="K157" s="241"/>
      <c r="L157" s="247"/>
      <c r="M157" s="248"/>
      <c r="N157" s="249"/>
      <c r="O157" s="249"/>
      <c r="P157" s="249"/>
      <c r="Q157" s="249"/>
      <c r="R157" s="249"/>
      <c r="S157" s="249"/>
      <c r="T157" s="250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51" t="s">
        <v>179</v>
      </c>
      <c r="AU157" s="251" t="s">
        <v>87</v>
      </c>
      <c r="AV157" s="13" t="s">
        <v>87</v>
      </c>
      <c r="AW157" s="13" t="s">
        <v>34</v>
      </c>
      <c r="AX157" s="13" t="s">
        <v>78</v>
      </c>
      <c r="AY157" s="251" t="s">
        <v>170</v>
      </c>
    </row>
    <row r="158" s="15" customFormat="1">
      <c r="A158" s="15"/>
      <c r="B158" s="262"/>
      <c r="C158" s="263"/>
      <c r="D158" s="242" t="s">
        <v>179</v>
      </c>
      <c r="E158" s="264" t="s">
        <v>1</v>
      </c>
      <c r="F158" s="265" t="s">
        <v>209</v>
      </c>
      <c r="G158" s="263"/>
      <c r="H158" s="266">
        <v>1696.9100000000001</v>
      </c>
      <c r="I158" s="267"/>
      <c r="J158" s="263"/>
      <c r="K158" s="263"/>
      <c r="L158" s="268"/>
      <c r="M158" s="269"/>
      <c r="N158" s="270"/>
      <c r="O158" s="270"/>
      <c r="P158" s="270"/>
      <c r="Q158" s="270"/>
      <c r="R158" s="270"/>
      <c r="S158" s="270"/>
      <c r="T158" s="271"/>
      <c r="U158" s="15"/>
      <c r="V158" s="15"/>
      <c r="W158" s="15"/>
      <c r="X158" s="15"/>
      <c r="Y158" s="15"/>
      <c r="Z158" s="15"/>
      <c r="AA158" s="15"/>
      <c r="AB158" s="15"/>
      <c r="AC158" s="15"/>
      <c r="AD158" s="15"/>
      <c r="AE158" s="15"/>
      <c r="AT158" s="272" t="s">
        <v>179</v>
      </c>
      <c r="AU158" s="272" t="s">
        <v>87</v>
      </c>
      <c r="AV158" s="15" t="s">
        <v>177</v>
      </c>
      <c r="AW158" s="15" t="s">
        <v>34</v>
      </c>
      <c r="AX158" s="15" t="s">
        <v>85</v>
      </c>
      <c r="AY158" s="272" t="s">
        <v>170</v>
      </c>
    </row>
    <row r="159" s="2" customFormat="1" ht="66.75" customHeight="1">
      <c r="A159" s="39"/>
      <c r="B159" s="40"/>
      <c r="C159" s="227" t="s">
        <v>210</v>
      </c>
      <c r="D159" s="227" t="s">
        <v>172</v>
      </c>
      <c r="E159" s="228" t="s">
        <v>271</v>
      </c>
      <c r="F159" s="229" t="s">
        <v>272</v>
      </c>
      <c r="G159" s="230" t="s">
        <v>224</v>
      </c>
      <c r="H159" s="231">
        <v>37332.019999999997</v>
      </c>
      <c r="I159" s="232"/>
      <c r="J159" s="233">
        <f>ROUND(I159*H159,2)</f>
        <v>0</v>
      </c>
      <c r="K159" s="229" t="s">
        <v>176</v>
      </c>
      <c r="L159" s="45"/>
      <c r="M159" s="234" t="s">
        <v>1</v>
      </c>
      <c r="N159" s="235" t="s">
        <v>43</v>
      </c>
      <c r="O159" s="92"/>
      <c r="P159" s="236">
        <f>O159*H159</f>
        <v>0</v>
      </c>
      <c r="Q159" s="236">
        <v>0</v>
      </c>
      <c r="R159" s="236">
        <f>Q159*H159</f>
        <v>0</v>
      </c>
      <c r="S159" s="236">
        <v>0</v>
      </c>
      <c r="T159" s="237">
        <f>S159*H159</f>
        <v>0</v>
      </c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R159" s="238" t="s">
        <v>177</v>
      </c>
      <c r="AT159" s="238" t="s">
        <v>172</v>
      </c>
      <c r="AU159" s="238" t="s">
        <v>87</v>
      </c>
      <c r="AY159" s="18" t="s">
        <v>170</v>
      </c>
      <c r="BE159" s="239">
        <f>IF(N159="základní",J159,0)</f>
        <v>0</v>
      </c>
      <c r="BF159" s="239">
        <f>IF(N159="snížená",J159,0)</f>
        <v>0</v>
      </c>
      <c r="BG159" s="239">
        <f>IF(N159="zákl. přenesená",J159,0)</f>
        <v>0</v>
      </c>
      <c r="BH159" s="239">
        <f>IF(N159="sníž. přenesená",J159,0)</f>
        <v>0</v>
      </c>
      <c r="BI159" s="239">
        <f>IF(N159="nulová",J159,0)</f>
        <v>0</v>
      </c>
      <c r="BJ159" s="18" t="s">
        <v>85</v>
      </c>
      <c r="BK159" s="239">
        <f>ROUND(I159*H159,2)</f>
        <v>0</v>
      </c>
      <c r="BL159" s="18" t="s">
        <v>177</v>
      </c>
      <c r="BM159" s="238" t="s">
        <v>537</v>
      </c>
    </row>
    <row r="160" s="13" customFormat="1">
      <c r="A160" s="13"/>
      <c r="B160" s="240"/>
      <c r="C160" s="241"/>
      <c r="D160" s="242" t="s">
        <v>179</v>
      </c>
      <c r="E160" s="243" t="s">
        <v>1</v>
      </c>
      <c r="F160" s="244" t="s">
        <v>538</v>
      </c>
      <c r="G160" s="241"/>
      <c r="H160" s="245">
        <v>37332.019999999997</v>
      </c>
      <c r="I160" s="246"/>
      <c r="J160" s="241"/>
      <c r="K160" s="241"/>
      <c r="L160" s="247"/>
      <c r="M160" s="248"/>
      <c r="N160" s="249"/>
      <c r="O160" s="249"/>
      <c r="P160" s="249"/>
      <c r="Q160" s="249"/>
      <c r="R160" s="249"/>
      <c r="S160" s="249"/>
      <c r="T160" s="250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51" t="s">
        <v>179</v>
      </c>
      <c r="AU160" s="251" t="s">
        <v>87</v>
      </c>
      <c r="AV160" s="13" t="s">
        <v>87</v>
      </c>
      <c r="AW160" s="13" t="s">
        <v>34</v>
      </c>
      <c r="AX160" s="13" t="s">
        <v>85</v>
      </c>
      <c r="AY160" s="251" t="s">
        <v>170</v>
      </c>
    </row>
    <row r="161" s="2" customFormat="1" ht="49.05" customHeight="1">
      <c r="A161" s="39"/>
      <c r="B161" s="40"/>
      <c r="C161" s="227" t="s">
        <v>215</v>
      </c>
      <c r="D161" s="227" t="s">
        <v>172</v>
      </c>
      <c r="E161" s="228" t="s">
        <v>539</v>
      </c>
      <c r="F161" s="229" t="s">
        <v>540</v>
      </c>
      <c r="G161" s="230" t="s">
        <v>224</v>
      </c>
      <c r="H161" s="231">
        <v>75</v>
      </c>
      <c r="I161" s="232"/>
      <c r="J161" s="233">
        <f>ROUND(I161*H161,2)</f>
        <v>0</v>
      </c>
      <c r="K161" s="229" t="s">
        <v>176</v>
      </c>
      <c r="L161" s="45"/>
      <c r="M161" s="234" t="s">
        <v>1</v>
      </c>
      <c r="N161" s="235" t="s">
        <v>43</v>
      </c>
      <c r="O161" s="92"/>
      <c r="P161" s="236">
        <f>O161*H161</f>
        <v>0</v>
      </c>
      <c r="Q161" s="236">
        <v>0</v>
      </c>
      <c r="R161" s="236">
        <f>Q161*H161</f>
        <v>0</v>
      </c>
      <c r="S161" s="236">
        <v>0</v>
      </c>
      <c r="T161" s="237">
        <f>S161*H161</f>
        <v>0</v>
      </c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R161" s="238" t="s">
        <v>177</v>
      </c>
      <c r="AT161" s="238" t="s">
        <v>172</v>
      </c>
      <c r="AU161" s="238" t="s">
        <v>87</v>
      </c>
      <c r="AY161" s="18" t="s">
        <v>170</v>
      </c>
      <c r="BE161" s="239">
        <f>IF(N161="základní",J161,0)</f>
        <v>0</v>
      </c>
      <c r="BF161" s="239">
        <f>IF(N161="snížená",J161,0)</f>
        <v>0</v>
      </c>
      <c r="BG161" s="239">
        <f>IF(N161="zákl. přenesená",J161,0)</f>
        <v>0</v>
      </c>
      <c r="BH161" s="239">
        <f>IF(N161="sníž. přenesená",J161,0)</f>
        <v>0</v>
      </c>
      <c r="BI161" s="239">
        <f>IF(N161="nulová",J161,0)</f>
        <v>0</v>
      </c>
      <c r="BJ161" s="18" t="s">
        <v>85</v>
      </c>
      <c r="BK161" s="239">
        <f>ROUND(I161*H161,2)</f>
        <v>0</v>
      </c>
      <c r="BL161" s="18" t="s">
        <v>177</v>
      </c>
      <c r="BM161" s="238" t="s">
        <v>541</v>
      </c>
    </row>
    <row r="162" s="13" customFormat="1">
      <c r="A162" s="13"/>
      <c r="B162" s="240"/>
      <c r="C162" s="241"/>
      <c r="D162" s="242" t="s">
        <v>179</v>
      </c>
      <c r="E162" s="243" t="s">
        <v>1</v>
      </c>
      <c r="F162" s="244" t="s">
        <v>523</v>
      </c>
      <c r="G162" s="241"/>
      <c r="H162" s="245">
        <v>75</v>
      </c>
      <c r="I162" s="246"/>
      <c r="J162" s="241"/>
      <c r="K162" s="241"/>
      <c r="L162" s="247"/>
      <c r="M162" s="248"/>
      <c r="N162" s="249"/>
      <c r="O162" s="249"/>
      <c r="P162" s="249"/>
      <c r="Q162" s="249"/>
      <c r="R162" s="249"/>
      <c r="S162" s="249"/>
      <c r="T162" s="250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51" t="s">
        <v>179</v>
      </c>
      <c r="AU162" s="251" t="s">
        <v>87</v>
      </c>
      <c r="AV162" s="13" t="s">
        <v>87</v>
      </c>
      <c r="AW162" s="13" t="s">
        <v>34</v>
      </c>
      <c r="AX162" s="13" t="s">
        <v>85</v>
      </c>
      <c r="AY162" s="251" t="s">
        <v>170</v>
      </c>
    </row>
    <row r="163" s="2" customFormat="1" ht="44.25" customHeight="1">
      <c r="A163" s="39"/>
      <c r="B163" s="40"/>
      <c r="C163" s="227" t="s">
        <v>221</v>
      </c>
      <c r="D163" s="227" t="s">
        <v>172</v>
      </c>
      <c r="E163" s="228" t="s">
        <v>276</v>
      </c>
      <c r="F163" s="229" t="s">
        <v>277</v>
      </c>
      <c r="G163" s="230" t="s">
        <v>278</v>
      </c>
      <c r="H163" s="231">
        <v>3112.9560000000001</v>
      </c>
      <c r="I163" s="232"/>
      <c r="J163" s="233">
        <f>ROUND(I163*H163,2)</f>
        <v>0</v>
      </c>
      <c r="K163" s="229" t="s">
        <v>176</v>
      </c>
      <c r="L163" s="45"/>
      <c r="M163" s="234" t="s">
        <v>1</v>
      </c>
      <c r="N163" s="235" t="s">
        <v>43</v>
      </c>
      <c r="O163" s="92"/>
      <c r="P163" s="236">
        <f>O163*H163</f>
        <v>0</v>
      </c>
      <c r="Q163" s="236">
        <v>0</v>
      </c>
      <c r="R163" s="236">
        <f>Q163*H163</f>
        <v>0</v>
      </c>
      <c r="S163" s="236">
        <v>0</v>
      </c>
      <c r="T163" s="237">
        <f>S163*H163</f>
        <v>0</v>
      </c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R163" s="238" t="s">
        <v>177</v>
      </c>
      <c r="AT163" s="238" t="s">
        <v>172</v>
      </c>
      <c r="AU163" s="238" t="s">
        <v>87</v>
      </c>
      <c r="AY163" s="18" t="s">
        <v>170</v>
      </c>
      <c r="BE163" s="239">
        <f>IF(N163="základní",J163,0)</f>
        <v>0</v>
      </c>
      <c r="BF163" s="239">
        <f>IF(N163="snížená",J163,0)</f>
        <v>0</v>
      </c>
      <c r="BG163" s="239">
        <f>IF(N163="zákl. přenesená",J163,0)</f>
        <v>0</v>
      </c>
      <c r="BH163" s="239">
        <f>IF(N163="sníž. přenesená",J163,0)</f>
        <v>0</v>
      </c>
      <c r="BI163" s="239">
        <f>IF(N163="nulová",J163,0)</f>
        <v>0</v>
      </c>
      <c r="BJ163" s="18" t="s">
        <v>85</v>
      </c>
      <c r="BK163" s="239">
        <f>ROUND(I163*H163,2)</f>
        <v>0</v>
      </c>
      <c r="BL163" s="18" t="s">
        <v>177</v>
      </c>
      <c r="BM163" s="238" t="s">
        <v>542</v>
      </c>
    </row>
    <row r="164" s="13" customFormat="1">
      <c r="A164" s="13"/>
      <c r="B164" s="240"/>
      <c r="C164" s="241"/>
      <c r="D164" s="242" t="s">
        <v>179</v>
      </c>
      <c r="E164" s="243" t="s">
        <v>1</v>
      </c>
      <c r="F164" s="244" t="s">
        <v>543</v>
      </c>
      <c r="G164" s="241"/>
      <c r="H164" s="245">
        <v>585.17999999999995</v>
      </c>
      <c r="I164" s="246"/>
      <c r="J164" s="241"/>
      <c r="K164" s="241"/>
      <c r="L164" s="247"/>
      <c r="M164" s="248"/>
      <c r="N164" s="249"/>
      <c r="O164" s="249"/>
      <c r="P164" s="249"/>
      <c r="Q164" s="249"/>
      <c r="R164" s="249"/>
      <c r="S164" s="249"/>
      <c r="T164" s="250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51" t="s">
        <v>179</v>
      </c>
      <c r="AU164" s="251" t="s">
        <v>87</v>
      </c>
      <c r="AV164" s="13" t="s">
        <v>87</v>
      </c>
      <c r="AW164" s="13" t="s">
        <v>34</v>
      </c>
      <c r="AX164" s="13" t="s">
        <v>78</v>
      </c>
      <c r="AY164" s="251" t="s">
        <v>170</v>
      </c>
    </row>
    <row r="165" s="13" customFormat="1">
      <c r="A165" s="13"/>
      <c r="B165" s="240"/>
      <c r="C165" s="241"/>
      <c r="D165" s="242" t="s">
        <v>179</v>
      </c>
      <c r="E165" s="243" t="s">
        <v>1</v>
      </c>
      <c r="F165" s="244" t="s">
        <v>544</v>
      </c>
      <c r="G165" s="241"/>
      <c r="H165" s="245">
        <v>2527.7759999999998</v>
      </c>
      <c r="I165" s="246"/>
      <c r="J165" s="241"/>
      <c r="K165" s="241"/>
      <c r="L165" s="247"/>
      <c r="M165" s="248"/>
      <c r="N165" s="249"/>
      <c r="O165" s="249"/>
      <c r="P165" s="249"/>
      <c r="Q165" s="249"/>
      <c r="R165" s="249"/>
      <c r="S165" s="249"/>
      <c r="T165" s="250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51" t="s">
        <v>179</v>
      </c>
      <c r="AU165" s="251" t="s">
        <v>87</v>
      </c>
      <c r="AV165" s="13" t="s">
        <v>87</v>
      </c>
      <c r="AW165" s="13" t="s">
        <v>34</v>
      </c>
      <c r="AX165" s="13" t="s">
        <v>78</v>
      </c>
      <c r="AY165" s="251" t="s">
        <v>170</v>
      </c>
    </row>
    <row r="166" s="15" customFormat="1">
      <c r="A166" s="15"/>
      <c r="B166" s="262"/>
      <c r="C166" s="263"/>
      <c r="D166" s="242" t="s">
        <v>179</v>
      </c>
      <c r="E166" s="264" t="s">
        <v>1</v>
      </c>
      <c r="F166" s="265" t="s">
        <v>209</v>
      </c>
      <c r="G166" s="263"/>
      <c r="H166" s="266">
        <v>3112.9560000000001</v>
      </c>
      <c r="I166" s="267"/>
      <c r="J166" s="263"/>
      <c r="K166" s="263"/>
      <c r="L166" s="268"/>
      <c r="M166" s="269"/>
      <c r="N166" s="270"/>
      <c r="O166" s="270"/>
      <c r="P166" s="270"/>
      <c r="Q166" s="270"/>
      <c r="R166" s="270"/>
      <c r="S166" s="270"/>
      <c r="T166" s="271"/>
      <c r="U166" s="15"/>
      <c r="V166" s="15"/>
      <c r="W166" s="15"/>
      <c r="X166" s="15"/>
      <c r="Y166" s="15"/>
      <c r="Z166" s="15"/>
      <c r="AA166" s="15"/>
      <c r="AB166" s="15"/>
      <c r="AC166" s="15"/>
      <c r="AD166" s="15"/>
      <c r="AE166" s="15"/>
      <c r="AT166" s="272" t="s">
        <v>179</v>
      </c>
      <c r="AU166" s="272" t="s">
        <v>87</v>
      </c>
      <c r="AV166" s="15" t="s">
        <v>177</v>
      </c>
      <c r="AW166" s="15" t="s">
        <v>34</v>
      </c>
      <c r="AX166" s="15" t="s">
        <v>85</v>
      </c>
      <c r="AY166" s="272" t="s">
        <v>170</v>
      </c>
    </row>
    <row r="167" s="2" customFormat="1" ht="44.25" customHeight="1">
      <c r="A167" s="39"/>
      <c r="B167" s="40"/>
      <c r="C167" s="227" t="s">
        <v>227</v>
      </c>
      <c r="D167" s="227" t="s">
        <v>172</v>
      </c>
      <c r="E167" s="228" t="s">
        <v>281</v>
      </c>
      <c r="F167" s="229" t="s">
        <v>282</v>
      </c>
      <c r="G167" s="230" t="s">
        <v>224</v>
      </c>
      <c r="H167" s="231">
        <v>4.54</v>
      </c>
      <c r="I167" s="232"/>
      <c r="J167" s="233">
        <f>ROUND(I167*H167,2)</f>
        <v>0</v>
      </c>
      <c r="K167" s="229" t="s">
        <v>176</v>
      </c>
      <c r="L167" s="45"/>
      <c r="M167" s="234" t="s">
        <v>1</v>
      </c>
      <c r="N167" s="235" t="s">
        <v>43</v>
      </c>
      <c r="O167" s="92"/>
      <c r="P167" s="236">
        <f>O167*H167</f>
        <v>0</v>
      </c>
      <c r="Q167" s="236">
        <v>0</v>
      </c>
      <c r="R167" s="236">
        <f>Q167*H167</f>
        <v>0</v>
      </c>
      <c r="S167" s="236">
        <v>0</v>
      </c>
      <c r="T167" s="237">
        <f>S167*H167</f>
        <v>0</v>
      </c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R167" s="238" t="s">
        <v>177</v>
      </c>
      <c r="AT167" s="238" t="s">
        <v>172</v>
      </c>
      <c r="AU167" s="238" t="s">
        <v>87</v>
      </c>
      <c r="AY167" s="18" t="s">
        <v>170</v>
      </c>
      <c r="BE167" s="239">
        <f>IF(N167="základní",J167,0)</f>
        <v>0</v>
      </c>
      <c r="BF167" s="239">
        <f>IF(N167="snížená",J167,0)</f>
        <v>0</v>
      </c>
      <c r="BG167" s="239">
        <f>IF(N167="zákl. přenesená",J167,0)</f>
        <v>0</v>
      </c>
      <c r="BH167" s="239">
        <f>IF(N167="sníž. přenesená",J167,0)</f>
        <v>0</v>
      </c>
      <c r="BI167" s="239">
        <f>IF(N167="nulová",J167,0)</f>
        <v>0</v>
      </c>
      <c r="BJ167" s="18" t="s">
        <v>85</v>
      </c>
      <c r="BK167" s="239">
        <f>ROUND(I167*H167,2)</f>
        <v>0</v>
      </c>
      <c r="BL167" s="18" t="s">
        <v>177</v>
      </c>
      <c r="BM167" s="238" t="s">
        <v>545</v>
      </c>
    </row>
    <row r="168" s="13" customFormat="1">
      <c r="A168" s="13"/>
      <c r="B168" s="240"/>
      <c r="C168" s="241"/>
      <c r="D168" s="242" t="s">
        <v>179</v>
      </c>
      <c r="E168" s="243" t="s">
        <v>1</v>
      </c>
      <c r="F168" s="244" t="s">
        <v>532</v>
      </c>
      <c r="G168" s="241"/>
      <c r="H168" s="245">
        <v>4.54</v>
      </c>
      <c r="I168" s="246"/>
      <c r="J168" s="241"/>
      <c r="K168" s="241"/>
      <c r="L168" s="247"/>
      <c r="M168" s="248"/>
      <c r="N168" s="249"/>
      <c r="O168" s="249"/>
      <c r="P168" s="249"/>
      <c r="Q168" s="249"/>
      <c r="R168" s="249"/>
      <c r="S168" s="249"/>
      <c r="T168" s="250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51" t="s">
        <v>179</v>
      </c>
      <c r="AU168" s="251" t="s">
        <v>87</v>
      </c>
      <c r="AV168" s="13" t="s">
        <v>87</v>
      </c>
      <c r="AW168" s="13" t="s">
        <v>34</v>
      </c>
      <c r="AX168" s="13" t="s">
        <v>85</v>
      </c>
      <c r="AY168" s="251" t="s">
        <v>170</v>
      </c>
    </row>
    <row r="169" s="2" customFormat="1" ht="44.25" customHeight="1">
      <c r="A169" s="39"/>
      <c r="B169" s="40"/>
      <c r="C169" s="227" t="s">
        <v>235</v>
      </c>
      <c r="D169" s="227" t="s">
        <v>172</v>
      </c>
      <c r="E169" s="228" t="s">
        <v>287</v>
      </c>
      <c r="F169" s="229" t="s">
        <v>288</v>
      </c>
      <c r="G169" s="230" t="s">
        <v>224</v>
      </c>
      <c r="H169" s="231">
        <v>4.54</v>
      </c>
      <c r="I169" s="232"/>
      <c r="J169" s="233">
        <f>ROUND(I169*H169,2)</f>
        <v>0</v>
      </c>
      <c r="K169" s="229" t="s">
        <v>176</v>
      </c>
      <c r="L169" s="45"/>
      <c r="M169" s="234" t="s">
        <v>1</v>
      </c>
      <c r="N169" s="235" t="s">
        <v>43</v>
      </c>
      <c r="O169" s="92"/>
      <c r="P169" s="236">
        <f>O169*H169</f>
        <v>0</v>
      </c>
      <c r="Q169" s="236">
        <v>0</v>
      </c>
      <c r="R169" s="236">
        <f>Q169*H169</f>
        <v>0</v>
      </c>
      <c r="S169" s="236">
        <v>0</v>
      </c>
      <c r="T169" s="237">
        <f>S169*H169</f>
        <v>0</v>
      </c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R169" s="238" t="s">
        <v>177</v>
      </c>
      <c r="AT169" s="238" t="s">
        <v>172</v>
      </c>
      <c r="AU169" s="238" t="s">
        <v>87</v>
      </c>
      <c r="AY169" s="18" t="s">
        <v>170</v>
      </c>
      <c r="BE169" s="239">
        <f>IF(N169="základní",J169,0)</f>
        <v>0</v>
      </c>
      <c r="BF169" s="239">
        <f>IF(N169="snížená",J169,0)</f>
        <v>0</v>
      </c>
      <c r="BG169" s="239">
        <f>IF(N169="zákl. přenesená",J169,0)</f>
        <v>0</v>
      </c>
      <c r="BH169" s="239">
        <f>IF(N169="sníž. přenesená",J169,0)</f>
        <v>0</v>
      </c>
      <c r="BI169" s="239">
        <f>IF(N169="nulová",J169,0)</f>
        <v>0</v>
      </c>
      <c r="BJ169" s="18" t="s">
        <v>85</v>
      </c>
      <c r="BK169" s="239">
        <f>ROUND(I169*H169,2)</f>
        <v>0</v>
      </c>
      <c r="BL169" s="18" t="s">
        <v>177</v>
      </c>
      <c r="BM169" s="238" t="s">
        <v>546</v>
      </c>
    </row>
    <row r="170" s="13" customFormat="1">
      <c r="A170" s="13"/>
      <c r="B170" s="240"/>
      <c r="C170" s="241"/>
      <c r="D170" s="242" t="s">
        <v>179</v>
      </c>
      <c r="E170" s="243" t="s">
        <v>1</v>
      </c>
      <c r="F170" s="244" t="s">
        <v>547</v>
      </c>
      <c r="G170" s="241"/>
      <c r="H170" s="245">
        <v>4.54</v>
      </c>
      <c r="I170" s="246"/>
      <c r="J170" s="241"/>
      <c r="K170" s="241"/>
      <c r="L170" s="247"/>
      <c r="M170" s="248"/>
      <c r="N170" s="249"/>
      <c r="O170" s="249"/>
      <c r="P170" s="249"/>
      <c r="Q170" s="249"/>
      <c r="R170" s="249"/>
      <c r="S170" s="249"/>
      <c r="T170" s="250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51" t="s">
        <v>179</v>
      </c>
      <c r="AU170" s="251" t="s">
        <v>87</v>
      </c>
      <c r="AV170" s="13" t="s">
        <v>87</v>
      </c>
      <c r="AW170" s="13" t="s">
        <v>34</v>
      </c>
      <c r="AX170" s="13" t="s">
        <v>85</v>
      </c>
      <c r="AY170" s="251" t="s">
        <v>170</v>
      </c>
    </row>
    <row r="171" s="2" customFormat="1" ht="44.25" customHeight="1">
      <c r="A171" s="39"/>
      <c r="B171" s="40"/>
      <c r="C171" s="227" t="s">
        <v>239</v>
      </c>
      <c r="D171" s="227" t="s">
        <v>172</v>
      </c>
      <c r="E171" s="228" t="s">
        <v>292</v>
      </c>
      <c r="F171" s="229" t="s">
        <v>293</v>
      </c>
      <c r="G171" s="230" t="s">
        <v>224</v>
      </c>
      <c r="H171" s="231">
        <v>58.850000000000001</v>
      </c>
      <c r="I171" s="232"/>
      <c r="J171" s="233">
        <f>ROUND(I171*H171,2)</f>
        <v>0</v>
      </c>
      <c r="K171" s="229" t="s">
        <v>176</v>
      </c>
      <c r="L171" s="45"/>
      <c r="M171" s="234" t="s">
        <v>1</v>
      </c>
      <c r="N171" s="235" t="s">
        <v>43</v>
      </c>
      <c r="O171" s="92"/>
      <c r="P171" s="236">
        <f>O171*H171</f>
        <v>0</v>
      </c>
      <c r="Q171" s="236">
        <v>0</v>
      </c>
      <c r="R171" s="236">
        <f>Q171*H171</f>
        <v>0</v>
      </c>
      <c r="S171" s="236">
        <v>0</v>
      </c>
      <c r="T171" s="237">
        <f>S171*H171</f>
        <v>0</v>
      </c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R171" s="238" t="s">
        <v>177</v>
      </c>
      <c r="AT171" s="238" t="s">
        <v>172</v>
      </c>
      <c r="AU171" s="238" t="s">
        <v>87</v>
      </c>
      <c r="AY171" s="18" t="s">
        <v>170</v>
      </c>
      <c r="BE171" s="239">
        <f>IF(N171="základní",J171,0)</f>
        <v>0</v>
      </c>
      <c r="BF171" s="239">
        <f>IF(N171="snížená",J171,0)</f>
        <v>0</v>
      </c>
      <c r="BG171" s="239">
        <f>IF(N171="zákl. přenesená",J171,0)</f>
        <v>0</v>
      </c>
      <c r="BH171" s="239">
        <f>IF(N171="sníž. přenesená",J171,0)</f>
        <v>0</v>
      </c>
      <c r="BI171" s="239">
        <f>IF(N171="nulová",J171,0)</f>
        <v>0</v>
      </c>
      <c r="BJ171" s="18" t="s">
        <v>85</v>
      </c>
      <c r="BK171" s="239">
        <f>ROUND(I171*H171,2)</f>
        <v>0</v>
      </c>
      <c r="BL171" s="18" t="s">
        <v>177</v>
      </c>
      <c r="BM171" s="238" t="s">
        <v>548</v>
      </c>
    </row>
    <row r="172" s="13" customFormat="1">
      <c r="A172" s="13"/>
      <c r="B172" s="240"/>
      <c r="C172" s="241"/>
      <c r="D172" s="242" t="s">
        <v>179</v>
      </c>
      <c r="E172" s="243" t="s">
        <v>1</v>
      </c>
      <c r="F172" s="244" t="s">
        <v>549</v>
      </c>
      <c r="G172" s="241"/>
      <c r="H172" s="245">
        <v>58.850000000000001</v>
      </c>
      <c r="I172" s="246"/>
      <c r="J172" s="241"/>
      <c r="K172" s="241"/>
      <c r="L172" s="247"/>
      <c r="M172" s="248"/>
      <c r="N172" s="249"/>
      <c r="O172" s="249"/>
      <c r="P172" s="249"/>
      <c r="Q172" s="249"/>
      <c r="R172" s="249"/>
      <c r="S172" s="249"/>
      <c r="T172" s="250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251" t="s">
        <v>179</v>
      </c>
      <c r="AU172" s="251" t="s">
        <v>87</v>
      </c>
      <c r="AV172" s="13" t="s">
        <v>87</v>
      </c>
      <c r="AW172" s="13" t="s">
        <v>34</v>
      </c>
      <c r="AX172" s="13" t="s">
        <v>85</v>
      </c>
      <c r="AY172" s="251" t="s">
        <v>170</v>
      </c>
    </row>
    <row r="173" s="2" customFormat="1" ht="16.5" customHeight="1">
      <c r="A173" s="39"/>
      <c r="B173" s="40"/>
      <c r="C173" s="273" t="s">
        <v>244</v>
      </c>
      <c r="D173" s="273" t="s">
        <v>298</v>
      </c>
      <c r="E173" s="274" t="s">
        <v>304</v>
      </c>
      <c r="F173" s="275" t="s">
        <v>305</v>
      </c>
      <c r="G173" s="276" t="s">
        <v>278</v>
      </c>
      <c r="H173" s="277">
        <v>117.7</v>
      </c>
      <c r="I173" s="278"/>
      <c r="J173" s="279">
        <f>ROUND(I173*H173,2)</f>
        <v>0</v>
      </c>
      <c r="K173" s="275" t="s">
        <v>176</v>
      </c>
      <c r="L173" s="280"/>
      <c r="M173" s="281" t="s">
        <v>1</v>
      </c>
      <c r="N173" s="282" t="s">
        <v>43</v>
      </c>
      <c r="O173" s="92"/>
      <c r="P173" s="236">
        <f>O173*H173</f>
        <v>0</v>
      </c>
      <c r="Q173" s="236">
        <v>1</v>
      </c>
      <c r="R173" s="236">
        <f>Q173*H173</f>
        <v>117.7</v>
      </c>
      <c r="S173" s="236">
        <v>0</v>
      </c>
      <c r="T173" s="237">
        <f>S173*H173</f>
        <v>0</v>
      </c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R173" s="238" t="s">
        <v>210</v>
      </c>
      <c r="AT173" s="238" t="s">
        <v>298</v>
      </c>
      <c r="AU173" s="238" t="s">
        <v>87</v>
      </c>
      <c r="AY173" s="18" t="s">
        <v>170</v>
      </c>
      <c r="BE173" s="239">
        <f>IF(N173="základní",J173,0)</f>
        <v>0</v>
      </c>
      <c r="BF173" s="239">
        <f>IF(N173="snížená",J173,0)</f>
        <v>0</v>
      </c>
      <c r="BG173" s="239">
        <f>IF(N173="zákl. přenesená",J173,0)</f>
        <v>0</v>
      </c>
      <c r="BH173" s="239">
        <f>IF(N173="sníž. přenesená",J173,0)</f>
        <v>0</v>
      </c>
      <c r="BI173" s="239">
        <f>IF(N173="nulová",J173,0)</f>
        <v>0</v>
      </c>
      <c r="BJ173" s="18" t="s">
        <v>85</v>
      </c>
      <c r="BK173" s="239">
        <f>ROUND(I173*H173,2)</f>
        <v>0</v>
      </c>
      <c r="BL173" s="18" t="s">
        <v>177</v>
      </c>
      <c r="BM173" s="238" t="s">
        <v>550</v>
      </c>
    </row>
    <row r="174" s="13" customFormat="1">
      <c r="A174" s="13"/>
      <c r="B174" s="240"/>
      <c r="C174" s="241"/>
      <c r="D174" s="242" t="s">
        <v>179</v>
      </c>
      <c r="E174" s="243" t="s">
        <v>1</v>
      </c>
      <c r="F174" s="244" t="s">
        <v>551</v>
      </c>
      <c r="G174" s="241"/>
      <c r="H174" s="245">
        <v>117.7</v>
      </c>
      <c r="I174" s="246"/>
      <c r="J174" s="241"/>
      <c r="K174" s="241"/>
      <c r="L174" s="247"/>
      <c r="M174" s="248"/>
      <c r="N174" s="249"/>
      <c r="O174" s="249"/>
      <c r="P174" s="249"/>
      <c r="Q174" s="249"/>
      <c r="R174" s="249"/>
      <c r="S174" s="249"/>
      <c r="T174" s="250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251" t="s">
        <v>179</v>
      </c>
      <c r="AU174" s="251" t="s">
        <v>87</v>
      </c>
      <c r="AV174" s="13" t="s">
        <v>87</v>
      </c>
      <c r="AW174" s="13" t="s">
        <v>34</v>
      </c>
      <c r="AX174" s="13" t="s">
        <v>85</v>
      </c>
      <c r="AY174" s="251" t="s">
        <v>170</v>
      </c>
    </row>
    <row r="175" s="2" customFormat="1" ht="37.8" customHeight="1">
      <c r="A175" s="39"/>
      <c r="B175" s="40"/>
      <c r="C175" s="227" t="s">
        <v>8</v>
      </c>
      <c r="D175" s="227" t="s">
        <v>172</v>
      </c>
      <c r="E175" s="228" t="s">
        <v>309</v>
      </c>
      <c r="F175" s="229" t="s">
        <v>310</v>
      </c>
      <c r="G175" s="230" t="s">
        <v>224</v>
      </c>
      <c r="H175" s="231">
        <v>14.17</v>
      </c>
      <c r="I175" s="232"/>
      <c r="J175" s="233">
        <f>ROUND(I175*H175,2)</f>
        <v>0</v>
      </c>
      <c r="K175" s="229" t="s">
        <v>176</v>
      </c>
      <c r="L175" s="45"/>
      <c r="M175" s="234" t="s">
        <v>1</v>
      </c>
      <c r="N175" s="235" t="s">
        <v>43</v>
      </c>
      <c r="O175" s="92"/>
      <c r="P175" s="236">
        <f>O175*H175</f>
        <v>0</v>
      </c>
      <c r="Q175" s="236">
        <v>0</v>
      </c>
      <c r="R175" s="236">
        <f>Q175*H175</f>
        <v>0</v>
      </c>
      <c r="S175" s="236">
        <v>0</v>
      </c>
      <c r="T175" s="237">
        <f>S175*H175</f>
        <v>0</v>
      </c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R175" s="238" t="s">
        <v>177</v>
      </c>
      <c r="AT175" s="238" t="s">
        <v>172</v>
      </c>
      <c r="AU175" s="238" t="s">
        <v>87</v>
      </c>
      <c r="AY175" s="18" t="s">
        <v>170</v>
      </c>
      <c r="BE175" s="239">
        <f>IF(N175="základní",J175,0)</f>
        <v>0</v>
      </c>
      <c r="BF175" s="239">
        <f>IF(N175="snížená",J175,0)</f>
        <v>0</v>
      </c>
      <c r="BG175" s="239">
        <f>IF(N175="zákl. přenesená",J175,0)</f>
        <v>0</v>
      </c>
      <c r="BH175" s="239">
        <f>IF(N175="sníž. přenesená",J175,0)</f>
        <v>0</v>
      </c>
      <c r="BI175" s="239">
        <f>IF(N175="nulová",J175,0)</f>
        <v>0</v>
      </c>
      <c r="BJ175" s="18" t="s">
        <v>85</v>
      </c>
      <c r="BK175" s="239">
        <f>ROUND(I175*H175,2)</f>
        <v>0</v>
      </c>
      <c r="BL175" s="18" t="s">
        <v>177</v>
      </c>
      <c r="BM175" s="238" t="s">
        <v>552</v>
      </c>
    </row>
    <row r="176" s="13" customFormat="1">
      <c r="A176" s="13"/>
      <c r="B176" s="240"/>
      <c r="C176" s="241"/>
      <c r="D176" s="242" t="s">
        <v>179</v>
      </c>
      <c r="E176" s="243" t="s">
        <v>1</v>
      </c>
      <c r="F176" s="244" t="s">
        <v>553</v>
      </c>
      <c r="G176" s="241"/>
      <c r="H176" s="245">
        <v>14.17</v>
      </c>
      <c r="I176" s="246"/>
      <c r="J176" s="241"/>
      <c r="K176" s="241"/>
      <c r="L176" s="247"/>
      <c r="M176" s="248"/>
      <c r="N176" s="249"/>
      <c r="O176" s="249"/>
      <c r="P176" s="249"/>
      <c r="Q176" s="249"/>
      <c r="R176" s="249"/>
      <c r="S176" s="249"/>
      <c r="T176" s="250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251" t="s">
        <v>179</v>
      </c>
      <c r="AU176" s="251" t="s">
        <v>87</v>
      </c>
      <c r="AV176" s="13" t="s">
        <v>87</v>
      </c>
      <c r="AW176" s="13" t="s">
        <v>34</v>
      </c>
      <c r="AX176" s="13" t="s">
        <v>85</v>
      </c>
      <c r="AY176" s="251" t="s">
        <v>170</v>
      </c>
    </row>
    <row r="177" s="2" customFormat="1" ht="16.5" customHeight="1">
      <c r="A177" s="39"/>
      <c r="B177" s="40"/>
      <c r="C177" s="273" t="s">
        <v>252</v>
      </c>
      <c r="D177" s="273" t="s">
        <v>298</v>
      </c>
      <c r="E177" s="274" t="s">
        <v>314</v>
      </c>
      <c r="F177" s="275" t="s">
        <v>315</v>
      </c>
      <c r="G177" s="276" t="s">
        <v>278</v>
      </c>
      <c r="H177" s="277">
        <v>28.34</v>
      </c>
      <c r="I177" s="278"/>
      <c r="J177" s="279">
        <f>ROUND(I177*H177,2)</f>
        <v>0</v>
      </c>
      <c r="K177" s="275" t="s">
        <v>176</v>
      </c>
      <c r="L177" s="280"/>
      <c r="M177" s="281" t="s">
        <v>1</v>
      </c>
      <c r="N177" s="282" t="s">
        <v>43</v>
      </c>
      <c r="O177" s="92"/>
      <c r="P177" s="236">
        <f>O177*H177</f>
        <v>0</v>
      </c>
      <c r="Q177" s="236">
        <v>1</v>
      </c>
      <c r="R177" s="236">
        <f>Q177*H177</f>
        <v>28.34</v>
      </c>
      <c r="S177" s="236">
        <v>0</v>
      </c>
      <c r="T177" s="237">
        <f>S177*H177</f>
        <v>0</v>
      </c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R177" s="238" t="s">
        <v>210</v>
      </c>
      <c r="AT177" s="238" t="s">
        <v>298</v>
      </c>
      <c r="AU177" s="238" t="s">
        <v>87</v>
      </c>
      <c r="AY177" s="18" t="s">
        <v>170</v>
      </c>
      <c r="BE177" s="239">
        <f>IF(N177="základní",J177,0)</f>
        <v>0</v>
      </c>
      <c r="BF177" s="239">
        <f>IF(N177="snížená",J177,0)</f>
        <v>0</v>
      </c>
      <c r="BG177" s="239">
        <f>IF(N177="zákl. přenesená",J177,0)</f>
        <v>0</v>
      </c>
      <c r="BH177" s="239">
        <f>IF(N177="sníž. přenesená",J177,0)</f>
        <v>0</v>
      </c>
      <c r="BI177" s="239">
        <f>IF(N177="nulová",J177,0)</f>
        <v>0</v>
      </c>
      <c r="BJ177" s="18" t="s">
        <v>85</v>
      </c>
      <c r="BK177" s="239">
        <f>ROUND(I177*H177,2)</f>
        <v>0</v>
      </c>
      <c r="BL177" s="18" t="s">
        <v>177</v>
      </c>
      <c r="BM177" s="238" t="s">
        <v>554</v>
      </c>
    </row>
    <row r="178" s="13" customFormat="1">
      <c r="A178" s="13"/>
      <c r="B178" s="240"/>
      <c r="C178" s="241"/>
      <c r="D178" s="242" t="s">
        <v>179</v>
      </c>
      <c r="E178" s="243" t="s">
        <v>1</v>
      </c>
      <c r="F178" s="244" t="s">
        <v>555</v>
      </c>
      <c r="G178" s="241"/>
      <c r="H178" s="245">
        <v>28.34</v>
      </c>
      <c r="I178" s="246"/>
      <c r="J178" s="241"/>
      <c r="K178" s="241"/>
      <c r="L178" s="247"/>
      <c r="M178" s="248"/>
      <c r="N178" s="249"/>
      <c r="O178" s="249"/>
      <c r="P178" s="249"/>
      <c r="Q178" s="249"/>
      <c r="R178" s="249"/>
      <c r="S178" s="249"/>
      <c r="T178" s="250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251" t="s">
        <v>179</v>
      </c>
      <c r="AU178" s="251" t="s">
        <v>87</v>
      </c>
      <c r="AV178" s="13" t="s">
        <v>87</v>
      </c>
      <c r="AW178" s="13" t="s">
        <v>34</v>
      </c>
      <c r="AX178" s="13" t="s">
        <v>85</v>
      </c>
      <c r="AY178" s="251" t="s">
        <v>170</v>
      </c>
    </row>
    <row r="179" s="2" customFormat="1" ht="37.8" customHeight="1">
      <c r="A179" s="39"/>
      <c r="B179" s="40"/>
      <c r="C179" s="227" t="s">
        <v>257</v>
      </c>
      <c r="D179" s="227" t="s">
        <v>172</v>
      </c>
      <c r="E179" s="228" t="s">
        <v>334</v>
      </c>
      <c r="F179" s="229" t="s">
        <v>335</v>
      </c>
      <c r="G179" s="230" t="s">
        <v>175</v>
      </c>
      <c r="H179" s="231">
        <v>145.55000000000001</v>
      </c>
      <c r="I179" s="232"/>
      <c r="J179" s="233">
        <f>ROUND(I179*H179,2)</f>
        <v>0</v>
      </c>
      <c r="K179" s="229" t="s">
        <v>176</v>
      </c>
      <c r="L179" s="45"/>
      <c r="M179" s="234" t="s">
        <v>1</v>
      </c>
      <c r="N179" s="235" t="s">
        <v>43</v>
      </c>
      <c r="O179" s="92"/>
      <c r="P179" s="236">
        <f>O179*H179</f>
        <v>0</v>
      </c>
      <c r="Q179" s="236">
        <v>0</v>
      </c>
      <c r="R179" s="236">
        <f>Q179*H179</f>
        <v>0</v>
      </c>
      <c r="S179" s="236">
        <v>0</v>
      </c>
      <c r="T179" s="237">
        <f>S179*H179</f>
        <v>0</v>
      </c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R179" s="238" t="s">
        <v>177</v>
      </c>
      <c r="AT179" s="238" t="s">
        <v>172</v>
      </c>
      <c r="AU179" s="238" t="s">
        <v>87</v>
      </c>
      <c r="AY179" s="18" t="s">
        <v>170</v>
      </c>
      <c r="BE179" s="239">
        <f>IF(N179="základní",J179,0)</f>
        <v>0</v>
      </c>
      <c r="BF179" s="239">
        <f>IF(N179="snížená",J179,0)</f>
        <v>0</v>
      </c>
      <c r="BG179" s="239">
        <f>IF(N179="zákl. přenesená",J179,0)</f>
        <v>0</v>
      </c>
      <c r="BH179" s="239">
        <f>IF(N179="sníž. přenesená",J179,0)</f>
        <v>0</v>
      </c>
      <c r="BI179" s="239">
        <f>IF(N179="nulová",J179,0)</f>
        <v>0</v>
      </c>
      <c r="BJ179" s="18" t="s">
        <v>85</v>
      </c>
      <c r="BK179" s="239">
        <f>ROUND(I179*H179,2)</f>
        <v>0</v>
      </c>
      <c r="BL179" s="18" t="s">
        <v>177</v>
      </c>
      <c r="BM179" s="238" t="s">
        <v>556</v>
      </c>
    </row>
    <row r="180" s="13" customFormat="1">
      <c r="A180" s="13"/>
      <c r="B180" s="240"/>
      <c r="C180" s="241"/>
      <c r="D180" s="242" t="s">
        <v>179</v>
      </c>
      <c r="E180" s="243" t="s">
        <v>1</v>
      </c>
      <c r="F180" s="244" t="s">
        <v>557</v>
      </c>
      <c r="G180" s="241"/>
      <c r="H180" s="245">
        <v>145.55000000000001</v>
      </c>
      <c r="I180" s="246"/>
      <c r="J180" s="241"/>
      <c r="K180" s="241"/>
      <c r="L180" s="247"/>
      <c r="M180" s="248"/>
      <c r="N180" s="249"/>
      <c r="O180" s="249"/>
      <c r="P180" s="249"/>
      <c r="Q180" s="249"/>
      <c r="R180" s="249"/>
      <c r="S180" s="249"/>
      <c r="T180" s="250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251" t="s">
        <v>179</v>
      </c>
      <c r="AU180" s="251" t="s">
        <v>87</v>
      </c>
      <c r="AV180" s="13" t="s">
        <v>87</v>
      </c>
      <c r="AW180" s="13" t="s">
        <v>34</v>
      </c>
      <c r="AX180" s="13" t="s">
        <v>85</v>
      </c>
      <c r="AY180" s="251" t="s">
        <v>170</v>
      </c>
    </row>
    <row r="181" s="2" customFormat="1" ht="16.5" customHeight="1">
      <c r="A181" s="39"/>
      <c r="B181" s="40"/>
      <c r="C181" s="273" t="s">
        <v>264</v>
      </c>
      <c r="D181" s="273" t="s">
        <v>298</v>
      </c>
      <c r="E181" s="274" t="s">
        <v>339</v>
      </c>
      <c r="F181" s="275" t="s">
        <v>340</v>
      </c>
      <c r="G181" s="276" t="s">
        <v>278</v>
      </c>
      <c r="H181" s="277">
        <v>52.398000000000003</v>
      </c>
      <c r="I181" s="278"/>
      <c r="J181" s="279">
        <f>ROUND(I181*H181,2)</f>
        <v>0</v>
      </c>
      <c r="K181" s="275" t="s">
        <v>176</v>
      </c>
      <c r="L181" s="280"/>
      <c r="M181" s="281" t="s">
        <v>1</v>
      </c>
      <c r="N181" s="282" t="s">
        <v>43</v>
      </c>
      <c r="O181" s="92"/>
      <c r="P181" s="236">
        <f>O181*H181</f>
        <v>0</v>
      </c>
      <c r="Q181" s="236">
        <v>1</v>
      </c>
      <c r="R181" s="236">
        <f>Q181*H181</f>
        <v>52.398000000000003</v>
      </c>
      <c r="S181" s="236">
        <v>0</v>
      </c>
      <c r="T181" s="237">
        <f>S181*H181</f>
        <v>0</v>
      </c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R181" s="238" t="s">
        <v>210</v>
      </c>
      <c r="AT181" s="238" t="s">
        <v>298</v>
      </c>
      <c r="AU181" s="238" t="s">
        <v>87</v>
      </c>
      <c r="AY181" s="18" t="s">
        <v>170</v>
      </c>
      <c r="BE181" s="239">
        <f>IF(N181="základní",J181,0)</f>
        <v>0</v>
      </c>
      <c r="BF181" s="239">
        <f>IF(N181="snížená",J181,0)</f>
        <v>0</v>
      </c>
      <c r="BG181" s="239">
        <f>IF(N181="zákl. přenesená",J181,0)</f>
        <v>0</v>
      </c>
      <c r="BH181" s="239">
        <f>IF(N181="sníž. přenesená",J181,0)</f>
        <v>0</v>
      </c>
      <c r="BI181" s="239">
        <f>IF(N181="nulová",J181,0)</f>
        <v>0</v>
      </c>
      <c r="BJ181" s="18" t="s">
        <v>85</v>
      </c>
      <c r="BK181" s="239">
        <f>ROUND(I181*H181,2)</f>
        <v>0</v>
      </c>
      <c r="BL181" s="18" t="s">
        <v>177</v>
      </c>
      <c r="BM181" s="238" t="s">
        <v>558</v>
      </c>
    </row>
    <row r="182" s="13" customFormat="1">
      <c r="A182" s="13"/>
      <c r="B182" s="240"/>
      <c r="C182" s="241"/>
      <c r="D182" s="242" t="s">
        <v>179</v>
      </c>
      <c r="E182" s="243" t="s">
        <v>1</v>
      </c>
      <c r="F182" s="244" t="s">
        <v>559</v>
      </c>
      <c r="G182" s="241"/>
      <c r="H182" s="245">
        <v>52.398000000000003</v>
      </c>
      <c r="I182" s="246"/>
      <c r="J182" s="241"/>
      <c r="K182" s="241"/>
      <c r="L182" s="247"/>
      <c r="M182" s="248"/>
      <c r="N182" s="249"/>
      <c r="O182" s="249"/>
      <c r="P182" s="249"/>
      <c r="Q182" s="249"/>
      <c r="R182" s="249"/>
      <c r="S182" s="249"/>
      <c r="T182" s="250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251" t="s">
        <v>179</v>
      </c>
      <c r="AU182" s="251" t="s">
        <v>87</v>
      </c>
      <c r="AV182" s="13" t="s">
        <v>87</v>
      </c>
      <c r="AW182" s="13" t="s">
        <v>34</v>
      </c>
      <c r="AX182" s="13" t="s">
        <v>85</v>
      </c>
      <c r="AY182" s="251" t="s">
        <v>170</v>
      </c>
    </row>
    <row r="183" s="2" customFormat="1" ht="37.8" customHeight="1">
      <c r="A183" s="39"/>
      <c r="B183" s="40"/>
      <c r="C183" s="227" t="s">
        <v>270</v>
      </c>
      <c r="D183" s="227" t="s">
        <v>172</v>
      </c>
      <c r="E183" s="228" t="s">
        <v>344</v>
      </c>
      <c r="F183" s="229" t="s">
        <v>345</v>
      </c>
      <c r="G183" s="230" t="s">
        <v>175</v>
      </c>
      <c r="H183" s="231">
        <v>145.55000000000001</v>
      </c>
      <c r="I183" s="232"/>
      <c r="J183" s="233">
        <f>ROUND(I183*H183,2)</f>
        <v>0</v>
      </c>
      <c r="K183" s="229" t="s">
        <v>176</v>
      </c>
      <c r="L183" s="45"/>
      <c r="M183" s="234" t="s">
        <v>1</v>
      </c>
      <c r="N183" s="235" t="s">
        <v>43</v>
      </c>
      <c r="O183" s="92"/>
      <c r="P183" s="236">
        <f>O183*H183</f>
        <v>0</v>
      </c>
      <c r="Q183" s="236">
        <v>0</v>
      </c>
      <c r="R183" s="236">
        <f>Q183*H183</f>
        <v>0</v>
      </c>
      <c r="S183" s="236">
        <v>0</v>
      </c>
      <c r="T183" s="237">
        <f>S183*H183</f>
        <v>0</v>
      </c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R183" s="238" t="s">
        <v>177</v>
      </c>
      <c r="AT183" s="238" t="s">
        <v>172</v>
      </c>
      <c r="AU183" s="238" t="s">
        <v>87</v>
      </c>
      <c r="AY183" s="18" t="s">
        <v>170</v>
      </c>
      <c r="BE183" s="239">
        <f>IF(N183="základní",J183,0)</f>
        <v>0</v>
      </c>
      <c r="BF183" s="239">
        <f>IF(N183="snížená",J183,0)</f>
        <v>0</v>
      </c>
      <c r="BG183" s="239">
        <f>IF(N183="zákl. přenesená",J183,0)</f>
        <v>0</v>
      </c>
      <c r="BH183" s="239">
        <f>IF(N183="sníž. přenesená",J183,0)</f>
        <v>0</v>
      </c>
      <c r="BI183" s="239">
        <f>IF(N183="nulová",J183,0)</f>
        <v>0</v>
      </c>
      <c r="BJ183" s="18" t="s">
        <v>85</v>
      </c>
      <c r="BK183" s="239">
        <f>ROUND(I183*H183,2)</f>
        <v>0</v>
      </c>
      <c r="BL183" s="18" t="s">
        <v>177</v>
      </c>
      <c r="BM183" s="238" t="s">
        <v>560</v>
      </c>
    </row>
    <row r="184" s="13" customFormat="1">
      <c r="A184" s="13"/>
      <c r="B184" s="240"/>
      <c r="C184" s="241"/>
      <c r="D184" s="242" t="s">
        <v>179</v>
      </c>
      <c r="E184" s="243" t="s">
        <v>1</v>
      </c>
      <c r="F184" s="244" t="s">
        <v>561</v>
      </c>
      <c r="G184" s="241"/>
      <c r="H184" s="245">
        <v>145.55000000000001</v>
      </c>
      <c r="I184" s="246"/>
      <c r="J184" s="241"/>
      <c r="K184" s="241"/>
      <c r="L184" s="247"/>
      <c r="M184" s="248"/>
      <c r="N184" s="249"/>
      <c r="O184" s="249"/>
      <c r="P184" s="249"/>
      <c r="Q184" s="249"/>
      <c r="R184" s="249"/>
      <c r="S184" s="249"/>
      <c r="T184" s="250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251" t="s">
        <v>179</v>
      </c>
      <c r="AU184" s="251" t="s">
        <v>87</v>
      </c>
      <c r="AV184" s="13" t="s">
        <v>87</v>
      </c>
      <c r="AW184" s="13" t="s">
        <v>34</v>
      </c>
      <c r="AX184" s="13" t="s">
        <v>85</v>
      </c>
      <c r="AY184" s="251" t="s">
        <v>170</v>
      </c>
    </row>
    <row r="185" s="2" customFormat="1" ht="16.5" customHeight="1">
      <c r="A185" s="39"/>
      <c r="B185" s="40"/>
      <c r="C185" s="273" t="s">
        <v>275</v>
      </c>
      <c r="D185" s="273" t="s">
        <v>298</v>
      </c>
      <c r="E185" s="274" t="s">
        <v>350</v>
      </c>
      <c r="F185" s="275" t="s">
        <v>351</v>
      </c>
      <c r="G185" s="276" t="s">
        <v>352</v>
      </c>
      <c r="H185" s="277">
        <v>2.911</v>
      </c>
      <c r="I185" s="278"/>
      <c r="J185" s="279">
        <f>ROUND(I185*H185,2)</f>
        <v>0</v>
      </c>
      <c r="K185" s="275" t="s">
        <v>176</v>
      </c>
      <c r="L185" s="280"/>
      <c r="M185" s="281" t="s">
        <v>1</v>
      </c>
      <c r="N185" s="282" t="s">
        <v>43</v>
      </c>
      <c r="O185" s="92"/>
      <c r="P185" s="236">
        <f>O185*H185</f>
        <v>0</v>
      </c>
      <c r="Q185" s="236">
        <v>0.001</v>
      </c>
      <c r="R185" s="236">
        <f>Q185*H185</f>
        <v>0.002911</v>
      </c>
      <c r="S185" s="236">
        <v>0</v>
      </c>
      <c r="T185" s="237">
        <f>S185*H185</f>
        <v>0</v>
      </c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R185" s="238" t="s">
        <v>210</v>
      </c>
      <c r="AT185" s="238" t="s">
        <v>298</v>
      </c>
      <c r="AU185" s="238" t="s">
        <v>87</v>
      </c>
      <c r="AY185" s="18" t="s">
        <v>170</v>
      </c>
      <c r="BE185" s="239">
        <f>IF(N185="základní",J185,0)</f>
        <v>0</v>
      </c>
      <c r="BF185" s="239">
        <f>IF(N185="snížená",J185,0)</f>
        <v>0</v>
      </c>
      <c r="BG185" s="239">
        <f>IF(N185="zákl. přenesená",J185,0)</f>
        <v>0</v>
      </c>
      <c r="BH185" s="239">
        <f>IF(N185="sníž. přenesená",J185,0)</f>
        <v>0</v>
      </c>
      <c r="BI185" s="239">
        <f>IF(N185="nulová",J185,0)</f>
        <v>0</v>
      </c>
      <c r="BJ185" s="18" t="s">
        <v>85</v>
      </c>
      <c r="BK185" s="239">
        <f>ROUND(I185*H185,2)</f>
        <v>0</v>
      </c>
      <c r="BL185" s="18" t="s">
        <v>177</v>
      </c>
      <c r="BM185" s="238" t="s">
        <v>562</v>
      </c>
    </row>
    <row r="186" s="13" customFormat="1">
      <c r="A186" s="13"/>
      <c r="B186" s="240"/>
      <c r="C186" s="241"/>
      <c r="D186" s="242" t="s">
        <v>179</v>
      </c>
      <c r="E186" s="241"/>
      <c r="F186" s="244" t="s">
        <v>563</v>
      </c>
      <c r="G186" s="241"/>
      <c r="H186" s="245">
        <v>2.911</v>
      </c>
      <c r="I186" s="246"/>
      <c r="J186" s="241"/>
      <c r="K186" s="241"/>
      <c r="L186" s="247"/>
      <c r="M186" s="248"/>
      <c r="N186" s="249"/>
      <c r="O186" s="249"/>
      <c r="P186" s="249"/>
      <c r="Q186" s="249"/>
      <c r="R186" s="249"/>
      <c r="S186" s="249"/>
      <c r="T186" s="250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T186" s="251" t="s">
        <v>179</v>
      </c>
      <c r="AU186" s="251" t="s">
        <v>87</v>
      </c>
      <c r="AV186" s="13" t="s">
        <v>87</v>
      </c>
      <c r="AW186" s="13" t="s">
        <v>4</v>
      </c>
      <c r="AX186" s="13" t="s">
        <v>85</v>
      </c>
      <c r="AY186" s="251" t="s">
        <v>170</v>
      </c>
    </row>
    <row r="187" s="2" customFormat="1" ht="33" customHeight="1">
      <c r="A187" s="39"/>
      <c r="B187" s="40"/>
      <c r="C187" s="227" t="s">
        <v>7</v>
      </c>
      <c r="D187" s="227" t="s">
        <v>172</v>
      </c>
      <c r="E187" s="228" t="s">
        <v>356</v>
      </c>
      <c r="F187" s="229" t="s">
        <v>357</v>
      </c>
      <c r="G187" s="230" t="s">
        <v>175</v>
      </c>
      <c r="H187" s="231">
        <v>2882</v>
      </c>
      <c r="I187" s="232"/>
      <c r="J187" s="233">
        <f>ROUND(I187*H187,2)</f>
        <v>0</v>
      </c>
      <c r="K187" s="229" t="s">
        <v>176</v>
      </c>
      <c r="L187" s="45"/>
      <c r="M187" s="234" t="s">
        <v>1</v>
      </c>
      <c r="N187" s="235" t="s">
        <v>43</v>
      </c>
      <c r="O187" s="92"/>
      <c r="P187" s="236">
        <f>O187*H187</f>
        <v>0</v>
      </c>
      <c r="Q187" s="236">
        <v>0</v>
      </c>
      <c r="R187" s="236">
        <f>Q187*H187</f>
        <v>0</v>
      </c>
      <c r="S187" s="236">
        <v>0</v>
      </c>
      <c r="T187" s="237">
        <f>S187*H187</f>
        <v>0</v>
      </c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R187" s="238" t="s">
        <v>177</v>
      </c>
      <c r="AT187" s="238" t="s">
        <v>172</v>
      </c>
      <c r="AU187" s="238" t="s">
        <v>87</v>
      </c>
      <c r="AY187" s="18" t="s">
        <v>170</v>
      </c>
      <c r="BE187" s="239">
        <f>IF(N187="základní",J187,0)</f>
        <v>0</v>
      </c>
      <c r="BF187" s="239">
        <f>IF(N187="snížená",J187,0)</f>
        <v>0</v>
      </c>
      <c r="BG187" s="239">
        <f>IF(N187="zákl. přenesená",J187,0)</f>
        <v>0</v>
      </c>
      <c r="BH187" s="239">
        <f>IF(N187="sníž. přenesená",J187,0)</f>
        <v>0</v>
      </c>
      <c r="BI187" s="239">
        <f>IF(N187="nulová",J187,0)</f>
        <v>0</v>
      </c>
      <c r="BJ187" s="18" t="s">
        <v>85</v>
      </c>
      <c r="BK187" s="239">
        <f>ROUND(I187*H187,2)</f>
        <v>0</v>
      </c>
      <c r="BL187" s="18" t="s">
        <v>177</v>
      </c>
      <c r="BM187" s="238" t="s">
        <v>564</v>
      </c>
    </row>
    <row r="188" s="13" customFormat="1">
      <c r="A188" s="13"/>
      <c r="B188" s="240"/>
      <c r="C188" s="241"/>
      <c r="D188" s="242" t="s">
        <v>179</v>
      </c>
      <c r="E188" s="243" t="s">
        <v>1</v>
      </c>
      <c r="F188" s="244" t="s">
        <v>565</v>
      </c>
      <c r="G188" s="241"/>
      <c r="H188" s="245">
        <v>2882</v>
      </c>
      <c r="I188" s="246"/>
      <c r="J188" s="241"/>
      <c r="K188" s="241"/>
      <c r="L188" s="247"/>
      <c r="M188" s="248"/>
      <c r="N188" s="249"/>
      <c r="O188" s="249"/>
      <c r="P188" s="249"/>
      <c r="Q188" s="249"/>
      <c r="R188" s="249"/>
      <c r="S188" s="249"/>
      <c r="T188" s="250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T188" s="251" t="s">
        <v>179</v>
      </c>
      <c r="AU188" s="251" t="s">
        <v>87</v>
      </c>
      <c r="AV188" s="13" t="s">
        <v>87</v>
      </c>
      <c r="AW188" s="13" t="s">
        <v>34</v>
      </c>
      <c r="AX188" s="13" t="s">
        <v>85</v>
      </c>
      <c r="AY188" s="251" t="s">
        <v>170</v>
      </c>
    </row>
    <row r="189" s="12" customFormat="1" ht="22.8" customHeight="1">
      <c r="A189" s="12"/>
      <c r="B189" s="211"/>
      <c r="C189" s="212"/>
      <c r="D189" s="213" t="s">
        <v>77</v>
      </c>
      <c r="E189" s="225" t="s">
        <v>87</v>
      </c>
      <c r="F189" s="225" t="s">
        <v>375</v>
      </c>
      <c r="G189" s="212"/>
      <c r="H189" s="212"/>
      <c r="I189" s="215"/>
      <c r="J189" s="226">
        <f>BK189</f>
        <v>0</v>
      </c>
      <c r="K189" s="212"/>
      <c r="L189" s="217"/>
      <c r="M189" s="218"/>
      <c r="N189" s="219"/>
      <c r="O189" s="219"/>
      <c r="P189" s="220">
        <f>SUM(P190:P195)</f>
        <v>0</v>
      </c>
      <c r="Q189" s="219"/>
      <c r="R189" s="220">
        <f>SUM(R190:R195)</f>
        <v>0.47603250000000003</v>
      </c>
      <c r="S189" s="219"/>
      <c r="T189" s="221">
        <f>SUM(T190:T195)</f>
        <v>0</v>
      </c>
      <c r="U189" s="12"/>
      <c r="V189" s="12"/>
      <c r="W189" s="12"/>
      <c r="X189" s="12"/>
      <c r="Y189" s="12"/>
      <c r="Z189" s="12"/>
      <c r="AA189" s="12"/>
      <c r="AB189" s="12"/>
      <c r="AC189" s="12"/>
      <c r="AD189" s="12"/>
      <c r="AE189" s="12"/>
      <c r="AR189" s="222" t="s">
        <v>85</v>
      </c>
      <c r="AT189" s="223" t="s">
        <v>77</v>
      </c>
      <c r="AU189" s="223" t="s">
        <v>85</v>
      </c>
      <c r="AY189" s="222" t="s">
        <v>170</v>
      </c>
      <c r="BK189" s="224">
        <f>SUM(BK190:BK195)</f>
        <v>0</v>
      </c>
    </row>
    <row r="190" s="2" customFormat="1" ht="37.8" customHeight="1">
      <c r="A190" s="39"/>
      <c r="B190" s="40"/>
      <c r="C190" s="227" t="s">
        <v>286</v>
      </c>
      <c r="D190" s="227" t="s">
        <v>172</v>
      </c>
      <c r="E190" s="228" t="s">
        <v>377</v>
      </c>
      <c r="F190" s="229" t="s">
        <v>378</v>
      </c>
      <c r="G190" s="230" t="s">
        <v>175</v>
      </c>
      <c r="H190" s="231">
        <v>687.65999999999997</v>
      </c>
      <c r="I190" s="232"/>
      <c r="J190" s="233">
        <f>ROUND(I190*H190,2)</f>
        <v>0</v>
      </c>
      <c r="K190" s="229" t="s">
        <v>176</v>
      </c>
      <c r="L190" s="45"/>
      <c r="M190" s="234" t="s">
        <v>1</v>
      </c>
      <c r="N190" s="235" t="s">
        <v>43</v>
      </c>
      <c r="O190" s="92"/>
      <c r="P190" s="236">
        <f>O190*H190</f>
        <v>0</v>
      </c>
      <c r="Q190" s="236">
        <v>0.00010000000000000001</v>
      </c>
      <c r="R190" s="236">
        <f>Q190*H190</f>
        <v>0.068765999999999994</v>
      </c>
      <c r="S190" s="236">
        <v>0</v>
      </c>
      <c r="T190" s="237">
        <f>S190*H190</f>
        <v>0</v>
      </c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R190" s="238" t="s">
        <v>177</v>
      </c>
      <c r="AT190" s="238" t="s">
        <v>172</v>
      </c>
      <c r="AU190" s="238" t="s">
        <v>87</v>
      </c>
      <c r="AY190" s="18" t="s">
        <v>170</v>
      </c>
      <c r="BE190" s="239">
        <f>IF(N190="základní",J190,0)</f>
        <v>0</v>
      </c>
      <c r="BF190" s="239">
        <f>IF(N190="snížená",J190,0)</f>
        <v>0</v>
      </c>
      <c r="BG190" s="239">
        <f>IF(N190="zákl. přenesená",J190,0)</f>
        <v>0</v>
      </c>
      <c r="BH190" s="239">
        <f>IF(N190="sníž. přenesená",J190,0)</f>
        <v>0</v>
      </c>
      <c r="BI190" s="239">
        <f>IF(N190="nulová",J190,0)</f>
        <v>0</v>
      </c>
      <c r="BJ190" s="18" t="s">
        <v>85</v>
      </c>
      <c r="BK190" s="239">
        <f>ROUND(I190*H190,2)</f>
        <v>0</v>
      </c>
      <c r="BL190" s="18" t="s">
        <v>177</v>
      </c>
      <c r="BM190" s="238" t="s">
        <v>566</v>
      </c>
    </row>
    <row r="191" s="13" customFormat="1">
      <c r="A191" s="13"/>
      <c r="B191" s="240"/>
      <c r="C191" s="241"/>
      <c r="D191" s="242" t="s">
        <v>179</v>
      </c>
      <c r="E191" s="243" t="s">
        <v>1</v>
      </c>
      <c r="F191" s="244" t="s">
        <v>567</v>
      </c>
      <c r="G191" s="241"/>
      <c r="H191" s="245">
        <v>612.65999999999997</v>
      </c>
      <c r="I191" s="246"/>
      <c r="J191" s="241"/>
      <c r="K191" s="241"/>
      <c r="L191" s="247"/>
      <c r="M191" s="248"/>
      <c r="N191" s="249"/>
      <c r="O191" s="249"/>
      <c r="P191" s="249"/>
      <c r="Q191" s="249"/>
      <c r="R191" s="249"/>
      <c r="S191" s="249"/>
      <c r="T191" s="250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251" t="s">
        <v>179</v>
      </c>
      <c r="AU191" s="251" t="s">
        <v>87</v>
      </c>
      <c r="AV191" s="13" t="s">
        <v>87</v>
      </c>
      <c r="AW191" s="13" t="s">
        <v>34</v>
      </c>
      <c r="AX191" s="13" t="s">
        <v>78</v>
      </c>
      <c r="AY191" s="251" t="s">
        <v>170</v>
      </c>
    </row>
    <row r="192" s="13" customFormat="1">
      <c r="A192" s="13"/>
      <c r="B192" s="240"/>
      <c r="C192" s="241"/>
      <c r="D192" s="242" t="s">
        <v>179</v>
      </c>
      <c r="E192" s="243" t="s">
        <v>1</v>
      </c>
      <c r="F192" s="244" t="s">
        <v>509</v>
      </c>
      <c r="G192" s="241"/>
      <c r="H192" s="245">
        <v>75</v>
      </c>
      <c r="I192" s="246"/>
      <c r="J192" s="241"/>
      <c r="K192" s="241"/>
      <c r="L192" s="247"/>
      <c r="M192" s="248"/>
      <c r="N192" s="249"/>
      <c r="O192" s="249"/>
      <c r="P192" s="249"/>
      <c r="Q192" s="249"/>
      <c r="R192" s="249"/>
      <c r="S192" s="249"/>
      <c r="T192" s="250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251" t="s">
        <v>179</v>
      </c>
      <c r="AU192" s="251" t="s">
        <v>87</v>
      </c>
      <c r="AV192" s="13" t="s">
        <v>87</v>
      </c>
      <c r="AW192" s="13" t="s">
        <v>34</v>
      </c>
      <c r="AX192" s="13" t="s">
        <v>78</v>
      </c>
      <c r="AY192" s="251" t="s">
        <v>170</v>
      </c>
    </row>
    <row r="193" s="15" customFormat="1">
      <c r="A193" s="15"/>
      <c r="B193" s="262"/>
      <c r="C193" s="263"/>
      <c r="D193" s="242" t="s">
        <v>179</v>
      </c>
      <c r="E193" s="264" t="s">
        <v>1</v>
      </c>
      <c r="F193" s="265" t="s">
        <v>209</v>
      </c>
      <c r="G193" s="263"/>
      <c r="H193" s="266">
        <v>687.65999999999997</v>
      </c>
      <c r="I193" s="267"/>
      <c r="J193" s="263"/>
      <c r="K193" s="263"/>
      <c r="L193" s="268"/>
      <c r="M193" s="269"/>
      <c r="N193" s="270"/>
      <c r="O193" s="270"/>
      <c r="P193" s="270"/>
      <c r="Q193" s="270"/>
      <c r="R193" s="270"/>
      <c r="S193" s="270"/>
      <c r="T193" s="271"/>
      <c r="U193" s="15"/>
      <c r="V193" s="15"/>
      <c r="W193" s="15"/>
      <c r="X193" s="15"/>
      <c r="Y193" s="15"/>
      <c r="Z193" s="15"/>
      <c r="AA193" s="15"/>
      <c r="AB193" s="15"/>
      <c r="AC193" s="15"/>
      <c r="AD193" s="15"/>
      <c r="AE193" s="15"/>
      <c r="AT193" s="272" t="s">
        <v>179</v>
      </c>
      <c r="AU193" s="272" t="s">
        <v>87</v>
      </c>
      <c r="AV193" s="15" t="s">
        <v>177</v>
      </c>
      <c r="AW193" s="15" t="s">
        <v>34</v>
      </c>
      <c r="AX193" s="15" t="s">
        <v>85</v>
      </c>
      <c r="AY193" s="272" t="s">
        <v>170</v>
      </c>
    </row>
    <row r="194" s="2" customFormat="1" ht="24.15" customHeight="1">
      <c r="A194" s="39"/>
      <c r="B194" s="40"/>
      <c r="C194" s="273" t="s">
        <v>291</v>
      </c>
      <c r="D194" s="273" t="s">
        <v>298</v>
      </c>
      <c r="E194" s="274" t="s">
        <v>382</v>
      </c>
      <c r="F194" s="275" t="s">
        <v>383</v>
      </c>
      <c r="G194" s="276" t="s">
        <v>175</v>
      </c>
      <c r="H194" s="277">
        <v>814.53300000000002</v>
      </c>
      <c r="I194" s="278"/>
      <c r="J194" s="279">
        <f>ROUND(I194*H194,2)</f>
        <v>0</v>
      </c>
      <c r="K194" s="275" t="s">
        <v>176</v>
      </c>
      <c r="L194" s="280"/>
      <c r="M194" s="281" t="s">
        <v>1</v>
      </c>
      <c r="N194" s="282" t="s">
        <v>43</v>
      </c>
      <c r="O194" s="92"/>
      <c r="P194" s="236">
        <f>O194*H194</f>
        <v>0</v>
      </c>
      <c r="Q194" s="236">
        <v>0.00050000000000000001</v>
      </c>
      <c r="R194" s="236">
        <f>Q194*H194</f>
        <v>0.40726650000000003</v>
      </c>
      <c r="S194" s="236">
        <v>0</v>
      </c>
      <c r="T194" s="237">
        <f>S194*H194</f>
        <v>0</v>
      </c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R194" s="238" t="s">
        <v>210</v>
      </c>
      <c r="AT194" s="238" t="s">
        <v>298</v>
      </c>
      <c r="AU194" s="238" t="s">
        <v>87</v>
      </c>
      <c r="AY194" s="18" t="s">
        <v>170</v>
      </c>
      <c r="BE194" s="239">
        <f>IF(N194="základní",J194,0)</f>
        <v>0</v>
      </c>
      <c r="BF194" s="239">
        <f>IF(N194="snížená",J194,0)</f>
        <v>0</v>
      </c>
      <c r="BG194" s="239">
        <f>IF(N194="zákl. přenesená",J194,0)</f>
        <v>0</v>
      </c>
      <c r="BH194" s="239">
        <f>IF(N194="sníž. přenesená",J194,0)</f>
        <v>0</v>
      </c>
      <c r="BI194" s="239">
        <f>IF(N194="nulová",J194,0)</f>
        <v>0</v>
      </c>
      <c r="BJ194" s="18" t="s">
        <v>85</v>
      </c>
      <c r="BK194" s="239">
        <f>ROUND(I194*H194,2)</f>
        <v>0</v>
      </c>
      <c r="BL194" s="18" t="s">
        <v>177</v>
      </c>
      <c r="BM194" s="238" t="s">
        <v>568</v>
      </c>
    </row>
    <row r="195" s="13" customFormat="1">
      <c r="A195" s="13"/>
      <c r="B195" s="240"/>
      <c r="C195" s="241"/>
      <c r="D195" s="242" t="s">
        <v>179</v>
      </c>
      <c r="E195" s="241"/>
      <c r="F195" s="244" t="s">
        <v>569</v>
      </c>
      <c r="G195" s="241"/>
      <c r="H195" s="245">
        <v>814.53300000000002</v>
      </c>
      <c r="I195" s="246"/>
      <c r="J195" s="241"/>
      <c r="K195" s="241"/>
      <c r="L195" s="247"/>
      <c r="M195" s="248"/>
      <c r="N195" s="249"/>
      <c r="O195" s="249"/>
      <c r="P195" s="249"/>
      <c r="Q195" s="249"/>
      <c r="R195" s="249"/>
      <c r="S195" s="249"/>
      <c r="T195" s="250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251" t="s">
        <v>179</v>
      </c>
      <c r="AU195" s="251" t="s">
        <v>87</v>
      </c>
      <c r="AV195" s="13" t="s">
        <v>87</v>
      </c>
      <c r="AW195" s="13" t="s">
        <v>4</v>
      </c>
      <c r="AX195" s="13" t="s">
        <v>85</v>
      </c>
      <c r="AY195" s="251" t="s">
        <v>170</v>
      </c>
    </row>
    <row r="196" s="12" customFormat="1" ht="22.8" customHeight="1">
      <c r="A196" s="12"/>
      <c r="B196" s="211"/>
      <c r="C196" s="212"/>
      <c r="D196" s="213" t="s">
        <v>77</v>
      </c>
      <c r="E196" s="225" t="s">
        <v>177</v>
      </c>
      <c r="F196" s="225" t="s">
        <v>396</v>
      </c>
      <c r="G196" s="212"/>
      <c r="H196" s="212"/>
      <c r="I196" s="215"/>
      <c r="J196" s="226">
        <f>BK196</f>
        <v>0</v>
      </c>
      <c r="K196" s="212"/>
      <c r="L196" s="217"/>
      <c r="M196" s="218"/>
      <c r="N196" s="219"/>
      <c r="O196" s="219"/>
      <c r="P196" s="220">
        <f>SUM(P197:P204)</f>
        <v>0</v>
      </c>
      <c r="Q196" s="219"/>
      <c r="R196" s="220">
        <f>SUM(R197:R204)</f>
        <v>823.00946160000001</v>
      </c>
      <c r="S196" s="219"/>
      <c r="T196" s="221">
        <f>SUM(T197:T204)</f>
        <v>0</v>
      </c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R196" s="222" t="s">
        <v>85</v>
      </c>
      <c r="AT196" s="223" t="s">
        <v>77</v>
      </c>
      <c r="AU196" s="223" t="s">
        <v>85</v>
      </c>
      <c r="AY196" s="222" t="s">
        <v>170</v>
      </c>
      <c r="BK196" s="224">
        <f>SUM(BK197:BK204)</f>
        <v>0</v>
      </c>
    </row>
    <row r="197" s="2" customFormat="1" ht="37.8" customHeight="1">
      <c r="A197" s="39"/>
      <c r="B197" s="40"/>
      <c r="C197" s="227" t="s">
        <v>297</v>
      </c>
      <c r="D197" s="227" t="s">
        <v>172</v>
      </c>
      <c r="E197" s="228" t="s">
        <v>570</v>
      </c>
      <c r="F197" s="229" t="s">
        <v>571</v>
      </c>
      <c r="G197" s="230" t="s">
        <v>224</v>
      </c>
      <c r="H197" s="231">
        <v>103.79000000000001</v>
      </c>
      <c r="I197" s="232"/>
      <c r="J197" s="233">
        <f>ROUND(I197*H197,2)</f>
        <v>0</v>
      </c>
      <c r="K197" s="229" t="s">
        <v>176</v>
      </c>
      <c r="L197" s="45"/>
      <c r="M197" s="234" t="s">
        <v>1</v>
      </c>
      <c r="N197" s="235" t="s">
        <v>43</v>
      </c>
      <c r="O197" s="92"/>
      <c r="P197" s="236">
        <f>O197*H197</f>
        <v>0</v>
      </c>
      <c r="Q197" s="236">
        <v>2.4340799999999998</v>
      </c>
      <c r="R197" s="236">
        <f>Q197*H197</f>
        <v>252.63316319999998</v>
      </c>
      <c r="S197" s="236">
        <v>0</v>
      </c>
      <c r="T197" s="237">
        <f>S197*H197</f>
        <v>0</v>
      </c>
      <c r="U197" s="39"/>
      <c r="V197" s="39"/>
      <c r="W197" s="39"/>
      <c r="X197" s="39"/>
      <c r="Y197" s="39"/>
      <c r="Z197" s="39"/>
      <c r="AA197" s="39"/>
      <c r="AB197" s="39"/>
      <c r="AC197" s="39"/>
      <c r="AD197" s="39"/>
      <c r="AE197" s="39"/>
      <c r="AR197" s="238" t="s">
        <v>177</v>
      </c>
      <c r="AT197" s="238" t="s">
        <v>172</v>
      </c>
      <c r="AU197" s="238" t="s">
        <v>87</v>
      </c>
      <c r="AY197" s="18" t="s">
        <v>170</v>
      </c>
      <c r="BE197" s="239">
        <f>IF(N197="základní",J197,0)</f>
        <v>0</v>
      </c>
      <c r="BF197" s="239">
        <f>IF(N197="snížená",J197,0)</f>
        <v>0</v>
      </c>
      <c r="BG197" s="239">
        <f>IF(N197="zákl. přenesená",J197,0)</f>
        <v>0</v>
      </c>
      <c r="BH197" s="239">
        <f>IF(N197="sníž. přenesená",J197,0)</f>
        <v>0</v>
      </c>
      <c r="BI197" s="239">
        <f>IF(N197="nulová",J197,0)</f>
        <v>0</v>
      </c>
      <c r="BJ197" s="18" t="s">
        <v>85</v>
      </c>
      <c r="BK197" s="239">
        <f>ROUND(I197*H197,2)</f>
        <v>0</v>
      </c>
      <c r="BL197" s="18" t="s">
        <v>177</v>
      </c>
      <c r="BM197" s="238" t="s">
        <v>572</v>
      </c>
    </row>
    <row r="198" s="13" customFormat="1">
      <c r="A198" s="13"/>
      <c r="B198" s="240"/>
      <c r="C198" s="241"/>
      <c r="D198" s="242" t="s">
        <v>179</v>
      </c>
      <c r="E198" s="243" t="s">
        <v>1</v>
      </c>
      <c r="F198" s="244" t="s">
        <v>573</v>
      </c>
      <c r="G198" s="241"/>
      <c r="H198" s="245">
        <v>103.79000000000001</v>
      </c>
      <c r="I198" s="246"/>
      <c r="J198" s="241"/>
      <c r="K198" s="241"/>
      <c r="L198" s="247"/>
      <c r="M198" s="248"/>
      <c r="N198" s="249"/>
      <c r="O198" s="249"/>
      <c r="P198" s="249"/>
      <c r="Q198" s="249"/>
      <c r="R198" s="249"/>
      <c r="S198" s="249"/>
      <c r="T198" s="250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T198" s="251" t="s">
        <v>179</v>
      </c>
      <c r="AU198" s="251" t="s">
        <v>87</v>
      </c>
      <c r="AV198" s="13" t="s">
        <v>87</v>
      </c>
      <c r="AW198" s="13" t="s">
        <v>34</v>
      </c>
      <c r="AX198" s="13" t="s">
        <v>85</v>
      </c>
      <c r="AY198" s="251" t="s">
        <v>170</v>
      </c>
    </row>
    <row r="199" s="2" customFormat="1" ht="37.8" customHeight="1">
      <c r="A199" s="39"/>
      <c r="B199" s="40"/>
      <c r="C199" s="227" t="s">
        <v>303</v>
      </c>
      <c r="D199" s="227" t="s">
        <v>172</v>
      </c>
      <c r="E199" s="228" t="s">
        <v>574</v>
      </c>
      <c r="F199" s="229" t="s">
        <v>575</v>
      </c>
      <c r="G199" s="230" t="s">
        <v>224</v>
      </c>
      <c r="H199" s="231">
        <v>31.629999999999999</v>
      </c>
      <c r="I199" s="232"/>
      <c r="J199" s="233">
        <f>ROUND(I199*H199,2)</f>
        <v>0</v>
      </c>
      <c r="K199" s="229" t="s">
        <v>176</v>
      </c>
      <c r="L199" s="45"/>
      <c r="M199" s="234" t="s">
        <v>1</v>
      </c>
      <c r="N199" s="235" t="s">
        <v>43</v>
      </c>
      <c r="O199" s="92"/>
      <c r="P199" s="236">
        <f>O199*H199</f>
        <v>0</v>
      </c>
      <c r="Q199" s="236">
        <v>2.4340799999999998</v>
      </c>
      <c r="R199" s="236">
        <f>Q199*H199</f>
        <v>76.989950399999998</v>
      </c>
      <c r="S199" s="236">
        <v>0</v>
      </c>
      <c r="T199" s="237">
        <f>S199*H199</f>
        <v>0</v>
      </c>
      <c r="U199" s="39"/>
      <c r="V199" s="39"/>
      <c r="W199" s="39"/>
      <c r="X199" s="39"/>
      <c r="Y199" s="39"/>
      <c r="Z199" s="39"/>
      <c r="AA199" s="39"/>
      <c r="AB199" s="39"/>
      <c r="AC199" s="39"/>
      <c r="AD199" s="39"/>
      <c r="AE199" s="39"/>
      <c r="AR199" s="238" t="s">
        <v>177</v>
      </c>
      <c r="AT199" s="238" t="s">
        <v>172</v>
      </c>
      <c r="AU199" s="238" t="s">
        <v>87</v>
      </c>
      <c r="AY199" s="18" t="s">
        <v>170</v>
      </c>
      <c r="BE199" s="239">
        <f>IF(N199="základní",J199,0)</f>
        <v>0</v>
      </c>
      <c r="BF199" s="239">
        <f>IF(N199="snížená",J199,0)</f>
        <v>0</v>
      </c>
      <c r="BG199" s="239">
        <f>IF(N199="zákl. přenesená",J199,0)</f>
        <v>0</v>
      </c>
      <c r="BH199" s="239">
        <f>IF(N199="sníž. přenesená",J199,0)</f>
        <v>0</v>
      </c>
      <c r="BI199" s="239">
        <f>IF(N199="nulová",J199,0)</f>
        <v>0</v>
      </c>
      <c r="BJ199" s="18" t="s">
        <v>85</v>
      </c>
      <c r="BK199" s="239">
        <f>ROUND(I199*H199,2)</f>
        <v>0</v>
      </c>
      <c r="BL199" s="18" t="s">
        <v>177</v>
      </c>
      <c r="BM199" s="238" t="s">
        <v>576</v>
      </c>
    </row>
    <row r="200" s="13" customFormat="1">
      <c r="A200" s="13"/>
      <c r="B200" s="240"/>
      <c r="C200" s="241"/>
      <c r="D200" s="242" t="s">
        <v>179</v>
      </c>
      <c r="E200" s="243" t="s">
        <v>1</v>
      </c>
      <c r="F200" s="244" t="s">
        <v>577</v>
      </c>
      <c r="G200" s="241"/>
      <c r="H200" s="245">
        <v>31.629999999999999</v>
      </c>
      <c r="I200" s="246"/>
      <c r="J200" s="241"/>
      <c r="K200" s="241"/>
      <c r="L200" s="247"/>
      <c r="M200" s="248"/>
      <c r="N200" s="249"/>
      <c r="O200" s="249"/>
      <c r="P200" s="249"/>
      <c r="Q200" s="249"/>
      <c r="R200" s="249"/>
      <c r="S200" s="249"/>
      <c r="T200" s="250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T200" s="251" t="s">
        <v>179</v>
      </c>
      <c r="AU200" s="251" t="s">
        <v>87</v>
      </c>
      <c r="AV200" s="13" t="s">
        <v>87</v>
      </c>
      <c r="AW200" s="13" t="s">
        <v>34</v>
      </c>
      <c r="AX200" s="13" t="s">
        <v>85</v>
      </c>
      <c r="AY200" s="251" t="s">
        <v>170</v>
      </c>
    </row>
    <row r="201" s="2" customFormat="1" ht="44.25" customHeight="1">
      <c r="A201" s="39"/>
      <c r="B201" s="40"/>
      <c r="C201" s="227" t="s">
        <v>308</v>
      </c>
      <c r="D201" s="227" t="s">
        <v>172</v>
      </c>
      <c r="E201" s="228" t="s">
        <v>403</v>
      </c>
      <c r="F201" s="229" t="s">
        <v>404</v>
      </c>
      <c r="G201" s="230" t="s">
        <v>175</v>
      </c>
      <c r="H201" s="231">
        <v>206.69999999999999</v>
      </c>
      <c r="I201" s="232"/>
      <c r="J201" s="233">
        <f>ROUND(I201*H201,2)</f>
        <v>0</v>
      </c>
      <c r="K201" s="229" t="s">
        <v>176</v>
      </c>
      <c r="L201" s="45"/>
      <c r="M201" s="234" t="s">
        <v>1</v>
      </c>
      <c r="N201" s="235" t="s">
        <v>43</v>
      </c>
      <c r="O201" s="92"/>
      <c r="P201" s="236">
        <f>O201*H201</f>
        <v>0</v>
      </c>
      <c r="Q201" s="236">
        <v>0</v>
      </c>
      <c r="R201" s="236">
        <f>Q201*H201</f>
        <v>0</v>
      </c>
      <c r="S201" s="236">
        <v>0</v>
      </c>
      <c r="T201" s="237">
        <f>S201*H201</f>
        <v>0</v>
      </c>
      <c r="U201" s="39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R201" s="238" t="s">
        <v>177</v>
      </c>
      <c r="AT201" s="238" t="s">
        <v>172</v>
      </c>
      <c r="AU201" s="238" t="s">
        <v>87</v>
      </c>
      <c r="AY201" s="18" t="s">
        <v>170</v>
      </c>
      <c r="BE201" s="239">
        <f>IF(N201="základní",J201,0)</f>
        <v>0</v>
      </c>
      <c r="BF201" s="239">
        <f>IF(N201="snížená",J201,0)</f>
        <v>0</v>
      </c>
      <c r="BG201" s="239">
        <f>IF(N201="zákl. přenesená",J201,0)</f>
        <v>0</v>
      </c>
      <c r="BH201" s="239">
        <f>IF(N201="sníž. přenesená",J201,0)</f>
        <v>0</v>
      </c>
      <c r="BI201" s="239">
        <f>IF(N201="nulová",J201,0)</f>
        <v>0</v>
      </c>
      <c r="BJ201" s="18" t="s">
        <v>85</v>
      </c>
      <c r="BK201" s="239">
        <f>ROUND(I201*H201,2)</f>
        <v>0</v>
      </c>
      <c r="BL201" s="18" t="s">
        <v>177</v>
      </c>
      <c r="BM201" s="238" t="s">
        <v>578</v>
      </c>
    </row>
    <row r="202" s="13" customFormat="1">
      <c r="A202" s="13"/>
      <c r="B202" s="240"/>
      <c r="C202" s="241"/>
      <c r="D202" s="242" t="s">
        <v>179</v>
      </c>
      <c r="E202" s="243" t="s">
        <v>1</v>
      </c>
      <c r="F202" s="244" t="s">
        <v>579</v>
      </c>
      <c r="G202" s="241"/>
      <c r="H202" s="245">
        <v>206.69999999999999</v>
      </c>
      <c r="I202" s="246"/>
      <c r="J202" s="241"/>
      <c r="K202" s="241"/>
      <c r="L202" s="247"/>
      <c r="M202" s="248"/>
      <c r="N202" s="249"/>
      <c r="O202" s="249"/>
      <c r="P202" s="249"/>
      <c r="Q202" s="249"/>
      <c r="R202" s="249"/>
      <c r="S202" s="249"/>
      <c r="T202" s="250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251" t="s">
        <v>179</v>
      </c>
      <c r="AU202" s="251" t="s">
        <v>87</v>
      </c>
      <c r="AV202" s="13" t="s">
        <v>87</v>
      </c>
      <c r="AW202" s="13" t="s">
        <v>34</v>
      </c>
      <c r="AX202" s="13" t="s">
        <v>85</v>
      </c>
      <c r="AY202" s="251" t="s">
        <v>170</v>
      </c>
    </row>
    <row r="203" s="2" customFormat="1" ht="37.8" customHeight="1">
      <c r="A203" s="39"/>
      <c r="B203" s="40"/>
      <c r="C203" s="227" t="s">
        <v>313</v>
      </c>
      <c r="D203" s="227" t="s">
        <v>172</v>
      </c>
      <c r="E203" s="228" t="s">
        <v>580</v>
      </c>
      <c r="F203" s="229" t="s">
        <v>581</v>
      </c>
      <c r="G203" s="230" t="s">
        <v>224</v>
      </c>
      <c r="H203" s="231">
        <v>204.36000000000001</v>
      </c>
      <c r="I203" s="232"/>
      <c r="J203" s="233">
        <f>ROUND(I203*H203,2)</f>
        <v>0</v>
      </c>
      <c r="K203" s="229" t="s">
        <v>176</v>
      </c>
      <c r="L203" s="45"/>
      <c r="M203" s="234" t="s">
        <v>1</v>
      </c>
      <c r="N203" s="235" t="s">
        <v>43</v>
      </c>
      <c r="O203" s="92"/>
      <c r="P203" s="236">
        <f>O203*H203</f>
        <v>0</v>
      </c>
      <c r="Q203" s="236">
        <v>2.4142999999999999</v>
      </c>
      <c r="R203" s="236">
        <f>Q203*H203</f>
        <v>493.386348</v>
      </c>
      <c r="S203" s="236">
        <v>0</v>
      </c>
      <c r="T203" s="237">
        <f>S203*H203</f>
        <v>0</v>
      </c>
      <c r="U203" s="39"/>
      <c r="V203" s="39"/>
      <c r="W203" s="39"/>
      <c r="X203" s="39"/>
      <c r="Y203" s="39"/>
      <c r="Z203" s="39"/>
      <c r="AA203" s="39"/>
      <c r="AB203" s="39"/>
      <c r="AC203" s="39"/>
      <c r="AD203" s="39"/>
      <c r="AE203" s="39"/>
      <c r="AR203" s="238" t="s">
        <v>177</v>
      </c>
      <c r="AT203" s="238" t="s">
        <v>172</v>
      </c>
      <c r="AU203" s="238" t="s">
        <v>87</v>
      </c>
      <c r="AY203" s="18" t="s">
        <v>170</v>
      </c>
      <c r="BE203" s="239">
        <f>IF(N203="základní",J203,0)</f>
        <v>0</v>
      </c>
      <c r="BF203" s="239">
        <f>IF(N203="snížená",J203,0)</f>
        <v>0</v>
      </c>
      <c r="BG203" s="239">
        <f>IF(N203="zákl. přenesená",J203,0)</f>
        <v>0</v>
      </c>
      <c r="BH203" s="239">
        <f>IF(N203="sníž. přenesená",J203,0)</f>
        <v>0</v>
      </c>
      <c r="BI203" s="239">
        <f>IF(N203="nulová",J203,0)</f>
        <v>0</v>
      </c>
      <c r="BJ203" s="18" t="s">
        <v>85</v>
      </c>
      <c r="BK203" s="239">
        <f>ROUND(I203*H203,2)</f>
        <v>0</v>
      </c>
      <c r="BL203" s="18" t="s">
        <v>177</v>
      </c>
      <c r="BM203" s="238" t="s">
        <v>582</v>
      </c>
    </row>
    <row r="204" s="13" customFormat="1">
      <c r="A204" s="13"/>
      <c r="B204" s="240"/>
      <c r="C204" s="241"/>
      <c r="D204" s="242" t="s">
        <v>179</v>
      </c>
      <c r="E204" s="243" t="s">
        <v>1</v>
      </c>
      <c r="F204" s="244" t="s">
        <v>583</v>
      </c>
      <c r="G204" s="241"/>
      <c r="H204" s="245">
        <v>204.36000000000001</v>
      </c>
      <c r="I204" s="246"/>
      <c r="J204" s="241"/>
      <c r="K204" s="241"/>
      <c r="L204" s="247"/>
      <c r="M204" s="248"/>
      <c r="N204" s="249"/>
      <c r="O204" s="249"/>
      <c r="P204" s="249"/>
      <c r="Q204" s="249"/>
      <c r="R204" s="249"/>
      <c r="S204" s="249"/>
      <c r="T204" s="250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T204" s="251" t="s">
        <v>179</v>
      </c>
      <c r="AU204" s="251" t="s">
        <v>87</v>
      </c>
      <c r="AV204" s="13" t="s">
        <v>87</v>
      </c>
      <c r="AW204" s="13" t="s">
        <v>34</v>
      </c>
      <c r="AX204" s="13" t="s">
        <v>85</v>
      </c>
      <c r="AY204" s="251" t="s">
        <v>170</v>
      </c>
    </row>
    <row r="205" s="12" customFormat="1" ht="22.8" customHeight="1">
      <c r="A205" s="12"/>
      <c r="B205" s="211"/>
      <c r="C205" s="212"/>
      <c r="D205" s="213" t="s">
        <v>77</v>
      </c>
      <c r="E205" s="225" t="s">
        <v>192</v>
      </c>
      <c r="F205" s="225" t="s">
        <v>584</v>
      </c>
      <c r="G205" s="212"/>
      <c r="H205" s="212"/>
      <c r="I205" s="215"/>
      <c r="J205" s="226">
        <f>BK205</f>
        <v>0</v>
      </c>
      <c r="K205" s="212"/>
      <c r="L205" s="217"/>
      <c r="M205" s="218"/>
      <c r="N205" s="219"/>
      <c r="O205" s="219"/>
      <c r="P205" s="220">
        <f>SUM(P206:P207)</f>
        <v>0</v>
      </c>
      <c r="Q205" s="219"/>
      <c r="R205" s="220">
        <f>SUM(R206:R207)</f>
        <v>0</v>
      </c>
      <c r="S205" s="219"/>
      <c r="T205" s="221">
        <f>SUM(T206:T207)</f>
        <v>0</v>
      </c>
      <c r="U205" s="12"/>
      <c r="V205" s="12"/>
      <c r="W205" s="12"/>
      <c r="X205" s="12"/>
      <c r="Y205" s="12"/>
      <c r="Z205" s="12"/>
      <c r="AA205" s="12"/>
      <c r="AB205" s="12"/>
      <c r="AC205" s="12"/>
      <c r="AD205" s="12"/>
      <c r="AE205" s="12"/>
      <c r="AR205" s="222" t="s">
        <v>85</v>
      </c>
      <c r="AT205" s="223" t="s">
        <v>77</v>
      </c>
      <c r="AU205" s="223" t="s">
        <v>85</v>
      </c>
      <c r="AY205" s="222" t="s">
        <v>170</v>
      </c>
      <c r="BK205" s="224">
        <f>SUM(BK206:BK207)</f>
        <v>0</v>
      </c>
    </row>
    <row r="206" s="2" customFormat="1" ht="44.25" customHeight="1">
      <c r="A206" s="39"/>
      <c r="B206" s="40"/>
      <c r="C206" s="227" t="s">
        <v>318</v>
      </c>
      <c r="D206" s="227" t="s">
        <v>172</v>
      </c>
      <c r="E206" s="228" t="s">
        <v>585</v>
      </c>
      <c r="F206" s="229" t="s">
        <v>586</v>
      </c>
      <c r="G206" s="230" t="s">
        <v>175</v>
      </c>
      <c r="H206" s="231">
        <v>75</v>
      </c>
      <c r="I206" s="232"/>
      <c r="J206" s="233">
        <f>ROUND(I206*H206,2)</f>
        <v>0</v>
      </c>
      <c r="K206" s="229" t="s">
        <v>176</v>
      </c>
      <c r="L206" s="45"/>
      <c r="M206" s="234" t="s">
        <v>1</v>
      </c>
      <c r="N206" s="235" t="s">
        <v>43</v>
      </c>
      <c r="O206" s="92"/>
      <c r="P206" s="236">
        <f>O206*H206</f>
        <v>0</v>
      </c>
      <c r="Q206" s="236">
        <v>0</v>
      </c>
      <c r="R206" s="236">
        <f>Q206*H206</f>
        <v>0</v>
      </c>
      <c r="S206" s="236">
        <v>0</v>
      </c>
      <c r="T206" s="237">
        <f>S206*H206</f>
        <v>0</v>
      </c>
      <c r="U206" s="39"/>
      <c r="V206" s="39"/>
      <c r="W206" s="39"/>
      <c r="X206" s="39"/>
      <c r="Y206" s="39"/>
      <c r="Z206" s="39"/>
      <c r="AA206" s="39"/>
      <c r="AB206" s="39"/>
      <c r="AC206" s="39"/>
      <c r="AD206" s="39"/>
      <c r="AE206" s="39"/>
      <c r="AR206" s="238" t="s">
        <v>177</v>
      </c>
      <c r="AT206" s="238" t="s">
        <v>172</v>
      </c>
      <c r="AU206" s="238" t="s">
        <v>87</v>
      </c>
      <c r="AY206" s="18" t="s">
        <v>170</v>
      </c>
      <c r="BE206" s="239">
        <f>IF(N206="základní",J206,0)</f>
        <v>0</v>
      </c>
      <c r="BF206" s="239">
        <f>IF(N206="snížená",J206,0)</f>
        <v>0</v>
      </c>
      <c r="BG206" s="239">
        <f>IF(N206="zákl. přenesená",J206,0)</f>
        <v>0</v>
      </c>
      <c r="BH206" s="239">
        <f>IF(N206="sníž. přenesená",J206,0)</f>
        <v>0</v>
      </c>
      <c r="BI206" s="239">
        <f>IF(N206="nulová",J206,0)</f>
        <v>0</v>
      </c>
      <c r="BJ206" s="18" t="s">
        <v>85</v>
      </c>
      <c r="BK206" s="239">
        <f>ROUND(I206*H206,2)</f>
        <v>0</v>
      </c>
      <c r="BL206" s="18" t="s">
        <v>177</v>
      </c>
      <c r="BM206" s="238" t="s">
        <v>587</v>
      </c>
    </row>
    <row r="207" s="13" customFormat="1">
      <c r="A207" s="13"/>
      <c r="B207" s="240"/>
      <c r="C207" s="241"/>
      <c r="D207" s="242" t="s">
        <v>179</v>
      </c>
      <c r="E207" s="243" t="s">
        <v>1</v>
      </c>
      <c r="F207" s="244" t="s">
        <v>509</v>
      </c>
      <c r="G207" s="241"/>
      <c r="H207" s="245">
        <v>75</v>
      </c>
      <c r="I207" s="246"/>
      <c r="J207" s="241"/>
      <c r="K207" s="241"/>
      <c r="L207" s="247"/>
      <c r="M207" s="248"/>
      <c r="N207" s="249"/>
      <c r="O207" s="249"/>
      <c r="P207" s="249"/>
      <c r="Q207" s="249"/>
      <c r="R207" s="249"/>
      <c r="S207" s="249"/>
      <c r="T207" s="250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T207" s="251" t="s">
        <v>179</v>
      </c>
      <c r="AU207" s="251" t="s">
        <v>87</v>
      </c>
      <c r="AV207" s="13" t="s">
        <v>87</v>
      </c>
      <c r="AW207" s="13" t="s">
        <v>34</v>
      </c>
      <c r="AX207" s="13" t="s">
        <v>85</v>
      </c>
      <c r="AY207" s="251" t="s">
        <v>170</v>
      </c>
    </row>
    <row r="208" s="12" customFormat="1" ht="22.8" customHeight="1">
      <c r="A208" s="12"/>
      <c r="B208" s="211"/>
      <c r="C208" s="212"/>
      <c r="D208" s="213" t="s">
        <v>77</v>
      </c>
      <c r="E208" s="225" t="s">
        <v>498</v>
      </c>
      <c r="F208" s="225" t="s">
        <v>499</v>
      </c>
      <c r="G208" s="212"/>
      <c r="H208" s="212"/>
      <c r="I208" s="215"/>
      <c r="J208" s="226">
        <f>BK208</f>
        <v>0</v>
      </c>
      <c r="K208" s="212"/>
      <c r="L208" s="217"/>
      <c r="M208" s="218"/>
      <c r="N208" s="219"/>
      <c r="O208" s="219"/>
      <c r="P208" s="220">
        <f>P209</f>
        <v>0</v>
      </c>
      <c r="Q208" s="219"/>
      <c r="R208" s="220">
        <f>R209</f>
        <v>0</v>
      </c>
      <c r="S208" s="219"/>
      <c r="T208" s="221">
        <f>T209</f>
        <v>0</v>
      </c>
      <c r="U208" s="12"/>
      <c r="V208" s="12"/>
      <c r="W208" s="12"/>
      <c r="X208" s="12"/>
      <c r="Y208" s="12"/>
      <c r="Z208" s="12"/>
      <c r="AA208" s="12"/>
      <c r="AB208" s="12"/>
      <c r="AC208" s="12"/>
      <c r="AD208" s="12"/>
      <c r="AE208" s="12"/>
      <c r="AR208" s="222" t="s">
        <v>85</v>
      </c>
      <c r="AT208" s="223" t="s">
        <v>77</v>
      </c>
      <c r="AU208" s="223" t="s">
        <v>85</v>
      </c>
      <c r="AY208" s="222" t="s">
        <v>170</v>
      </c>
      <c r="BK208" s="224">
        <f>BK209</f>
        <v>0</v>
      </c>
    </row>
    <row r="209" s="2" customFormat="1" ht="33" customHeight="1">
      <c r="A209" s="39"/>
      <c r="B209" s="40"/>
      <c r="C209" s="227" t="s">
        <v>323</v>
      </c>
      <c r="D209" s="227" t="s">
        <v>172</v>
      </c>
      <c r="E209" s="228" t="s">
        <v>501</v>
      </c>
      <c r="F209" s="229" t="s">
        <v>502</v>
      </c>
      <c r="G209" s="230" t="s">
        <v>278</v>
      </c>
      <c r="H209" s="231">
        <v>1021.926</v>
      </c>
      <c r="I209" s="232"/>
      <c r="J209" s="233">
        <f>ROUND(I209*H209,2)</f>
        <v>0</v>
      </c>
      <c r="K209" s="229" t="s">
        <v>176</v>
      </c>
      <c r="L209" s="45"/>
      <c r="M209" s="283" t="s">
        <v>1</v>
      </c>
      <c r="N209" s="284" t="s">
        <v>43</v>
      </c>
      <c r="O209" s="285"/>
      <c r="P209" s="286">
        <f>O209*H209</f>
        <v>0</v>
      </c>
      <c r="Q209" s="286">
        <v>0</v>
      </c>
      <c r="R209" s="286">
        <f>Q209*H209</f>
        <v>0</v>
      </c>
      <c r="S209" s="286">
        <v>0</v>
      </c>
      <c r="T209" s="287">
        <f>S209*H209</f>
        <v>0</v>
      </c>
      <c r="U209" s="39"/>
      <c r="V209" s="39"/>
      <c r="W209" s="39"/>
      <c r="X209" s="39"/>
      <c r="Y209" s="39"/>
      <c r="Z209" s="39"/>
      <c r="AA209" s="39"/>
      <c r="AB209" s="39"/>
      <c r="AC209" s="39"/>
      <c r="AD209" s="39"/>
      <c r="AE209" s="39"/>
      <c r="AR209" s="238" t="s">
        <v>177</v>
      </c>
      <c r="AT209" s="238" t="s">
        <v>172</v>
      </c>
      <c r="AU209" s="238" t="s">
        <v>87</v>
      </c>
      <c r="AY209" s="18" t="s">
        <v>170</v>
      </c>
      <c r="BE209" s="239">
        <f>IF(N209="základní",J209,0)</f>
        <v>0</v>
      </c>
      <c r="BF209" s="239">
        <f>IF(N209="snížená",J209,0)</f>
        <v>0</v>
      </c>
      <c r="BG209" s="239">
        <f>IF(N209="zákl. přenesená",J209,0)</f>
        <v>0</v>
      </c>
      <c r="BH209" s="239">
        <f>IF(N209="sníž. přenesená",J209,0)</f>
        <v>0</v>
      </c>
      <c r="BI209" s="239">
        <f>IF(N209="nulová",J209,0)</f>
        <v>0</v>
      </c>
      <c r="BJ209" s="18" t="s">
        <v>85</v>
      </c>
      <c r="BK209" s="239">
        <f>ROUND(I209*H209,2)</f>
        <v>0</v>
      </c>
      <c r="BL209" s="18" t="s">
        <v>177</v>
      </c>
      <c r="BM209" s="238" t="s">
        <v>588</v>
      </c>
    </row>
    <row r="210" s="2" customFormat="1" ht="6.96" customHeight="1">
      <c r="A210" s="39"/>
      <c r="B210" s="67"/>
      <c r="C210" s="68"/>
      <c r="D210" s="68"/>
      <c r="E210" s="68"/>
      <c r="F210" s="68"/>
      <c r="G210" s="68"/>
      <c r="H210" s="68"/>
      <c r="I210" s="68"/>
      <c r="J210" s="68"/>
      <c r="K210" s="68"/>
      <c r="L210" s="45"/>
      <c r="M210" s="39"/>
      <c r="O210" s="39"/>
      <c r="P210" s="39"/>
      <c r="Q210" s="39"/>
      <c r="R210" s="39"/>
      <c r="S210" s="39"/>
      <c r="T210" s="39"/>
      <c r="U210" s="39"/>
      <c r="V210" s="39"/>
      <c r="W210" s="39"/>
      <c r="X210" s="39"/>
      <c r="Y210" s="39"/>
      <c r="Z210" s="39"/>
      <c r="AA210" s="39"/>
      <c r="AB210" s="39"/>
      <c r="AC210" s="39"/>
      <c r="AD210" s="39"/>
      <c r="AE210" s="39"/>
    </row>
  </sheetData>
  <sheetProtection sheet="1" autoFilter="0" formatColumns="0" formatRows="0" objects="1" scenarios="1" spinCount="100000" saltValue="U7GhKzaL1EYIO+nkhdbGGvAC1WHE/BviiSRH4vtVfMfN1e5CIFKEZCoF8DIh6DNMpUFzXnTR2UMmRh2/0HXFxQ==" hashValue="rhbZwAE6eC2aIoZnaHuQQmZ+HC8wfwABgP0v7uf8gETLOtzeEW9Mv/SzZc7sJp/ZUf11MvNjdiXmsT0C0RuYFw==" algorithmName="SHA-512" password="CC35"/>
  <autoFilter ref="C125:K209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4:H114"/>
    <mergeCell ref="E116:H116"/>
    <mergeCell ref="E118:H118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98</v>
      </c>
    </row>
    <row r="3" s="1" customFormat="1" ht="6.96" customHeight="1">
      <c r="B3" s="147"/>
      <c r="C3" s="148"/>
      <c r="D3" s="148"/>
      <c r="E3" s="148"/>
      <c r="F3" s="148"/>
      <c r="G3" s="148"/>
      <c r="H3" s="148"/>
      <c r="I3" s="148"/>
      <c r="J3" s="148"/>
      <c r="K3" s="148"/>
      <c r="L3" s="21"/>
      <c r="AT3" s="18" t="s">
        <v>87</v>
      </c>
    </row>
    <row r="4" s="1" customFormat="1" ht="24.96" customHeight="1">
      <c r="B4" s="21"/>
      <c r="D4" s="149" t="s">
        <v>137</v>
      </c>
      <c r="L4" s="21"/>
      <c r="M4" s="150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51" t="s">
        <v>16</v>
      </c>
      <c r="L6" s="21"/>
    </row>
    <row r="7" s="1" customFormat="1" ht="16.5" customHeight="1">
      <c r="B7" s="21"/>
      <c r="E7" s="152" t="str">
        <f>'Rekapitulace stavby'!K6</f>
        <v>Povodňový park Kamýk nad Vltavou, 2024,aktualizace 12_6</v>
      </c>
      <c r="F7" s="151"/>
      <c r="G7" s="151"/>
      <c r="H7" s="151"/>
      <c r="L7" s="21"/>
    </row>
    <row r="8" s="1" customFormat="1" ht="12" customHeight="1">
      <c r="B8" s="21"/>
      <c r="D8" s="151" t="s">
        <v>138</v>
      </c>
      <c r="L8" s="21"/>
    </row>
    <row r="9" s="2" customFormat="1" ht="16.5" customHeight="1">
      <c r="A9" s="39"/>
      <c r="B9" s="45"/>
      <c r="C9" s="39"/>
      <c r="D9" s="39"/>
      <c r="E9" s="152" t="s">
        <v>139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 ht="12" customHeight="1">
      <c r="A10" s="39"/>
      <c r="B10" s="45"/>
      <c r="C10" s="39"/>
      <c r="D10" s="151" t="s">
        <v>140</v>
      </c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6.5" customHeight="1">
      <c r="A11" s="39"/>
      <c r="B11" s="45"/>
      <c r="C11" s="39"/>
      <c r="D11" s="39"/>
      <c r="E11" s="153" t="s">
        <v>589</v>
      </c>
      <c r="F11" s="39"/>
      <c r="G11" s="39"/>
      <c r="H11" s="39"/>
      <c r="I11" s="39"/>
      <c r="J11" s="39"/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>
      <c r="A12" s="39"/>
      <c r="B12" s="45"/>
      <c r="C12" s="39"/>
      <c r="D12" s="39"/>
      <c r="E12" s="39"/>
      <c r="F12" s="39"/>
      <c r="G12" s="39"/>
      <c r="H12" s="39"/>
      <c r="I12" s="39"/>
      <c r="J12" s="39"/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2" customHeight="1">
      <c r="A13" s="39"/>
      <c r="B13" s="45"/>
      <c r="C13" s="39"/>
      <c r="D13" s="151" t="s">
        <v>18</v>
      </c>
      <c r="E13" s="39"/>
      <c r="F13" s="142" t="s">
        <v>1</v>
      </c>
      <c r="G13" s="39"/>
      <c r="H13" s="39"/>
      <c r="I13" s="151" t="s">
        <v>19</v>
      </c>
      <c r="J13" s="142" t="s">
        <v>1</v>
      </c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51" t="s">
        <v>20</v>
      </c>
      <c r="E14" s="39"/>
      <c r="F14" s="142" t="s">
        <v>21</v>
      </c>
      <c r="G14" s="39"/>
      <c r="H14" s="39"/>
      <c r="I14" s="151" t="s">
        <v>22</v>
      </c>
      <c r="J14" s="154" t="str">
        <f>'Rekapitulace stavby'!AN8</f>
        <v>8. 1. 2024</v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0.8" customHeight="1">
      <c r="A15" s="39"/>
      <c r="B15" s="45"/>
      <c r="C15" s="39"/>
      <c r="D15" s="39"/>
      <c r="E15" s="39"/>
      <c r="F15" s="39"/>
      <c r="G15" s="39"/>
      <c r="H15" s="39"/>
      <c r="I15" s="39"/>
      <c r="J15" s="39"/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12" customHeight="1">
      <c r="A16" s="39"/>
      <c r="B16" s="45"/>
      <c r="C16" s="39"/>
      <c r="D16" s="151" t="s">
        <v>24</v>
      </c>
      <c r="E16" s="39"/>
      <c r="F16" s="39"/>
      <c r="G16" s="39"/>
      <c r="H16" s="39"/>
      <c r="I16" s="151" t="s">
        <v>25</v>
      </c>
      <c r="J16" s="142" t="s">
        <v>1</v>
      </c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8" customHeight="1">
      <c r="A17" s="39"/>
      <c r="B17" s="45"/>
      <c r="C17" s="39"/>
      <c r="D17" s="39"/>
      <c r="E17" s="142" t="s">
        <v>26</v>
      </c>
      <c r="F17" s="39"/>
      <c r="G17" s="39"/>
      <c r="H17" s="39"/>
      <c r="I17" s="151" t="s">
        <v>27</v>
      </c>
      <c r="J17" s="142" t="s">
        <v>1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6.96" customHeight="1">
      <c r="A18" s="39"/>
      <c r="B18" s="45"/>
      <c r="C18" s="39"/>
      <c r="D18" s="39"/>
      <c r="E18" s="39"/>
      <c r="F18" s="39"/>
      <c r="G18" s="39"/>
      <c r="H18" s="39"/>
      <c r="I18" s="39"/>
      <c r="J18" s="39"/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12" customHeight="1">
      <c r="A19" s="39"/>
      <c r="B19" s="45"/>
      <c r="C19" s="39"/>
      <c r="D19" s="151" t="s">
        <v>28</v>
      </c>
      <c r="E19" s="39"/>
      <c r="F19" s="39"/>
      <c r="G19" s="39"/>
      <c r="H19" s="39"/>
      <c r="I19" s="151" t="s">
        <v>25</v>
      </c>
      <c r="J19" s="34" t="str">
        <f>'Rekapitulace stavby'!AN13</f>
        <v>Vyplň údaj</v>
      </c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8" customHeight="1">
      <c r="A20" s="39"/>
      <c r="B20" s="45"/>
      <c r="C20" s="39"/>
      <c r="D20" s="39"/>
      <c r="E20" s="34" t="str">
        <f>'Rekapitulace stavby'!E14</f>
        <v>Vyplň údaj</v>
      </c>
      <c r="F20" s="142"/>
      <c r="G20" s="142"/>
      <c r="H20" s="142"/>
      <c r="I20" s="151" t="s">
        <v>27</v>
      </c>
      <c r="J20" s="34" t="str">
        <f>'Rekapitulace stavby'!AN14</f>
        <v>Vyplň údaj</v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6.96" customHeight="1">
      <c r="A21" s="39"/>
      <c r="B21" s="45"/>
      <c r="C21" s="39"/>
      <c r="D21" s="39"/>
      <c r="E21" s="39"/>
      <c r="F21" s="39"/>
      <c r="G21" s="39"/>
      <c r="H21" s="39"/>
      <c r="I21" s="39"/>
      <c r="J21" s="39"/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12" customHeight="1">
      <c r="A22" s="39"/>
      <c r="B22" s="45"/>
      <c r="C22" s="39"/>
      <c r="D22" s="151" t="s">
        <v>30</v>
      </c>
      <c r="E22" s="39"/>
      <c r="F22" s="39"/>
      <c r="G22" s="39"/>
      <c r="H22" s="39"/>
      <c r="I22" s="151" t="s">
        <v>25</v>
      </c>
      <c r="J22" s="142" t="s">
        <v>31</v>
      </c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8" customHeight="1">
      <c r="A23" s="39"/>
      <c r="B23" s="45"/>
      <c r="C23" s="39"/>
      <c r="D23" s="39"/>
      <c r="E23" s="142" t="s">
        <v>32</v>
      </c>
      <c r="F23" s="39"/>
      <c r="G23" s="39"/>
      <c r="H23" s="39"/>
      <c r="I23" s="151" t="s">
        <v>27</v>
      </c>
      <c r="J23" s="142" t="s">
        <v>33</v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6.96" customHeight="1">
      <c r="A24" s="39"/>
      <c r="B24" s="45"/>
      <c r="C24" s="39"/>
      <c r="D24" s="39"/>
      <c r="E24" s="39"/>
      <c r="F24" s="39"/>
      <c r="G24" s="39"/>
      <c r="H24" s="39"/>
      <c r="I24" s="39"/>
      <c r="J24" s="39"/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12" customHeight="1">
      <c r="A25" s="39"/>
      <c r="B25" s="45"/>
      <c r="C25" s="39"/>
      <c r="D25" s="151" t="s">
        <v>35</v>
      </c>
      <c r="E25" s="39"/>
      <c r="F25" s="39"/>
      <c r="G25" s="39"/>
      <c r="H25" s="39"/>
      <c r="I25" s="151" t="s">
        <v>25</v>
      </c>
      <c r="J25" s="142" t="s">
        <v>1</v>
      </c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8" customHeight="1">
      <c r="A26" s="39"/>
      <c r="B26" s="45"/>
      <c r="C26" s="39"/>
      <c r="D26" s="39"/>
      <c r="E26" s="142" t="s">
        <v>32</v>
      </c>
      <c r="F26" s="39"/>
      <c r="G26" s="39"/>
      <c r="H26" s="39"/>
      <c r="I26" s="151" t="s">
        <v>27</v>
      </c>
      <c r="J26" s="142" t="s">
        <v>1</v>
      </c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2" customFormat="1" ht="6.96" customHeight="1">
      <c r="A27" s="39"/>
      <c r="B27" s="45"/>
      <c r="C27" s="39"/>
      <c r="D27" s="39"/>
      <c r="E27" s="39"/>
      <c r="F27" s="39"/>
      <c r="G27" s="39"/>
      <c r="H27" s="39"/>
      <c r="I27" s="39"/>
      <c r="J27" s="39"/>
      <c r="K27" s="39"/>
      <c r="L27" s="64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</row>
    <row r="28" s="2" customFormat="1" ht="12" customHeight="1">
      <c r="A28" s="39"/>
      <c r="B28" s="45"/>
      <c r="C28" s="39"/>
      <c r="D28" s="151" t="s">
        <v>36</v>
      </c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8" customFormat="1" ht="71.25" customHeight="1">
      <c r="A29" s="155"/>
      <c r="B29" s="156"/>
      <c r="C29" s="155"/>
      <c r="D29" s="155"/>
      <c r="E29" s="157" t="s">
        <v>37</v>
      </c>
      <c r="F29" s="157"/>
      <c r="G29" s="157"/>
      <c r="H29" s="157"/>
      <c r="I29" s="155"/>
      <c r="J29" s="155"/>
      <c r="K29" s="155"/>
      <c r="L29" s="158"/>
      <c r="S29" s="155"/>
      <c r="T29" s="155"/>
      <c r="U29" s="155"/>
      <c r="V29" s="155"/>
      <c r="W29" s="155"/>
      <c r="X29" s="155"/>
      <c r="Y29" s="155"/>
      <c r="Z29" s="155"/>
      <c r="AA29" s="155"/>
      <c r="AB29" s="155"/>
      <c r="AC29" s="155"/>
      <c r="AD29" s="155"/>
      <c r="AE29" s="155"/>
    </row>
    <row r="30" s="2" customFormat="1" ht="6.96" customHeight="1">
      <c r="A30" s="39"/>
      <c r="B30" s="45"/>
      <c r="C30" s="39"/>
      <c r="D30" s="39"/>
      <c r="E30" s="39"/>
      <c r="F30" s="39"/>
      <c r="G30" s="39"/>
      <c r="H30" s="39"/>
      <c r="I30" s="39"/>
      <c r="J30" s="39"/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9"/>
      <c r="E31" s="159"/>
      <c r="F31" s="159"/>
      <c r="G31" s="159"/>
      <c r="H31" s="159"/>
      <c r="I31" s="159"/>
      <c r="J31" s="159"/>
      <c r="K31" s="159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25.44" customHeight="1">
      <c r="A32" s="39"/>
      <c r="B32" s="45"/>
      <c r="C32" s="39"/>
      <c r="D32" s="160" t="s">
        <v>38</v>
      </c>
      <c r="E32" s="39"/>
      <c r="F32" s="39"/>
      <c r="G32" s="39"/>
      <c r="H32" s="39"/>
      <c r="I32" s="39"/>
      <c r="J32" s="161">
        <f>ROUND(J129, 2)</f>
        <v>0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6.96" customHeight="1">
      <c r="A33" s="39"/>
      <c r="B33" s="45"/>
      <c r="C33" s="39"/>
      <c r="D33" s="159"/>
      <c r="E33" s="159"/>
      <c r="F33" s="159"/>
      <c r="G33" s="159"/>
      <c r="H33" s="159"/>
      <c r="I33" s="159"/>
      <c r="J33" s="159"/>
      <c r="K33" s="159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39"/>
      <c r="F34" s="162" t="s">
        <v>40</v>
      </c>
      <c r="G34" s="39"/>
      <c r="H34" s="39"/>
      <c r="I34" s="162" t="s">
        <v>39</v>
      </c>
      <c r="J34" s="162" t="s">
        <v>41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s="2" customFormat="1" ht="14.4" customHeight="1">
      <c r="A35" s="39"/>
      <c r="B35" s="45"/>
      <c r="C35" s="39"/>
      <c r="D35" s="163" t="s">
        <v>42</v>
      </c>
      <c r="E35" s="151" t="s">
        <v>43</v>
      </c>
      <c r="F35" s="164">
        <f>ROUND((SUM(BE129:BE257)),  2)</f>
        <v>0</v>
      </c>
      <c r="G35" s="39"/>
      <c r="H35" s="39"/>
      <c r="I35" s="165">
        <v>0.20999999999999999</v>
      </c>
      <c r="J35" s="164">
        <f>ROUND(((SUM(BE129:BE257))*I35),  2)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s="2" customFormat="1" ht="14.4" customHeight="1">
      <c r="A36" s="39"/>
      <c r="B36" s="45"/>
      <c r="C36" s="39"/>
      <c r="D36" s="39"/>
      <c r="E36" s="151" t="s">
        <v>44</v>
      </c>
      <c r="F36" s="164">
        <f>ROUND((SUM(BF129:BF257)),  2)</f>
        <v>0</v>
      </c>
      <c r="G36" s="39"/>
      <c r="H36" s="39"/>
      <c r="I36" s="165">
        <v>0.14999999999999999</v>
      </c>
      <c r="J36" s="164">
        <f>ROUND(((SUM(BF129:BF257))*I36),  2)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51" t="s">
        <v>45</v>
      </c>
      <c r="F37" s="164">
        <f>ROUND((SUM(BG129:BG257)),  2)</f>
        <v>0</v>
      </c>
      <c r="G37" s="39"/>
      <c r="H37" s="39"/>
      <c r="I37" s="165">
        <v>0.20999999999999999</v>
      </c>
      <c r="J37" s="164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hidden="1" s="2" customFormat="1" ht="14.4" customHeight="1">
      <c r="A38" s="39"/>
      <c r="B38" s="45"/>
      <c r="C38" s="39"/>
      <c r="D38" s="39"/>
      <c r="E38" s="151" t="s">
        <v>46</v>
      </c>
      <c r="F38" s="164">
        <f>ROUND((SUM(BH129:BH257)),  2)</f>
        <v>0</v>
      </c>
      <c r="G38" s="39"/>
      <c r="H38" s="39"/>
      <c r="I38" s="165">
        <v>0.14999999999999999</v>
      </c>
      <c r="J38" s="164">
        <f>0</f>
        <v>0</v>
      </c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hidden="1" s="2" customFormat="1" ht="14.4" customHeight="1">
      <c r="A39" s="39"/>
      <c r="B39" s="45"/>
      <c r="C39" s="39"/>
      <c r="D39" s="39"/>
      <c r="E39" s="151" t="s">
        <v>47</v>
      </c>
      <c r="F39" s="164">
        <f>ROUND((SUM(BI129:BI257)),  2)</f>
        <v>0</v>
      </c>
      <c r="G39" s="39"/>
      <c r="H39" s="39"/>
      <c r="I39" s="165">
        <v>0</v>
      </c>
      <c r="J39" s="164">
        <f>0</f>
        <v>0</v>
      </c>
      <c r="K39" s="39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6.96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2" customFormat="1" ht="25.44" customHeight="1">
      <c r="A41" s="39"/>
      <c r="B41" s="45"/>
      <c r="C41" s="166"/>
      <c r="D41" s="167" t="s">
        <v>48</v>
      </c>
      <c r="E41" s="168"/>
      <c r="F41" s="168"/>
      <c r="G41" s="169" t="s">
        <v>49</v>
      </c>
      <c r="H41" s="170" t="s">
        <v>50</v>
      </c>
      <c r="I41" s="168"/>
      <c r="J41" s="171">
        <f>SUM(J32:J39)</f>
        <v>0</v>
      </c>
      <c r="K41" s="172"/>
      <c r="L41" s="64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</row>
    <row r="42" s="2" customFormat="1" ht="14.4" customHeight="1">
      <c r="A42" s="39"/>
      <c r="B42" s="45"/>
      <c r="C42" s="39"/>
      <c r="D42" s="39"/>
      <c r="E42" s="39"/>
      <c r="F42" s="39"/>
      <c r="G42" s="39"/>
      <c r="H42" s="39"/>
      <c r="I42" s="39"/>
      <c r="J42" s="39"/>
      <c r="K42" s="39"/>
      <c r="L42" s="64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73" t="s">
        <v>51</v>
      </c>
      <c r="E50" s="174"/>
      <c r="F50" s="174"/>
      <c r="G50" s="173" t="s">
        <v>52</v>
      </c>
      <c r="H50" s="174"/>
      <c r="I50" s="174"/>
      <c r="J50" s="174"/>
      <c r="K50" s="174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75" t="s">
        <v>53</v>
      </c>
      <c r="E61" s="176"/>
      <c r="F61" s="177" t="s">
        <v>54</v>
      </c>
      <c r="G61" s="175" t="s">
        <v>53</v>
      </c>
      <c r="H61" s="176"/>
      <c r="I61" s="176"/>
      <c r="J61" s="178" t="s">
        <v>54</v>
      </c>
      <c r="K61" s="176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73" t="s">
        <v>55</v>
      </c>
      <c r="E65" s="179"/>
      <c r="F65" s="179"/>
      <c r="G65" s="173" t="s">
        <v>56</v>
      </c>
      <c r="H65" s="179"/>
      <c r="I65" s="179"/>
      <c r="J65" s="179"/>
      <c r="K65" s="179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75" t="s">
        <v>53</v>
      </c>
      <c r="E76" s="176"/>
      <c r="F76" s="177" t="s">
        <v>54</v>
      </c>
      <c r="G76" s="175" t="s">
        <v>53</v>
      </c>
      <c r="H76" s="176"/>
      <c r="I76" s="176"/>
      <c r="J76" s="178" t="s">
        <v>54</v>
      </c>
      <c r="K76" s="176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80"/>
      <c r="C77" s="181"/>
      <c r="D77" s="181"/>
      <c r="E77" s="181"/>
      <c r="F77" s="181"/>
      <c r="G77" s="181"/>
      <c r="H77" s="181"/>
      <c r="I77" s="181"/>
      <c r="J77" s="181"/>
      <c r="K77" s="181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82"/>
      <c r="C81" s="183"/>
      <c r="D81" s="183"/>
      <c r="E81" s="183"/>
      <c r="F81" s="183"/>
      <c r="G81" s="183"/>
      <c r="H81" s="183"/>
      <c r="I81" s="183"/>
      <c r="J81" s="183"/>
      <c r="K81" s="183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142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84" t="str">
        <f>E7</f>
        <v>Povodňový park Kamýk nad Vltavou, 2024,aktualizace 12_6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1" customFormat="1" ht="12" customHeight="1">
      <c r="B86" s="22"/>
      <c r="C86" s="33" t="s">
        <v>138</v>
      </c>
      <c r="D86" s="23"/>
      <c r="E86" s="23"/>
      <c r="F86" s="23"/>
      <c r="G86" s="23"/>
      <c r="H86" s="23"/>
      <c r="I86" s="23"/>
      <c r="J86" s="23"/>
      <c r="K86" s="23"/>
      <c r="L86" s="21"/>
    </row>
    <row r="87" s="2" customFormat="1" ht="16.5" customHeight="1">
      <c r="A87" s="39"/>
      <c r="B87" s="40"/>
      <c r="C87" s="41"/>
      <c r="D87" s="41"/>
      <c r="E87" s="184" t="s">
        <v>139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12" customHeight="1">
      <c r="A88" s="39"/>
      <c r="B88" s="40"/>
      <c r="C88" s="33" t="s">
        <v>140</v>
      </c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6.5" customHeight="1">
      <c r="A89" s="39"/>
      <c r="B89" s="40"/>
      <c r="C89" s="41"/>
      <c r="D89" s="41"/>
      <c r="E89" s="77" t="str">
        <f>E11</f>
        <v>IO 01.3 - Přelévaný dnový práh</v>
      </c>
      <c r="F89" s="41"/>
      <c r="G89" s="41"/>
      <c r="H89" s="41"/>
      <c r="I89" s="41"/>
      <c r="J89" s="41"/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2" customHeight="1">
      <c r="A91" s="39"/>
      <c r="B91" s="40"/>
      <c r="C91" s="33" t="s">
        <v>20</v>
      </c>
      <c r="D91" s="41"/>
      <c r="E91" s="41"/>
      <c r="F91" s="28" t="str">
        <f>F14</f>
        <v>Kamýk nad Vltavou</v>
      </c>
      <c r="G91" s="41"/>
      <c r="H91" s="41"/>
      <c r="I91" s="33" t="s">
        <v>22</v>
      </c>
      <c r="J91" s="80" t="str">
        <f>IF(J14="","",J14)</f>
        <v>8. 1. 2024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6.96" customHeight="1">
      <c r="A92" s="39"/>
      <c r="B92" s="40"/>
      <c r="C92" s="41"/>
      <c r="D92" s="41"/>
      <c r="E92" s="41"/>
      <c r="F92" s="41"/>
      <c r="G92" s="41"/>
      <c r="H92" s="41"/>
      <c r="I92" s="41"/>
      <c r="J92" s="41"/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5.15" customHeight="1">
      <c r="A93" s="39"/>
      <c r="B93" s="40"/>
      <c r="C93" s="33" t="s">
        <v>24</v>
      </c>
      <c r="D93" s="41"/>
      <c r="E93" s="41"/>
      <c r="F93" s="28" t="str">
        <f>E17</f>
        <v>Obec Kamýk nad Vltavou, Kamýk nad Vltavou 69</v>
      </c>
      <c r="G93" s="41"/>
      <c r="H93" s="41"/>
      <c r="I93" s="33" t="s">
        <v>30</v>
      </c>
      <c r="J93" s="37" t="str">
        <f>E23</f>
        <v>ŠINDLAR s.r.o.</v>
      </c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15.15" customHeight="1">
      <c r="A94" s="39"/>
      <c r="B94" s="40"/>
      <c r="C94" s="33" t="s">
        <v>28</v>
      </c>
      <c r="D94" s="41"/>
      <c r="E94" s="41"/>
      <c r="F94" s="28" t="str">
        <f>IF(E20="","",E20)</f>
        <v>Vyplň údaj</v>
      </c>
      <c r="G94" s="41"/>
      <c r="H94" s="41"/>
      <c r="I94" s="33" t="s">
        <v>35</v>
      </c>
      <c r="J94" s="37" t="str">
        <f>E26</f>
        <v>ŠINDLAR s.r.o.</v>
      </c>
      <c r="K94" s="41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9.28" customHeight="1">
      <c r="A96" s="39"/>
      <c r="B96" s="40"/>
      <c r="C96" s="185" t="s">
        <v>143</v>
      </c>
      <c r="D96" s="186"/>
      <c r="E96" s="186"/>
      <c r="F96" s="186"/>
      <c r="G96" s="186"/>
      <c r="H96" s="186"/>
      <c r="I96" s="186"/>
      <c r="J96" s="187" t="s">
        <v>144</v>
      </c>
      <c r="K96" s="186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</row>
    <row r="97" s="2" customFormat="1" ht="10.32" customHeight="1">
      <c r="A97" s="39"/>
      <c r="B97" s="40"/>
      <c r="C97" s="41"/>
      <c r="D97" s="41"/>
      <c r="E97" s="41"/>
      <c r="F97" s="41"/>
      <c r="G97" s="41"/>
      <c r="H97" s="41"/>
      <c r="I97" s="41"/>
      <c r="J97" s="41"/>
      <c r="K97" s="41"/>
      <c r="L97" s="64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</row>
    <row r="98" s="2" customFormat="1" ht="22.8" customHeight="1">
      <c r="A98" s="39"/>
      <c r="B98" s="40"/>
      <c r="C98" s="188" t="s">
        <v>145</v>
      </c>
      <c r="D98" s="41"/>
      <c r="E98" s="41"/>
      <c r="F98" s="41"/>
      <c r="G98" s="41"/>
      <c r="H98" s="41"/>
      <c r="I98" s="41"/>
      <c r="J98" s="111">
        <f>J129</f>
        <v>0</v>
      </c>
      <c r="K98" s="41"/>
      <c r="L98" s="64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U98" s="18" t="s">
        <v>146</v>
      </c>
    </row>
    <row r="99" s="9" customFormat="1" ht="24.96" customHeight="1">
      <c r="A99" s="9"/>
      <c r="B99" s="189"/>
      <c r="C99" s="190"/>
      <c r="D99" s="191" t="s">
        <v>147</v>
      </c>
      <c r="E99" s="192"/>
      <c r="F99" s="192"/>
      <c r="G99" s="192"/>
      <c r="H99" s="192"/>
      <c r="I99" s="192"/>
      <c r="J99" s="193">
        <f>J130</f>
        <v>0</v>
      </c>
      <c r="K99" s="190"/>
      <c r="L99" s="194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95"/>
      <c r="C100" s="134"/>
      <c r="D100" s="196" t="s">
        <v>148</v>
      </c>
      <c r="E100" s="197"/>
      <c r="F100" s="197"/>
      <c r="G100" s="197"/>
      <c r="H100" s="197"/>
      <c r="I100" s="197"/>
      <c r="J100" s="198">
        <f>J131</f>
        <v>0</v>
      </c>
      <c r="K100" s="134"/>
      <c r="L100" s="199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95"/>
      <c r="C101" s="134"/>
      <c r="D101" s="196" t="s">
        <v>149</v>
      </c>
      <c r="E101" s="197"/>
      <c r="F101" s="197"/>
      <c r="G101" s="197"/>
      <c r="H101" s="197"/>
      <c r="I101" s="197"/>
      <c r="J101" s="198">
        <f>J180</f>
        <v>0</v>
      </c>
      <c r="K101" s="134"/>
      <c r="L101" s="199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95"/>
      <c r="C102" s="134"/>
      <c r="D102" s="196" t="s">
        <v>150</v>
      </c>
      <c r="E102" s="197"/>
      <c r="F102" s="197"/>
      <c r="G102" s="197"/>
      <c r="H102" s="197"/>
      <c r="I102" s="197"/>
      <c r="J102" s="198">
        <f>J223</f>
        <v>0</v>
      </c>
      <c r="K102" s="134"/>
      <c r="L102" s="199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95"/>
      <c r="C103" s="134"/>
      <c r="D103" s="196" t="s">
        <v>590</v>
      </c>
      <c r="E103" s="197"/>
      <c r="F103" s="197"/>
      <c r="G103" s="197"/>
      <c r="H103" s="197"/>
      <c r="I103" s="197"/>
      <c r="J103" s="198">
        <f>J230</f>
        <v>0</v>
      </c>
      <c r="K103" s="134"/>
      <c r="L103" s="199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95"/>
      <c r="C104" s="134"/>
      <c r="D104" s="196" t="s">
        <v>152</v>
      </c>
      <c r="E104" s="197"/>
      <c r="F104" s="197"/>
      <c r="G104" s="197"/>
      <c r="H104" s="197"/>
      <c r="I104" s="197"/>
      <c r="J104" s="198">
        <f>J233</f>
        <v>0</v>
      </c>
      <c r="K104" s="134"/>
      <c r="L104" s="199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95"/>
      <c r="C105" s="134"/>
      <c r="D105" s="196" t="s">
        <v>154</v>
      </c>
      <c r="E105" s="197"/>
      <c r="F105" s="197"/>
      <c r="G105" s="197"/>
      <c r="H105" s="197"/>
      <c r="I105" s="197"/>
      <c r="J105" s="198">
        <f>J238</f>
        <v>0</v>
      </c>
      <c r="K105" s="134"/>
      <c r="L105" s="199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9" customFormat="1" ht="24.96" customHeight="1">
      <c r="A106" s="9"/>
      <c r="B106" s="189"/>
      <c r="C106" s="190"/>
      <c r="D106" s="191" t="s">
        <v>591</v>
      </c>
      <c r="E106" s="192"/>
      <c r="F106" s="192"/>
      <c r="G106" s="192"/>
      <c r="H106" s="192"/>
      <c r="I106" s="192"/>
      <c r="J106" s="193">
        <f>J240</f>
        <v>0</v>
      </c>
      <c r="K106" s="190"/>
      <c r="L106" s="194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</row>
    <row r="107" s="10" customFormat="1" ht="19.92" customHeight="1">
      <c r="A107" s="10"/>
      <c r="B107" s="195"/>
      <c r="C107" s="134"/>
      <c r="D107" s="196" t="s">
        <v>592</v>
      </c>
      <c r="E107" s="197"/>
      <c r="F107" s="197"/>
      <c r="G107" s="197"/>
      <c r="H107" s="197"/>
      <c r="I107" s="197"/>
      <c r="J107" s="198">
        <f>J241</f>
        <v>0</v>
      </c>
      <c r="K107" s="134"/>
      <c r="L107" s="199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2" customFormat="1" ht="21.84" customHeight="1">
      <c r="A108" s="39"/>
      <c r="B108" s="40"/>
      <c r="C108" s="41"/>
      <c r="D108" s="41"/>
      <c r="E108" s="41"/>
      <c r="F108" s="41"/>
      <c r="G108" s="41"/>
      <c r="H108" s="41"/>
      <c r="I108" s="41"/>
      <c r="J108" s="41"/>
      <c r="K108" s="41"/>
      <c r="L108" s="64"/>
      <c r="S108" s="39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</row>
    <row r="109" s="2" customFormat="1" ht="6.96" customHeight="1">
      <c r="A109" s="39"/>
      <c r="B109" s="67"/>
      <c r="C109" s="68"/>
      <c r="D109" s="68"/>
      <c r="E109" s="68"/>
      <c r="F109" s="68"/>
      <c r="G109" s="68"/>
      <c r="H109" s="68"/>
      <c r="I109" s="68"/>
      <c r="J109" s="68"/>
      <c r="K109" s="68"/>
      <c r="L109" s="64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</row>
    <row r="113" s="2" customFormat="1" ht="6.96" customHeight="1">
      <c r="A113" s="39"/>
      <c r="B113" s="69"/>
      <c r="C113" s="70"/>
      <c r="D113" s="70"/>
      <c r="E113" s="70"/>
      <c r="F113" s="70"/>
      <c r="G113" s="70"/>
      <c r="H113" s="70"/>
      <c r="I113" s="70"/>
      <c r="J113" s="70"/>
      <c r="K113" s="70"/>
      <c r="L113" s="64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</row>
    <row r="114" s="2" customFormat="1" ht="24.96" customHeight="1">
      <c r="A114" s="39"/>
      <c r="B114" s="40"/>
      <c r="C114" s="24" t="s">
        <v>155</v>
      </c>
      <c r="D114" s="41"/>
      <c r="E114" s="41"/>
      <c r="F114" s="41"/>
      <c r="G114" s="41"/>
      <c r="H114" s="41"/>
      <c r="I114" s="41"/>
      <c r="J114" s="41"/>
      <c r="K114" s="41"/>
      <c r="L114" s="64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2" customFormat="1" ht="6.96" customHeight="1">
      <c r="A115" s="39"/>
      <c r="B115" s="40"/>
      <c r="C115" s="41"/>
      <c r="D115" s="41"/>
      <c r="E115" s="41"/>
      <c r="F115" s="41"/>
      <c r="G115" s="41"/>
      <c r="H115" s="41"/>
      <c r="I115" s="41"/>
      <c r="J115" s="41"/>
      <c r="K115" s="41"/>
      <c r="L115" s="64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2" customFormat="1" ht="12" customHeight="1">
      <c r="A116" s="39"/>
      <c r="B116" s="40"/>
      <c r="C116" s="33" t="s">
        <v>16</v>
      </c>
      <c r="D116" s="41"/>
      <c r="E116" s="41"/>
      <c r="F116" s="41"/>
      <c r="G116" s="41"/>
      <c r="H116" s="41"/>
      <c r="I116" s="41"/>
      <c r="J116" s="41"/>
      <c r="K116" s="41"/>
      <c r="L116" s="64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16.5" customHeight="1">
      <c r="A117" s="39"/>
      <c r="B117" s="40"/>
      <c r="C117" s="41"/>
      <c r="D117" s="41"/>
      <c r="E117" s="184" t="str">
        <f>E7</f>
        <v>Povodňový park Kamýk nad Vltavou, 2024,aktualizace 12_6</v>
      </c>
      <c r="F117" s="33"/>
      <c r="G117" s="33"/>
      <c r="H117" s="33"/>
      <c r="I117" s="41"/>
      <c r="J117" s="41"/>
      <c r="K117" s="41"/>
      <c r="L117" s="64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1" customFormat="1" ht="12" customHeight="1">
      <c r="B118" s="22"/>
      <c r="C118" s="33" t="s">
        <v>138</v>
      </c>
      <c r="D118" s="23"/>
      <c r="E118" s="23"/>
      <c r="F118" s="23"/>
      <c r="G118" s="23"/>
      <c r="H118" s="23"/>
      <c r="I118" s="23"/>
      <c r="J118" s="23"/>
      <c r="K118" s="23"/>
      <c r="L118" s="21"/>
    </row>
    <row r="119" s="2" customFormat="1" ht="16.5" customHeight="1">
      <c r="A119" s="39"/>
      <c r="B119" s="40"/>
      <c r="C119" s="41"/>
      <c r="D119" s="41"/>
      <c r="E119" s="184" t="s">
        <v>139</v>
      </c>
      <c r="F119" s="41"/>
      <c r="G119" s="41"/>
      <c r="H119" s="41"/>
      <c r="I119" s="41"/>
      <c r="J119" s="41"/>
      <c r="K119" s="41"/>
      <c r="L119" s="64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2" customFormat="1" ht="12" customHeight="1">
      <c r="A120" s="39"/>
      <c r="B120" s="40"/>
      <c r="C120" s="33" t="s">
        <v>140</v>
      </c>
      <c r="D120" s="41"/>
      <c r="E120" s="41"/>
      <c r="F120" s="41"/>
      <c r="G120" s="41"/>
      <c r="H120" s="41"/>
      <c r="I120" s="41"/>
      <c r="J120" s="41"/>
      <c r="K120" s="41"/>
      <c r="L120" s="64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s="2" customFormat="1" ht="16.5" customHeight="1">
      <c r="A121" s="39"/>
      <c r="B121" s="40"/>
      <c r="C121" s="41"/>
      <c r="D121" s="41"/>
      <c r="E121" s="77" t="str">
        <f>E11</f>
        <v>IO 01.3 - Přelévaný dnový práh</v>
      </c>
      <c r="F121" s="41"/>
      <c r="G121" s="41"/>
      <c r="H121" s="41"/>
      <c r="I121" s="41"/>
      <c r="J121" s="41"/>
      <c r="K121" s="41"/>
      <c r="L121" s="64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</row>
    <row r="122" s="2" customFormat="1" ht="6.96" customHeight="1">
      <c r="A122" s="39"/>
      <c r="B122" s="40"/>
      <c r="C122" s="41"/>
      <c r="D122" s="41"/>
      <c r="E122" s="41"/>
      <c r="F122" s="41"/>
      <c r="G122" s="41"/>
      <c r="H122" s="41"/>
      <c r="I122" s="41"/>
      <c r="J122" s="41"/>
      <c r="K122" s="41"/>
      <c r="L122" s="64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</row>
    <row r="123" s="2" customFormat="1" ht="12" customHeight="1">
      <c r="A123" s="39"/>
      <c r="B123" s="40"/>
      <c r="C123" s="33" t="s">
        <v>20</v>
      </c>
      <c r="D123" s="41"/>
      <c r="E123" s="41"/>
      <c r="F123" s="28" t="str">
        <f>F14</f>
        <v>Kamýk nad Vltavou</v>
      </c>
      <c r="G123" s="41"/>
      <c r="H123" s="41"/>
      <c r="I123" s="33" t="s">
        <v>22</v>
      </c>
      <c r="J123" s="80" t="str">
        <f>IF(J14="","",J14)</f>
        <v>8. 1. 2024</v>
      </c>
      <c r="K123" s="41"/>
      <c r="L123" s="64"/>
      <c r="S123" s="39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</row>
    <row r="124" s="2" customFormat="1" ht="6.96" customHeight="1">
      <c r="A124" s="39"/>
      <c r="B124" s="40"/>
      <c r="C124" s="41"/>
      <c r="D124" s="41"/>
      <c r="E124" s="41"/>
      <c r="F124" s="41"/>
      <c r="G124" s="41"/>
      <c r="H124" s="41"/>
      <c r="I124" s="41"/>
      <c r="J124" s="41"/>
      <c r="K124" s="41"/>
      <c r="L124" s="64"/>
      <c r="S124" s="39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</row>
    <row r="125" s="2" customFormat="1" ht="15.15" customHeight="1">
      <c r="A125" s="39"/>
      <c r="B125" s="40"/>
      <c r="C125" s="33" t="s">
        <v>24</v>
      </c>
      <c r="D125" s="41"/>
      <c r="E125" s="41"/>
      <c r="F125" s="28" t="str">
        <f>E17</f>
        <v>Obec Kamýk nad Vltavou, Kamýk nad Vltavou 69</v>
      </c>
      <c r="G125" s="41"/>
      <c r="H125" s="41"/>
      <c r="I125" s="33" t="s">
        <v>30</v>
      </c>
      <c r="J125" s="37" t="str">
        <f>E23</f>
        <v>ŠINDLAR s.r.o.</v>
      </c>
      <c r="K125" s="41"/>
      <c r="L125" s="64"/>
      <c r="S125" s="39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</row>
    <row r="126" s="2" customFormat="1" ht="15.15" customHeight="1">
      <c r="A126" s="39"/>
      <c r="B126" s="40"/>
      <c r="C126" s="33" t="s">
        <v>28</v>
      </c>
      <c r="D126" s="41"/>
      <c r="E126" s="41"/>
      <c r="F126" s="28" t="str">
        <f>IF(E20="","",E20)</f>
        <v>Vyplň údaj</v>
      </c>
      <c r="G126" s="41"/>
      <c r="H126" s="41"/>
      <c r="I126" s="33" t="s">
        <v>35</v>
      </c>
      <c r="J126" s="37" t="str">
        <f>E26</f>
        <v>ŠINDLAR s.r.o.</v>
      </c>
      <c r="K126" s="41"/>
      <c r="L126" s="64"/>
      <c r="S126" s="39"/>
      <c r="T126" s="39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</row>
    <row r="127" s="2" customFormat="1" ht="10.32" customHeight="1">
      <c r="A127" s="39"/>
      <c r="B127" s="40"/>
      <c r="C127" s="41"/>
      <c r="D127" s="41"/>
      <c r="E127" s="41"/>
      <c r="F127" s="41"/>
      <c r="G127" s="41"/>
      <c r="H127" s="41"/>
      <c r="I127" s="41"/>
      <c r="J127" s="41"/>
      <c r="K127" s="41"/>
      <c r="L127" s="64"/>
      <c r="S127" s="39"/>
      <c r="T127" s="39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</row>
    <row r="128" s="11" customFormat="1" ht="29.28" customHeight="1">
      <c r="A128" s="200"/>
      <c r="B128" s="201"/>
      <c r="C128" s="202" t="s">
        <v>156</v>
      </c>
      <c r="D128" s="203" t="s">
        <v>63</v>
      </c>
      <c r="E128" s="203" t="s">
        <v>59</v>
      </c>
      <c r="F128" s="203" t="s">
        <v>60</v>
      </c>
      <c r="G128" s="203" t="s">
        <v>157</v>
      </c>
      <c r="H128" s="203" t="s">
        <v>158</v>
      </c>
      <c r="I128" s="203" t="s">
        <v>159</v>
      </c>
      <c r="J128" s="203" t="s">
        <v>144</v>
      </c>
      <c r="K128" s="204" t="s">
        <v>160</v>
      </c>
      <c r="L128" s="205"/>
      <c r="M128" s="101" t="s">
        <v>1</v>
      </c>
      <c r="N128" s="102" t="s">
        <v>42</v>
      </c>
      <c r="O128" s="102" t="s">
        <v>161</v>
      </c>
      <c r="P128" s="102" t="s">
        <v>162</v>
      </c>
      <c r="Q128" s="102" t="s">
        <v>163</v>
      </c>
      <c r="R128" s="102" t="s">
        <v>164</v>
      </c>
      <c r="S128" s="102" t="s">
        <v>165</v>
      </c>
      <c r="T128" s="103" t="s">
        <v>166</v>
      </c>
      <c r="U128" s="200"/>
      <c r="V128" s="200"/>
      <c r="W128" s="200"/>
      <c r="X128" s="200"/>
      <c r="Y128" s="200"/>
      <c r="Z128" s="200"/>
      <c r="AA128" s="200"/>
      <c r="AB128" s="200"/>
      <c r="AC128" s="200"/>
      <c r="AD128" s="200"/>
      <c r="AE128" s="200"/>
    </row>
    <row r="129" s="2" customFormat="1" ht="22.8" customHeight="1">
      <c r="A129" s="39"/>
      <c r="B129" s="40"/>
      <c r="C129" s="108" t="s">
        <v>167</v>
      </c>
      <c r="D129" s="41"/>
      <c r="E129" s="41"/>
      <c r="F129" s="41"/>
      <c r="G129" s="41"/>
      <c r="H129" s="41"/>
      <c r="I129" s="41"/>
      <c r="J129" s="206">
        <f>BK129</f>
        <v>0</v>
      </c>
      <c r="K129" s="41"/>
      <c r="L129" s="45"/>
      <c r="M129" s="104"/>
      <c r="N129" s="207"/>
      <c r="O129" s="105"/>
      <c r="P129" s="208">
        <f>P130+P240</f>
        <v>0</v>
      </c>
      <c r="Q129" s="105"/>
      <c r="R129" s="208">
        <f>R130+R240</f>
        <v>527.29907190999995</v>
      </c>
      <c r="S129" s="105"/>
      <c r="T129" s="209">
        <f>T130+T240</f>
        <v>0</v>
      </c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T129" s="18" t="s">
        <v>77</v>
      </c>
      <c r="AU129" s="18" t="s">
        <v>146</v>
      </c>
      <c r="BK129" s="210">
        <f>BK130+BK240</f>
        <v>0</v>
      </c>
    </row>
    <row r="130" s="12" customFormat="1" ht="25.92" customHeight="1">
      <c r="A130" s="12"/>
      <c r="B130" s="211"/>
      <c r="C130" s="212"/>
      <c r="D130" s="213" t="s">
        <v>77</v>
      </c>
      <c r="E130" s="214" t="s">
        <v>168</v>
      </c>
      <c r="F130" s="214" t="s">
        <v>169</v>
      </c>
      <c r="G130" s="212"/>
      <c r="H130" s="212"/>
      <c r="I130" s="215"/>
      <c r="J130" s="216">
        <f>BK130</f>
        <v>0</v>
      </c>
      <c r="K130" s="212"/>
      <c r="L130" s="217"/>
      <c r="M130" s="218"/>
      <c r="N130" s="219"/>
      <c r="O130" s="219"/>
      <c r="P130" s="220">
        <f>P131+P180+P223+P230+P233+P238</f>
        <v>0</v>
      </c>
      <c r="Q130" s="219"/>
      <c r="R130" s="220">
        <f>R131+R180+R223+R230+R233+R238</f>
        <v>526.24640690999991</v>
      </c>
      <c r="S130" s="219"/>
      <c r="T130" s="221">
        <f>T131+T180+T223+T230+T233+T238</f>
        <v>0</v>
      </c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R130" s="222" t="s">
        <v>85</v>
      </c>
      <c r="AT130" s="223" t="s">
        <v>77</v>
      </c>
      <c r="AU130" s="223" t="s">
        <v>78</v>
      </c>
      <c r="AY130" s="222" t="s">
        <v>170</v>
      </c>
      <c r="BK130" s="224">
        <f>BK131+BK180+BK223+BK230+BK233+BK238</f>
        <v>0</v>
      </c>
    </row>
    <row r="131" s="12" customFormat="1" ht="22.8" customHeight="1">
      <c r="A131" s="12"/>
      <c r="B131" s="211"/>
      <c r="C131" s="212"/>
      <c r="D131" s="213" t="s">
        <v>77</v>
      </c>
      <c r="E131" s="225" t="s">
        <v>85</v>
      </c>
      <c r="F131" s="225" t="s">
        <v>171</v>
      </c>
      <c r="G131" s="212"/>
      <c r="H131" s="212"/>
      <c r="I131" s="215"/>
      <c r="J131" s="226">
        <f>BK131</f>
        <v>0</v>
      </c>
      <c r="K131" s="212"/>
      <c r="L131" s="217"/>
      <c r="M131" s="218"/>
      <c r="N131" s="219"/>
      <c r="O131" s="219"/>
      <c r="P131" s="220">
        <f>SUM(P132:P179)</f>
        <v>0</v>
      </c>
      <c r="Q131" s="219"/>
      <c r="R131" s="220">
        <f>SUM(R132:R179)</f>
        <v>263.77885184999997</v>
      </c>
      <c r="S131" s="219"/>
      <c r="T131" s="221">
        <f>SUM(T132:T179)</f>
        <v>0</v>
      </c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R131" s="222" t="s">
        <v>85</v>
      </c>
      <c r="AT131" s="223" t="s">
        <v>77</v>
      </c>
      <c r="AU131" s="223" t="s">
        <v>85</v>
      </c>
      <c r="AY131" s="222" t="s">
        <v>170</v>
      </c>
      <c r="BK131" s="224">
        <f>SUM(BK132:BK179)</f>
        <v>0</v>
      </c>
    </row>
    <row r="132" s="2" customFormat="1" ht="33" customHeight="1">
      <c r="A132" s="39"/>
      <c r="B132" s="40"/>
      <c r="C132" s="227" t="s">
        <v>85</v>
      </c>
      <c r="D132" s="227" t="s">
        <v>172</v>
      </c>
      <c r="E132" s="228" t="s">
        <v>593</v>
      </c>
      <c r="F132" s="229" t="s">
        <v>594</v>
      </c>
      <c r="G132" s="230" t="s">
        <v>218</v>
      </c>
      <c r="H132" s="231">
        <v>360</v>
      </c>
      <c r="I132" s="232"/>
      <c r="J132" s="233">
        <f>ROUND(I132*H132,2)</f>
        <v>0</v>
      </c>
      <c r="K132" s="229" t="s">
        <v>176</v>
      </c>
      <c r="L132" s="45"/>
      <c r="M132" s="234" t="s">
        <v>1</v>
      </c>
      <c r="N132" s="235" t="s">
        <v>43</v>
      </c>
      <c r="O132" s="92"/>
      <c r="P132" s="236">
        <f>O132*H132</f>
        <v>0</v>
      </c>
      <c r="Q132" s="236">
        <v>5.0000000000000002E-05</v>
      </c>
      <c r="R132" s="236">
        <f>Q132*H132</f>
        <v>0.018000000000000002</v>
      </c>
      <c r="S132" s="236">
        <v>0</v>
      </c>
      <c r="T132" s="237">
        <f>S132*H132</f>
        <v>0</v>
      </c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R132" s="238" t="s">
        <v>177</v>
      </c>
      <c r="AT132" s="238" t="s">
        <v>172</v>
      </c>
      <c r="AU132" s="238" t="s">
        <v>87</v>
      </c>
      <c r="AY132" s="18" t="s">
        <v>170</v>
      </c>
      <c r="BE132" s="239">
        <f>IF(N132="základní",J132,0)</f>
        <v>0</v>
      </c>
      <c r="BF132" s="239">
        <f>IF(N132="snížená",J132,0)</f>
        <v>0</v>
      </c>
      <c r="BG132" s="239">
        <f>IF(N132="zákl. přenesená",J132,0)</f>
        <v>0</v>
      </c>
      <c r="BH132" s="239">
        <f>IF(N132="sníž. přenesená",J132,0)</f>
        <v>0</v>
      </c>
      <c r="BI132" s="239">
        <f>IF(N132="nulová",J132,0)</f>
        <v>0</v>
      </c>
      <c r="BJ132" s="18" t="s">
        <v>85</v>
      </c>
      <c r="BK132" s="239">
        <f>ROUND(I132*H132,2)</f>
        <v>0</v>
      </c>
      <c r="BL132" s="18" t="s">
        <v>177</v>
      </c>
      <c r="BM132" s="238" t="s">
        <v>595</v>
      </c>
    </row>
    <row r="133" s="13" customFormat="1">
      <c r="A133" s="13"/>
      <c r="B133" s="240"/>
      <c r="C133" s="241"/>
      <c r="D133" s="242" t="s">
        <v>179</v>
      </c>
      <c r="E133" s="243" t="s">
        <v>1</v>
      </c>
      <c r="F133" s="244" t="s">
        <v>596</v>
      </c>
      <c r="G133" s="241"/>
      <c r="H133" s="245">
        <v>360</v>
      </c>
      <c r="I133" s="246"/>
      <c r="J133" s="241"/>
      <c r="K133" s="241"/>
      <c r="L133" s="247"/>
      <c r="M133" s="248"/>
      <c r="N133" s="249"/>
      <c r="O133" s="249"/>
      <c r="P133" s="249"/>
      <c r="Q133" s="249"/>
      <c r="R133" s="249"/>
      <c r="S133" s="249"/>
      <c r="T133" s="250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51" t="s">
        <v>179</v>
      </c>
      <c r="AU133" s="251" t="s">
        <v>87</v>
      </c>
      <c r="AV133" s="13" t="s">
        <v>87</v>
      </c>
      <c r="AW133" s="13" t="s">
        <v>34</v>
      </c>
      <c r="AX133" s="13" t="s">
        <v>85</v>
      </c>
      <c r="AY133" s="251" t="s">
        <v>170</v>
      </c>
    </row>
    <row r="134" s="2" customFormat="1" ht="37.8" customHeight="1">
      <c r="A134" s="39"/>
      <c r="B134" s="40"/>
      <c r="C134" s="227" t="s">
        <v>87</v>
      </c>
      <c r="D134" s="227" t="s">
        <v>172</v>
      </c>
      <c r="E134" s="228" t="s">
        <v>597</v>
      </c>
      <c r="F134" s="229" t="s">
        <v>598</v>
      </c>
      <c r="G134" s="230" t="s">
        <v>599</v>
      </c>
      <c r="H134" s="231">
        <v>600</v>
      </c>
      <c r="I134" s="232"/>
      <c r="J134" s="233">
        <f>ROUND(I134*H134,2)</f>
        <v>0</v>
      </c>
      <c r="K134" s="229" t="s">
        <v>176</v>
      </c>
      <c r="L134" s="45"/>
      <c r="M134" s="234" t="s">
        <v>1</v>
      </c>
      <c r="N134" s="235" t="s">
        <v>43</v>
      </c>
      <c r="O134" s="92"/>
      <c r="P134" s="236">
        <f>O134*H134</f>
        <v>0</v>
      </c>
      <c r="Q134" s="236">
        <v>0</v>
      </c>
      <c r="R134" s="236">
        <f>Q134*H134</f>
        <v>0</v>
      </c>
      <c r="S134" s="236">
        <v>0</v>
      </c>
      <c r="T134" s="237">
        <f>S134*H134</f>
        <v>0</v>
      </c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R134" s="238" t="s">
        <v>177</v>
      </c>
      <c r="AT134" s="238" t="s">
        <v>172</v>
      </c>
      <c r="AU134" s="238" t="s">
        <v>87</v>
      </c>
      <c r="AY134" s="18" t="s">
        <v>170</v>
      </c>
      <c r="BE134" s="239">
        <f>IF(N134="základní",J134,0)</f>
        <v>0</v>
      </c>
      <c r="BF134" s="239">
        <f>IF(N134="snížená",J134,0)</f>
        <v>0</v>
      </c>
      <c r="BG134" s="239">
        <f>IF(N134="zákl. přenesená",J134,0)</f>
        <v>0</v>
      </c>
      <c r="BH134" s="239">
        <f>IF(N134="sníž. přenesená",J134,0)</f>
        <v>0</v>
      </c>
      <c r="BI134" s="239">
        <f>IF(N134="nulová",J134,0)</f>
        <v>0</v>
      </c>
      <c r="BJ134" s="18" t="s">
        <v>85</v>
      </c>
      <c r="BK134" s="239">
        <f>ROUND(I134*H134,2)</f>
        <v>0</v>
      </c>
      <c r="BL134" s="18" t="s">
        <v>177</v>
      </c>
      <c r="BM134" s="238" t="s">
        <v>600</v>
      </c>
    </row>
    <row r="135" s="13" customFormat="1">
      <c r="A135" s="13"/>
      <c r="B135" s="240"/>
      <c r="C135" s="241"/>
      <c r="D135" s="242" t="s">
        <v>179</v>
      </c>
      <c r="E135" s="243" t="s">
        <v>1</v>
      </c>
      <c r="F135" s="244" t="s">
        <v>601</v>
      </c>
      <c r="G135" s="241"/>
      <c r="H135" s="245">
        <v>600</v>
      </c>
      <c r="I135" s="246"/>
      <c r="J135" s="241"/>
      <c r="K135" s="241"/>
      <c r="L135" s="247"/>
      <c r="M135" s="248"/>
      <c r="N135" s="249"/>
      <c r="O135" s="249"/>
      <c r="P135" s="249"/>
      <c r="Q135" s="249"/>
      <c r="R135" s="249"/>
      <c r="S135" s="249"/>
      <c r="T135" s="250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51" t="s">
        <v>179</v>
      </c>
      <c r="AU135" s="251" t="s">
        <v>87</v>
      </c>
      <c r="AV135" s="13" t="s">
        <v>87</v>
      </c>
      <c r="AW135" s="13" t="s">
        <v>34</v>
      </c>
      <c r="AX135" s="13" t="s">
        <v>85</v>
      </c>
      <c r="AY135" s="251" t="s">
        <v>170</v>
      </c>
    </row>
    <row r="136" s="2" customFormat="1" ht="33" customHeight="1">
      <c r="A136" s="39"/>
      <c r="B136" s="40"/>
      <c r="C136" s="227" t="s">
        <v>185</v>
      </c>
      <c r="D136" s="227" t="s">
        <v>172</v>
      </c>
      <c r="E136" s="228" t="s">
        <v>236</v>
      </c>
      <c r="F136" s="229" t="s">
        <v>237</v>
      </c>
      <c r="G136" s="230" t="s">
        <v>224</v>
      </c>
      <c r="H136" s="231">
        <v>176.78999999999999</v>
      </c>
      <c r="I136" s="232"/>
      <c r="J136" s="233">
        <f>ROUND(I136*H136,2)</f>
        <v>0</v>
      </c>
      <c r="K136" s="229" t="s">
        <v>176</v>
      </c>
      <c r="L136" s="45"/>
      <c r="M136" s="234" t="s">
        <v>1</v>
      </c>
      <c r="N136" s="235" t="s">
        <v>43</v>
      </c>
      <c r="O136" s="92"/>
      <c r="P136" s="236">
        <f>O136*H136</f>
        <v>0</v>
      </c>
      <c r="Q136" s="236">
        <v>0</v>
      </c>
      <c r="R136" s="236">
        <f>Q136*H136</f>
        <v>0</v>
      </c>
      <c r="S136" s="236">
        <v>0</v>
      </c>
      <c r="T136" s="237">
        <f>S136*H136</f>
        <v>0</v>
      </c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R136" s="238" t="s">
        <v>177</v>
      </c>
      <c r="AT136" s="238" t="s">
        <v>172</v>
      </c>
      <c r="AU136" s="238" t="s">
        <v>87</v>
      </c>
      <c r="AY136" s="18" t="s">
        <v>170</v>
      </c>
      <c r="BE136" s="239">
        <f>IF(N136="základní",J136,0)</f>
        <v>0</v>
      </c>
      <c r="BF136" s="239">
        <f>IF(N136="snížená",J136,0)</f>
        <v>0</v>
      </c>
      <c r="BG136" s="239">
        <f>IF(N136="zákl. přenesená",J136,0)</f>
        <v>0</v>
      </c>
      <c r="BH136" s="239">
        <f>IF(N136="sníž. přenesená",J136,0)</f>
        <v>0</v>
      </c>
      <c r="BI136" s="239">
        <f>IF(N136="nulová",J136,0)</f>
        <v>0</v>
      </c>
      <c r="BJ136" s="18" t="s">
        <v>85</v>
      </c>
      <c r="BK136" s="239">
        <f>ROUND(I136*H136,2)</f>
        <v>0</v>
      </c>
      <c r="BL136" s="18" t="s">
        <v>177</v>
      </c>
      <c r="BM136" s="238" t="s">
        <v>602</v>
      </c>
    </row>
    <row r="137" s="13" customFormat="1">
      <c r="A137" s="13"/>
      <c r="B137" s="240"/>
      <c r="C137" s="241"/>
      <c r="D137" s="242" t="s">
        <v>179</v>
      </c>
      <c r="E137" s="243" t="s">
        <v>1</v>
      </c>
      <c r="F137" s="244" t="s">
        <v>603</v>
      </c>
      <c r="G137" s="241"/>
      <c r="H137" s="245">
        <v>176.78999999999999</v>
      </c>
      <c r="I137" s="246"/>
      <c r="J137" s="241"/>
      <c r="K137" s="241"/>
      <c r="L137" s="247"/>
      <c r="M137" s="248"/>
      <c r="N137" s="249"/>
      <c r="O137" s="249"/>
      <c r="P137" s="249"/>
      <c r="Q137" s="249"/>
      <c r="R137" s="249"/>
      <c r="S137" s="249"/>
      <c r="T137" s="250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51" t="s">
        <v>179</v>
      </c>
      <c r="AU137" s="251" t="s">
        <v>87</v>
      </c>
      <c r="AV137" s="13" t="s">
        <v>87</v>
      </c>
      <c r="AW137" s="13" t="s">
        <v>34</v>
      </c>
      <c r="AX137" s="13" t="s">
        <v>85</v>
      </c>
      <c r="AY137" s="251" t="s">
        <v>170</v>
      </c>
    </row>
    <row r="138" s="2" customFormat="1" ht="24.15" customHeight="1">
      <c r="A138" s="39"/>
      <c r="B138" s="40"/>
      <c r="C138" s="227" t="s">
        <v>177</v>
      </c>
      <c r="D138" s="227" t="s">
        <v>172</v>
      </c>
      <c r="E138" s="228" t="s">
        <v>604</v>
      </c>
      <c r="F138" s="229" t="s">
        <v>605</v>
      </c>
      <c r="G138" s="230" t="s">
        <v>389</v>
      </c>
      <c r="H138" s="231">
        <v>70.900000000000006</v>
      </c>
      <c r="I138" s="232"/>
      <c r="J138" s="233">
        <f>ROUND(I138*H138,2)</f>
        <v>0</v>
      </c>
      <c r="K138" s="229" t="s">
        <v>176</v>
      </c>
      <c r="L138" s="45"/>
      <c r="M138" s="234" t="s">
        <v>1</v>
      </c>
      <c r="N138" s="235" t="s">
        <v>43</v>
      </c>
      <c r="O138" s="92"/>
      <c r="P138" s="236">
        <f>O138*H138</f>
        <v>0</v>
      </c>
      <c r="Q138" s="236">
        <v>0.15478</v>
      </c>
      <c r="R138" s="236">
        <f>Q138*H138</f>
        <v>10.973902000000001</v>
      </c>
      <c r="S138" s="236">
        <v>0</v>
      </c>
      <c r="T138" s="237">
        <f>S138*H138</f>
        <v>0</v>
      </c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R138" s="238" t="s">
        <v>177</v>
      </c>
      <c r="AT138" s="238" t="s">
        <v>172</v>
      </c>
      <c r="AU138" s="238" t="s">
        <v>87</v>
      </c>
      <c r="AY138" s="18" t="s">
        <v>170</v>
      </c>
      <c r="BE138" s="239">
        <f>IF(N138="základní",J138,0)</f>
        <v>0</v>
      </c>
      <c r="BF138" s="239">
        <f>IF(N138="snížená",J138,0)</f>
        <v>0</v>
      </c>
      <c r="BG138" s="239">
        <f>IF(N138="zákl. přenesená",J138,0)</f>
        <v>0</v>
      </c>
      <c r="BH138" s="239">
        <f>IF(N138="sníž. přenesená",J138,0)</f>
        <v>0</v>
      </c>
      <c r="BI138" s="239">
        <f>IF(N138="nulová",J138,0)</f>
        <v>0</v>
      </c>
      <c r="BJ138" s="18" t="s">
        <v>85</v>
      </c>
      <c r="BK138" s="239">
        <f>ROUND(I138*H138,2)</f>
        <v>0</v>
      </c>
      <c r="BL138" s="18" t="s">
        <v>177</v>
      </c>
      <c r="BM138" s="238" t="s">
        <v>606</v>
      </c>
    </row>
    <row r="139" s="13" customFormat="1">
      <c r="A139" s="13"/>
      <c r="B139" s="240"/>
      <c r="C139" s="241"/>
      <c r="D139" s="242" t="s">
        <v>179</v>
      </c>
      <c r="E139" s="243" t="s">
        <v>1</v>
      </c>
      <c r="F139" s="244" t="s">
        <v>607</v>
      </c>
      <c r="G139" s="241"/>
      <c r="H139" s="245">
        <v>70.900000000000006</v>
      </c>
      <c r="I139" s="246"/>
      <c r="J139" s="241"/>
      <c r="K139" s="241"/>
      <c r="L139" s="247"/>
      <c r="M139" s="248"/>
      <c r="N139" s="249"/>
      <c r="O139" s="249"/>
      <c r="P139" s="249"/>
      <c r="Q139" s="249"/>
      <c r="R139" s="249"/>
      <c r="S139" s="249"/>
      <c r="T139" s="250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51" t="s">
        <v>179</v>
      </c>
      <c r="AU139" s="251" t="s">
        <v>87</v>
      </c>
      <c r="AV139" s="13" t="s">
        <v>87</v>
      </c>
      <c r="AW139" s="13" t="s">
        <v>34</v>
      </c>
      <c r="AX139" s="13" t="s">
        <v>85</v>
      </c>
      <c r="AY139" s="251" t="s">
        <v>170</v>
      </c>
    </row>
    <row r="140" s="2" customFormat="1" ht="24.15" customHeight="1">
      <c r="A140" s="39"/>
      <c r="B140" s="40"/>
      <c r="C140" s="273" t="s">
        <v>192</v>
      </c>
      <c r="D140" s="273" t="s">
        <v>298</v>
      </c>
      <c r="E140" s="274" t="s">
        <v>608</v>
      </c>
      <c r="F140" s="275" t="s">
        <v>609</v>
      </c>
      <c r="G140" s="276" t="s">
        <v>278</v>
      </c>
      <c r="H140" s="277">
        <v>1.794</v>
      </c>
      <c r="I140" s="278"/>
      <c r="J140" s="279">
        <f>ROUND(I140*H140,2)</f>
        <v>0</v>
      </c>
      <c r="K140" s="275" t="s">
        <v>176</v>
      </c>
      <c r="L140" s="280"/>
      <c r="M140" s="281" t="s">
        <v>1</v>
      </c>
      <c r="N140" s="282" t="s">
        <v>43</v>
      </c>
      <c r="O140" s="92"/>
      <c r="P140" s="236">
        <f>O140*H140</f>
        <v>0</v>
      </c>
      <c r="Q140" s="236">
        <v>1</v>
      </c>
      <c r="R140" s="236">
        <f>Q140*H140</f>
        <v>1.794</v>
      </c>
      <c r="S140" s="236">
        <v>0</v>
      </c>
      <c r="T140" s="237">
        <f>S140*H140</f>
        <v>0</v>
      </c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R140" s="238" t="s">
        <v>210</v>
      </c>
      <c r="AT140" s="238" t="s">
        <v>298</v>
      </c>
      <c r="AU140" s="238" t="s">
        <v>87</v>
      </c>
      <c r="AY140" s="18" t="s">
        <v>170</v>
      </c>
      <c r="BE140" s="239">
        <f>IF(N140="základní",J140,0)</f>
        <v>0</v>
      </c>
      <c r="BF140" s="239">
        <f>IF(N140="snížená",J140,0)</f>
        <v>0</v>
      </c>
      <c r="BG140" s="239">
        <f>IF(N140="zákl. přenesená",J140,0)</f>
        <v>0</v>
      </c>
      <c r="BH140" s="239">
        <f>IF(N140="sníž. přenesená",J140,0)</f>
        <v>0</v>
      </c>
      <c r="BI140" s="239">
        <f>IF(N140="nulová",J140,0)</f>
        <v>0</v>
      </c>
      <c r="BJ140" s="18" t="s">
        <v>85</v>
      </c>
      <c r="BK140" s="239">
        <f>ROUND(I140*H140,2)</f>
        <v>0</v>
      </c>
      <c r="BL140" s="18" t="s">
        <v>177</v>
      </c>
      <c r="BM140" s="238" t="s">
        <v>610</v>
      </c>
    </row>
    <row r="141" s="13" customFormat="1">
      <c r="A141" s="13"/>
      <c r="B141" s="240"/>
      <c r="C141" s="241"/>
      <c r="D141" s="242" t="s">
        <v>179</v>
      </c>
      <c r="E141" s="243" t="s">
        <v>1</v>
      </c>
      <c r="F141" s="244" t="s">
        <v>611</v>
      </c>
      <c r="G141" s="241"/>
      <c r="H141" s="245">
        <v>1.794</v>
      </c>
      <c r="I141" s="246"/>
      <c r="J141" s="241"/>
      <c r="K141" s="241"/>
      <c r="L141" s="247"/>
      <c r="M141" s="248"/>
      <c r="N141" s="249"/>
      <c r="O141" s="249"/>
      <c r="P141" s="249"/>
      <c r="Q141" s="249"/>
      <c r="R141" s="249"/>
      <c r="S141" s="249"/>
      <c r="T141" s="250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51" t="s">
        <v>179</v>
      </c>
      <c r="AU141" s="251" t="s">
        <v>87</v>
      </c>
      <c r="AV141" s="13" t="s">
        <v>87</v>
      </c>
      <c r="AW141" s="13" t="s">
        <v>34</v>
      </c>
      <c r="AX141" s="13" t="s">
        <v>85</v>
      </c>
      <c r="AY141" s="251" t="s">
        <v>170</v>
      </c>
    </row>
    <row r="142" s="2" customFormat="1" ht="21.75" customHeight="1">
      <c r="A142" s="39"/>
      <c r="B142" s="40"/>
      <c r="C142" s="273" t="s">
        <v>197</v>
      </c>
      <c r="D142" s="273" t="s">
        <v>298</v>
      </c>
      <c r="E142" s="274" t="s">
        <v>612</v>
      </c>
      <c r="F142" s="275" t="s">
        <v>613</v>
      </c>
      <c r="G142" s="276" t="s">
        <v>278</v>
      </c>
      <c r="H142" s="277">
        <v>0.17299999999999999</v>
      </c>
      <c r="I142" s="278"/>
      <c r="J142" s="279">
        <f>ROUND(I142*H142,2)</f>
        <v>0</v>
      </c>
      <c r="K142" s="275" t="s">
        <v>176</v>
      </c>
      <c r="L142" s="280"/>
      <c r="M142" s="281" t="s">
        <v>1</v>
      </c>
      <c r="N142" s="282" t="s">
        <v>43</v>
      </c>
      <c r="O142" s="92"/>
      <c r="P142" s="236">
        <f>O142*H142</f>
        <v>0</v>
      </c>
      <c r="Q142" s="236">
        <v>1</v>
      </c>
      <c r="R142" s="236">
        <f>Q142*H142</f>
        <v>0.17299999999999999</v>
      </c>
      <c r="S142" s="236">
        <v>0</v>
      </c>
      <c r="T142" s="237">
        <f>S142*H142</f>
        <v>0</v>
      </c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R142" s="238" t="s">
        <v>210</v>
      </c>
      <c r="AT142" s="238" t="s">
        <v>298</v>
      </c>
      <c r="AU142" s="238" t="s">
        <v>87</v>
      </c>
      <c r="AY142" s="18" t="s">
        <v>170</v>
      </c>
      <c r="BE142" s="239">
        <f>IF(N142="základní",J142,0)</f>
        <v>0</v>
      </c>
      <c r="BF142" s="239">
        <f>IF(N142="snížená",J142,0)</f>
        <v>0</v>
      </c>
      <c r="BG142" s="239">
        <f>IF(N142="zákl. přenesená",J142,0)</f>
        <v>0</v>
      </c>
      <c r="BH142" s="239">
        <f>IF(N142="sníž. přenesená",J142,0)</f>
        <v>0</v>
      </c>
      <c r="BI142" s="239">
        <f>IF(N142="nulová",J142,0)</f>
        <v>0</v>
      </c>
      <c r="BJ142" s="18" t="s">
        <v>85</v>
      </c>
      <c r="BK142" s="239">
        <f>ROUND(I142*H142,2)</f>
        <v>0</v>
      </c>
      <c r="BL142" s="18" t="s">
        <v>177</v>
      </c>
      <c r="BM142" s="238" t="s">
        <v>614</v>
      </c>
    </row>
    <row r="143" s="13" customFormat="1">
      <c r="A143" s="13"/>
      <c r="B143" s="240"/>
      <c r="C143" s="241"/>
      <c r="D143" s="242" t="s">
        <v>179</v>
      </c>
      <c r="E143" s="243" t="s">
        <v>1</v>
      </c>
      <c r="F143" s="244" t="s">
        <v>615</v>
      </c>
      <c r="G143" s="241"/>
      <c r="H143" s="245">
        <v>0.17299999999999999</v>
      </c>
      <c r="I143" s="246"/>
      <c r="J143" s="241"/>
      <c r="K143" s="241"/>
      <c r="L143" s="247"/>
      <c r="M143" s="248"/>
      <c r="N143" s="249"/>
      <c r="O143" s="249"/>
      <c r="P143" s="249"/>
      <c r="Q143" s="249"/>
      <c r="R143" s="249"/>
      <c r="S143" s="249"/>
      <c r="T143" s="250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51" t="s">
        <v>179</v>
      </c>
      <c r="AU143" s="251" t="s">
        <v>87</v>
      </c>
      <c r="AV143" s="13" t="s">
        <v>87</v>
      </c>
      <c r="AW143" s="13" t="s">
        <v>34</v>
      </c>
      <c r="AX143" s="13" t="s">
        <v>85</v>
      </c>
      <c r="AY143" s="251" t="s">
        <v>170</v>
      </c>
    </row>
    <row r="144" s="2" customFormat="1" ht="33" customHeight="1">
      <c r="A144" s="39"/>
      <c r="B144" s="40"/>
      <c r="C144" s="227" t="s">
        <v>202</v>
      </c>
      <c r="D144" s="227" t="s">
        <v>172</v>
      </c>
      <c r="E144" s="228" t="s">
        <v>616</v>
      </c>
      <c r="F144" s="229" t="s">
        <v>617</v>
      </c>
      <c r="G144" s="230" t="s">
        <v>389</v>
      </c>
      <c r="H144" s="231">
        <v>70.900000000000006</v>
      </c>
      <c r="I144" s="232"/>
      <c r="J144" s="233">
        <f>ROUND(I144*H144,2)</f>
        <v>0</v>
      </c>
      <c r="K144" s="229" t="s">
        <v>176</v>
      </c>
      <c r="L144" s="45"/>
      <c r="M144" s="234" t="s">
        <v>1</v>
      </c>
      <c r="N144" s="235" t="s">
        <v>43</v>
      </c>
      <c r="O144" s="92"/>
      <c r="P144" s="236">
        <f>O144*H144</f>
        <v>0</v>
      </c>
      <c r="Q144" s="236">
        <v>0</v>
      </c>
      <c r="R144" s="236">
        <f>Q144*H144</f>
        <v>0</v>
      </c>
      <c r="S144" s="236">
        <v>0</v>
      </c>
      <c r="T144" s="237">
        <f>S144*H144</f>
        <v>0</v>
      </c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R144" s="238" t="s">
        <v>177</v>
      </c>
      <c r="AT144" s="238" t="s">
        <v>172</v>
      </c>
      <c r="AU144" s="238" t="s">
        <v>87</v>
      </c>
      <c r="AY144" s="18" t="s">
        <v>170</v>
      </c>
      <c r="BE144" s="239">
        <f>IF(N144="základní",J144,0)</f>
        <v>0</v>
      </c>
      <c r="BF144" s="239">
        <f>IF(N144="snížená",J144,0)</f>
        <v>0</v>
      </c>
      <c r="BG144" s="239">
        <f>IF(N144="zákl. přenesená",J144,0)</f>
        <v>0</v>
      </c>
      <c r="BH144" s="239">
        <f>IF(N144="sníž. přenesená",J144,0)</f>
        <v>0</v>
      </c>
      <c r="BI144" s="239">
        <f>IF(N144="nulová",J144,0)</f>
        <v>0</v>
      </c>
      <c r="BJ144" s="18" t="s">
        <v>85</v>
      </c>
      <c r="BK144" s="239">
        <f>ROUND(I144*H144,2)</f>
        <v>0</v>
      </c>
      <c r="BL144" s="18" t="s">
        <v>177</v>
      </c>
      <c r="BM144" s="238" t="s">
        <v>618</v>
      </c>
    </row>
    <row r="145" s="2" customFormat="1" ht="37.8" customHeight="1">
      <c r="A145" s="39"/>
      <c r="B145" s="40"/>
      <c r="C145" s="227" t="s">
        <v>210</v>
      </c>
      <c r="D145" s="227" t="s">
        <v>172</v>
      </c>
      <c r="E145" s="228" t="s">
        <v>619</v>
      </c>
      <c r="F145" s="229" t="s">
        <v>620</v>
      </c>
      <c r="G145" s="230" t="s">
        <v>175</v>
      </c>
      <c r="H145" s="231">
        <v>404.89999999999998</v>
      </c>
      <c r="I145" s="232"/>
      <c r="J145" s="233">
        <f>ROUND(I145*H145,2)</f>
        <v>0</v>
      </c>
      <c r="K145" s="229" t="s">
        <v>176</v>
      </c>
      <c r="L145" s="45"/>
      <c r="M145" s="234" t="s">
        <v>1</v>
      </c>
      <c r="N145" s="235" t="s">
        <v>43</v>
      </c>
      <c r="O145" s="92"/>
      <c r="P145" s="236">
        <f>O145*H145</f>
        <v>0</v>
      </c>
      <c r="Q145" s="236">
        <v>0.00014999999999999999</v>
      </c>
      <c r="R145" s="236">
        <f>Q145*H145</f>
        <v>0.06073499999999999</v>
      </c>
      <c r="S145" s="236">
        <v>0</v>
      </c>
      <c r="T145" s="237">
        <f>S145*H145</f>
        <v>0</v>
      </c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R145" s="238" t="s">
        <v>177</v>
      </c>
      <c r="AT145" s="238" t="s">
        <v>172</v>
      </c>
      <c r="AU145" s="238" t="s">
        <v>87</v>
      </c>
      <c r="AY145" s="18" t="s">
        <v>170</v>
      </c>
      <c r="BE145" s="239">
        <f>IF(N145="základní",J145,0)</f>
        <v>0</v>
      </c>
      <c r="BF145" s="239">
        <f>IF(N145="snížená",J145,0)</f>
        <v>0</v>
      </c>
      <c r="BG145" s="239">
        <f>IF(N145="zákl. přenesená",J145,0)</f>
        <v>0</v>
      </c>
      <c r="BH145" s="239">
        <f>IF(N145="sníž. přenesená",J145,0)</f>
        <v>0</v>
      </c>
      <c r="BI145" s="239">
        <f>IF(N145="nulová",J145,0)</f>
        <v>0</v>
      </c>
      <c r="BJ145" s="18" t="s">
        <v>85</v>
      </c>
      <c r="BK145" s="239">
        <f>ROUND(I145*H145,2)</f>
        <v>0</v>
      </c>
      <c r="BL145" s="18" t="s">
        <v>177</v>
      </c>
      <c r="BM145" s="238" t="s">
        <v>621</v>
      </c>
    </row>
    <row r="146" s="2" customFormat="1" ht="37.8" customHeight="1">
      <c r="A146" s="39"/>
      <c r="B146" s="40"/>
      <c r="C146" s="227" t="s">
        <v>215</v>
      </c>
      <c r="D146" s="227" t="s">
        <v>172</v>
      </c>
      <c r="E146" s="228" t="s">
        <v>622</v>
      </c>
      <c r="F146" s="229" t="s">
        <v>623</v>
      </c>
      <c r="G146" s="230" t="s">
        <v>175</v>
      </c>
      <c r="H146" s="231">
        <v>404.89999999999998</v>
      </c>
      <c r="I146" s="232"/>
      <c r="J146" s="233">
        <f>ROUND(I146*H146,2)</f>
        <v>0</v>
      </c>
      <c r="K146" s="229" t="s">
        <v>176</v>
      </c>
      <c r="L146" s="45"/>
      <c r="M146" s="234" t="s">
        <v>1</v>
      </c>
      <c r="N146" s="235" t="s">
        <v>43</v>
      </c>
      <c r="O146" s="92"/>
      <c r="P146" s="236">
        <f>O146*H146</f>
        <v>0</v>
      </c>
      <c r="Q146" s="236">
        <v>0</v>
      </c>
      <c r="R146" s="236">
        <f>Q146*H146</f>
        <v>0</v>
      </c>
      <c r="S146" s="236">
        <v>0</v>
      </c>
      <c r="T146" s="237">
        <f>S146*H146</f>
        <v>0</v>
      </c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R146" s="238" t="s">
        <v>177</v>
      </c>
      <c r="AT146" s="238" t="s">
        <v>172</v>
      </c>
      <c r="AU146" s="238" t="s">
        <v>87</v>
      </c>
      <c r="AY146" s="18" t="s">
        <v>170</v>
      </c>
      <c r="BE146" s="239">
        <f>IF(N146="základní",J146,0)</f>
        <v>0</v>
      </c>
      <c r="BF146" s="239">
        <f>IF(N146="snížená",J146,0)</f>
        <v>0</v>
      </c>
      <c r="BG146" s="239">
        <f>IF(N146="zákl. přenesená",J146,0)</f>
        <v>0</v>
      </c>
      <c r="BH146" s="239">
        <f>IF(N146="sníž. přenesená",J146,0)</f>
        <v>0</v>
      </c>
      <c r="BI146" s="239">
        <f>IF(N146="nulová",J146,0)</f>
        <v>0</v>
      </c>
      <c r="BJ146" s="18" t="s">
        <v>85</v>
      </c>
      <c r="BK146" s="239">
        <f>ROUND(I146*H146,2)</f>
        <v>0</v>
      </c>
      <c r="BL146" s="18" t="s">
        <v>177</v>
      </c>
      <c r="BM146" s="238" t="s">
        <v>624</v>
      </c>
    </row>
    <row r="147" s="13" customFormat="1">
      <c r="A147" s="13"/>
      <c r="B147" s="240"/>
      <c r="C147" s="241"/>
      <c r="D147" s="242" t="s">
        <v>179</v>
      </c>
      <c r="E147" s="243" t="s">
        <v>1</v>
      </c>
      <c r="F147" s="244" t="s">
        <v>625</v>
      </c>
      <c r="G147" s="241"/>
      <c r="H147" s="245">
        <v>404.89999999999998</v>
      </c>
      <c r="I147" s="246"/>
      <c r="J147" s="241"/>
      <c r="K147" s="241"/>
      <c r="L147" s="247"/>
      <c r="M147" s="248"/>
      <c r="N147" s="249"/>
      <c r="O147" s="249"/>
      <c r="P147" s="249"/>
      <c r="Q147" s="249"/>
      <c r="R147" s="249"/>
      <c r="S147" s="249"/>
      <c r="T147" s="250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51" t="s">
        <v>179</v>
      </c>
      <c r="AU147" s="251" t="s">
        <v>87</v>
      </c>
      <c r="AV147" s="13" t="s">
        <v>87</v>
      </c>
      <c r="AW147" s="13" t="s">
        <v>34</v>
      </c>
      <c r="AX147" s="13" t="s">
        <v>85</v>
      </c>
      <c r="AY147" s="251" t="s">
        <v>170</v>
      </c>
    </row>
    <row r="148" s="2" customFormat="1" ht="24.15" customHeight="1">
      <c r="A148" s="39"/>
      <c r="B148" s="40"/>
      <c r="C148" s="273" t="s">
        <v>221</v>
      </c>
      <c r="D148" s="273" t="s">
        <v>298</v>
      </c>
      <c r="E148" s="274" t="s">
        <v>626</v>
      </c>
      <c r="F148" s="275" t="s">
        <v>627</v>
      </c>
      <c r="G148" s="276" t="s">
        <v>278</v>
      </c>
      <c r="H148" s="277">
        <v>100.41500000000001</v>
      </c>
      <c r="I148" s="278"/>
      <c r="J148" s="279">
        <f>ROUND(I148*H148,2)</f>
        <v>0</v>
      </c>
      <c r="K148" s="275" t="s">
        <v>1</v>
      </c>
      <c r="L148" s="280"/>
      <c r="M148" s="281" t="s">
        <v>1</v>
      </c>
      <c r="N148" s="282" t="s">
        <v>43</v>
      </c>
      <c r="O148" s="92"/>
      <c r="P148" s="236">
        <f>O148*H148</f>
        <v>0</v>
      </c>
      <c r="Q148" s="236">
        <v>1</v>
      </c>
      <c r="R148" s="236">
        <f>Q148*H148</f>
        <v>100.41500000000001</v>
      </c>
      <c r="S148" s="236">
        <v>0</v>
      </c>
      <c r="T148" s="237">
        <f>S148*H148</f>
        <v>0</v>
      </c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R148" s="238" t="s">
        <v>210</v>
      </c>
      <c r="AT148" s="238" t="s">
        <v>298</v>
      </c>
      <c r="AU148" s="238" t="s">
        <v>87</v>
      </c>
      <c r="AY148" s="18" t="s">
        <v>170</v>
      </c>
      <c r="BE148" s="239">
        <f>IF(N148="základní",J148,0)</f>
        <v>0</v>
      </c>
      <c r="BF148" s="239">
        <f>IF(N148="snížená",J148,0)</f>
        <v>0</v>
      </c>
      <c r="BG148" s="239">
        <f>IF(N148="zákl. přenesená",J148,0)</f>
        <v>0</v>
      </c>
      <c r="BH148" s="239">
        <f>IF(N148="sníž. přenesená",J148,0)</f>
        <v>0</v>
      </c>
      <c r="BI148" s="239">
        <f>IF(N148="nulová",J148,0)</f>
        <v>0</v>
      </c>
      <c r="BJ148" s="18" t="s">
        <v>85</v>
      </c>
      <c r="BK148" s="239">
        <f>ROUND(I148*H148,2)</f>
        <v>0</v>
      </c>
      <c r="BL148" s="18" t="s">
        <v>177</v>
      </c>
      <c r="BM148" s="238" t="s">
        <v>628</v>
      </c>
    </row>
    <row r="149" s="2" customFormat="1">
      <c r="A149" s="39"/>
      <c r="B149" s="40"/>
      <c r="C149" s="41"/>
      <c r="D149" s="242" t="s">
        <v>629</v>
      </c>
      <c r="E149" s="41"/>
      <c r="F149" s="299" t="s">
        <v>630</v>
      </c>
      <c r="G149" s="41"/>
      <c r="H149" s="41"/>
      <c r="I149" s="300"/>
      <c r="J149" s="41"/>
      <c r="K149" s="41"/>
      <c r="L149" s="45"/>
      <c r="M149" s="301"/>
      <c r="N149" s="302"/>
      <c r="O149" s="92"/>
      <c r="P149" s="92"/>
      <c r="Q149" s="92"/>
      <c r="R149" s="92"/>
      <c r="S149" s="92"/>
      <c r="T149" s="93"/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T149" s="18" t="s">
        <v>629</v>
      </c>
      <c r="AU149" s="18" t="s">
        <v>87</v>
      </c>
    </row>
    <row r="150" s="14" customFormat="1">
      <c r="A150" s="14"/>
      <c r="B150" s="252"/>
      <c r="C150" s="253"/>
      <c r="D150" s="242" t="s">
        <v>179</v>
      </c>
      <c r="E150" s="254" t="s">
        <v>1</v>
      </c>
      <c r="F150" s="255" t="s">
        <v>631</v>
      </c>
      <c r="G150" s="253"/>
      <c r="H150" s="254" t="s">
        <v>1</v>
      </c>
      <c r="I150" s="256"/>
      <c r="J150" s="253"/>
      <c r="K150" s="253"/>
      <c r="L150" s="257"/>
      <c r="M150" s="258"/>
      <c r="N150" s="259"/>
      <c r="O150" s="259"/>
      <c r="P150" s="259"/>
      <c r="Q150" s="259"/>
      <c r="R150" s="259"/>
      <c r="S150" s="259"/>
      <c r="T150" s="260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T150" s="261" t="s">
        <v>179</v>
      </c>
      <c r="AU150" s="261" t="s">
        <v>87</v>
      </c>
      <c r="AV150" s="14" t="s">
        <v>85</v>
      </c>
      <c r="AW150" s="14" t="s">
        <v>34</v>
      </c>
      <c r="AX150" s="14" t="s">
        <v>78</v>
      </c>
      <c r="AY150" s="261" t="s">
        <v>170</v>
      </c>
    </row>
    <row r="151" s="13" customFormat="1">
      <c r="A151" s="13"/>
      <c r="B151" s="240"/>
      <c r="C151" s="241"/>
      <c r="D151" s="242" t="s">
        <v>179</v>
      </c>
      <c r="E151" s="243" t="s">
        <v>1</v>
      </c>
      <c r="F151" s="244" t="s">
        <v>632</v>
      </c>
      <c r="G151" s="241"/>
      <c r="H151" s="245">
        <v>100.41500000000001</v>
      </c>
      <c r="I151" s="246"/>
      <c r="J151" s="241"/>
      <c r="K151" s="241"/>
      <c r="L151" s="247"/>
      <c r="M151" s="248"/>
      <c r="N151" s="249"/>
      <c r="O151" s="249"/>
      <c r="P151" s="249"/>
      <c r="Q151" s="249"/>
      <c r="R151" s="249"/>
      <c r="S151" s="249"/>
      <c r="T151" s="250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51" t="s">
        <v>179</v>
      </c>
      <c r="AU151" s="251" t="s">
        <v>87</v>
      </c>
      <c r="AV151" s="13" t="s">
        <v>87</v>
      </c>
      <c r="AW151" s="13" t="s">
        <v>34</v>
      </c>
      <c r="AX151" s="13" t="s">
        <v>85</v>
      </c>
      <c r="AY151" s="251" t="s">
        <v>170</v>
      </c>
    </row>
    <row r="152" s="2" customFormat="1" ht="37.8" customHeight="1">
      <c r="A152" s="39"/>
      <c r="B152" s="40"/>
      <c r="C152" s="227" t="s">
        <v>227</v>
      </c>
      <c r="D152" s="227" t="s">
        <v>172</v>
      </c>
      <c r="E152" s="228" t="s">
        <v>633</v>
      </c>
      <c r="F152" s="229" t="s">
        <v>634</v>
      </c>
      <c r="G152" s="230" t="s">
        <v>175</v>
      </c>
      <c r="H152" s="231">
        <v>404.89999999999998</v>
      </c>
      <c r="I152" s="232"/>
      <c r="J152" s="233">
        <f>ROUND(I152*H152,2)</f>
        <v>0</v>
      </c>
      <c r="K152" s="229" t="s">
        <v>176</v>
      </c>
      <c r="L152" s="45"/>
      <c r="M152" s="234" t="s">
        <v>1</v>
      </c>
      <c r="N152" s="235" t="s">
        <v>43</v>
      </c>
      <c r="O152" s="92"/>
      <c r="P152" s="236">
        <f>O152*H152</f>
        <v>0</v>
      </c>
      <c r="Q152" s="236">
        <v>0</v>
      </c>
      <c r="R152" s="236">
        <f>Q152*H152</f>
        <v>0</v>
      </c>
      <c r="S152" s="236">
        <v>0</v>
      </c>
      <c r="T152" s="237">
        <f>S152*H152</f>
        <v>0</v>
      </c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R152" s="238" t="s">
        <v>177</v>
      </c>
      <c r="AT152" s="238" t="s">
        <v>172</v>
      </c>
      <c r="AU152" s="238" t="s">
        <v>87</v>
      </c>
      <c r="AY152" s="18" t="s">
        <v>170</v>
      </c>
      <c r="BE152" s="239">
        <f>IF(N152="základní",J152,0)</f>
        <v>0</v>
      </c>
      <c r="BF152" s="239">
        <f>IF(N152="snížená",J152,0)</f>
        <v>0</v>
      </c>
      <c r="BG152" s="239">
        <f>IF(N152="zákl. přenesená",J152,0)</f>
        <v>0</v>
      </c>
      <c r="BH152" s="239">
        <f>IF(N152="sníž. přenesená",J152,0)</f>
        <v>0</v>
      </c>
      <c r="BI152" s="239">
        <f>IF(N152="nulová",J152,0)</f>
        <v>0</v>
      </c>
      <c r="BJ152" s="18" t="s">
        <v>85</v>
      </c>
      <c r="BK152" s="239">
        <f>ROUND(I152*H152,2)</f>
        <v>0</v>
      </c>
      <c r="BL152" s="18" t="s">
        <v>177</v>
      </c>
      <c r="BM152" s="238" t="s">
        <v>635</v>
      </c>
    </row>
    <row r="153" s="13" customFormat="1">
      <c r="A153" s="13"/>
      <c r="B153" s="240"/>
      <c r="C153" s="241"/>
      <c r="D153" s="242" t="s">
        <v>179</v>
      </c>
      <c r="E153" s="243" t="s">
        <v>1</v>
      </c>
      <c r="F153" s="244" t="s">
        <v>636</v>
      </c>
      <c r="G153" s="241"/>
      <c r="H153" s="245">
        <v>404.89999999999998</v>
      </c>
      <c r="I153" s="246"/>
      <c r="J153" s="241"/>
      <c r="K153" s="241"/>
      <c r="L153" s="247"/>
      <c r="M153" s="248"/>
      <c r="N153" s="249"/>
      <c r="O153" s="249"/>
      <c r="P153" s="249"/>
      <c r="Q153" s="249"/>
      <c r="R153" s="249"/>
      <c r="S153" s="249"/>
      <c r="T153" s="250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51" t="s">
        <v>179</v>
      </c>
      <c r="AU153" s="251" t="s">
        <v>87</v>
      </c>
      <c r="AV153" s="13" t="s">
        <v>87</v>
      </c>
      <c r="AW153" s="13" t="s">
        <v>34</v>
      </c>
      <c r="AX153" s="13" t="s">
        <v>85</v>
      </c>
      <c r="AY153" s="251" t="s">
        <v>170</v>
      </c>
    </row>
    <row r="154" s="2" customFormat="1" ht="49.05" customHeight="1">
      <c r="A154" s="39"/>
      <c r="B154" s="40"/>
      <c r="C154" s="227" t="s">
        <v>235</v>
      </c>
      <c r="D154" s="227" t="s">
        <v>172</v>
      </c>
      <c r="E154" s="228" t="s">
        <v>637</v>
      </c>
      <c r="F154" s="229" t="s">
        <v>638</v>
      </c>
      <c r="G154" s="230" t="s">
        <v>352</v>
      </c>
      <c r="H154" s="231">
        <v>793.15499999999997</v>
      </c>
      <c r="I154" s="232"/>
      <c r="J154" s="233">
        <f>ROUND(I154*H154,2)</f>
        <v>0</v>
      </c>
      <c r="K154" s="229" t="s">
        <v>176</v>
      </c>
      <c r="L154" s="45"/>
      <c r="M154" s="234" t="s">
        <v>1</v>
      </c>
      <c r="N154" s="235" t="s">
        <v>43</v>
      </c>
      <c r="O154" s="92"/>
      <c r="P154" s="236">
        <f>O154*H154</f>
        <v>0</v>
      </c>
      <c r="Q154" s="236">
        <v>9.0000000000000006E-05</v>
      </c>
      <c r="R154" s="236">
        <f>Q154*H154</f>
        <v>0.071383950000000002</v>
      </c>
      <c r="S154" s="236">
        <v>0</v>
      </c>
      <c r="T154" s="237">
        <f>S154*H154</f>
        <v>0</v>
      </c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R154" s="238" t="s">
        <v>177</v>
      </c>
      <c r="AT154" s="238" t="s">
        <v>172</v>
      </c>
      <c r="AU154" s="238" t="s">
        <v>87</v>
      </c>
      <c r="AY154" s="18" t="s">
        <v>170</v>
      </c>
      <c r="BE154" s="239">
        <f>IF(N154="základní",J154,0)</f>
        <v>0</v>
      </c>
      <c r="BF154" s="239">
        <f>IF(N154="snížená",J154,0)</f>
        <v>0</v>
      </c>
      <c r="BG154" s="239">
        <f>IF(N154="zákl. přenesená",J154,0)</f>
        <v>0</v>
      </c>
      <c r="BH154" s="239">
        <f>IF(N154="sníž. přenesená",J154,0)</f>
        <v>0</v>
      </c>
      <c r="BI154" s="239">
        <f>IF(N154="nulová",J154,0)</f>
        <v>0</v>
      </c>
      <c r="BJ154" s="18" t="s">
        <v>85</v>
      </c>
      <c r="BK154" s="239">
        <f>ROUND(I154*H154,2)</f>
        <v>0</v>
      </c>
      <c r="BL154" s="18" t="s">
        <v>177</v>
      </c>
      <c r="BM154" s="238" t="s">
        <v>639</v>
      </c>
    </row>
    <row r="155" s="13" customFormat="1">
      <c r="A155" s="13"/>
      <c r="B155" s="240"/>
      <c r="C155" s="241"/>
      <c r="D155" s="242" t="s">
        <v>179</v>
      </c>
      <c r="E155" s="243" t="s">
        <v>1</v>
      </c>
      <c r="F155" s="244" t="s">
        <v>640</v>
      </c>
      <c r="G155" s="241"/>
      <c r="H155" s="245">
        <v>793.15499999999997</v>
      </c>
      <c r="I155" s="246"/>
      <c r="J155" s="241"/>
      <c r="K155" s="241"/>
      <c r="L155" s="247"/>
      <c r="M155" s="248"/>
      <c r="N155" s="249"/>
      <c r="O155" s="249"/>
      <c r="P155" s="249"/>
      <c r="Q155" s="249"/>
      <c r="R155" s="249"/>
      <c r="S155" s="249"/>
      <c r="T155" s="250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51" t="s">
        <v>179</v>
      </c>
      <c r="AU155" s="251" t="s">
        <v>87</v>
      </c>
      <c r="AV155" s="13" t="s">
        <v>87</v>
      </c>
      <c r="AW155" s="13" t="s">
        <v>34</v>
      </c>
      <c r="AX155" s="13" t="s">
        <v>85</v>
      </c>
      <c r="AY155" s="251" t="s">
        <v>170</v>
      </c>
    </row>
    <row r="156" s="2" customFormat="1" ht="24.15" customHeight="1">
      <c r="A156" s="39"/>
      <c r="B156" s="40"/>
      <c r="C156" s="273" t="s">
        <v>239</v>
      </c>
      <c r="D156" s="273" t="s">
        <v>298</v>
      </c>
      <c r="E156" s="274" t="s">
        <v>641</v>
      </c>
      <c r="F156" s="275" t="s">
        <v>642</v>
      </c>
      <c r="G156" s="276" t="s">
        <v>389</v>
      </c>
      <c r="H156" s="277">
        <v>22.943000000000001</v>
      </c>
      <c r="I156" s="278"/>
      <c r="J156" s="279">
        <f>ROUND(I156*H156,2)</f>
        <v>0</v>
      </c>
      <c r="K156" s="275" t="s">
        <v>1</v>
      </c>
      <c r="L156" s="280"/>
      <c r="M156" s="281" t="s">
        <v>1</v>
      </c>
      <c r="N156" s="282" t="s">
        <v>43</v>
      </c>
      <c r="O156" s="92"/>
      <c r="P156" s="236">
        <f>O156*H156</f>
        <v>0</v>
      </c>
      <c r="Q156" s="236">
        <v>0.036299999999999999</v>
      </c>
      <c r="R156" s="236">
        <f>Q156*H156</f>
        <v>0.83283090000000004</v>
      </c>
      <c r="S156" s="236">
        <v>0</v>
      </c>
      <c r="T156" s="237">
        <f>S156*H156</f>
        <v>0</v>
      </c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R156" s="238" t="s">
        <v>210</v>
      </c>
      <c r="AT156" s="238" t="s">
        <v>298</v>
      </c>
      <c r="AU156" s="238" t="s">
        <v>87</v>
      </c>
      <c r="AY156" s="18" t="s">
        <v>170</v>
      </c>
      <c r="BE156" s="239">
        <f>IF(N156="základní",J156,0)</f>
        <v>0</v>
      </c>
      <c r="BF156" s="239">
        <f>IF(N156="snížená",J156,0)</f>
        <v>0</v>
      </c>
      <c r="BG156" s="239">
        <f>IF(N156="zákl. přenesená",J156,0)</f>
        <v>0</v>
      </c>
      <c r="BH156" s="239">
        <f>IF(N156="sníž. přenesená",J156,0)</f>
        <v>0</v>
      </c>
      <c r="BI156" s="239">
        <f>IF(N156="nulová",J156,0)</f>
        <v>0</v>
      </c>
      <c r="BJ156" s="18" t="s">
        <v>85</v>
      </c>
      <c r="BK156" s="239">
        <f>ROUND(I156*H156,2)</f>
        <v>0</v>
      </c>
      <c r="BL156" s="18" t="s">
        <v>177</v>
      </c>
      <c r="BM156" s="238" t="s">
        <v>643</v>
      </c>
    </row>
    <row r="157" s="2" customFormat="1">
      <c r="A157" s="39"/>
      <c r="B157" s="40"/>
      <c r="C157" s="41"/>
      <c r="D157" s="242" t="s">
        <v>629</v>
      </c>
      <c r="E157" s="41"/>
      <c r="F157" s="299" t="s">
        <v>644</v>
      </c>
      <c r="G157" s="41"/>
      <c r="H157" s="41"/>
      <c r="I157" s="300"/>
      <c r="J157" s="41"/>
      <c r="K157" s="41"/>
      <c r="L157" s="45"/>
      <c r="M157" s="301"/>
      <c r="N157" s="302"/>
      <c r="O157" s="92"/>
      <c r="P157" s="92"/>
      <c r="Q157" s="92"/>
      <c r="R157" s="92"/>
      <c r="S157" s="92"/>
      <c r="T157" s="93"/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T157" s="18" t="s">
        <v>629</v>
      </c>
      <c r="AU157" s="18" t="s">
        <v>87</v>
      </c>
    </row>
    <row r="158" s="13" customFormat="1">
      <c r="A158" s="13"/>
      <c r="B158" s="240"/>
      <c r="C158" s="241"/>
      <c r="D158" s="242" t="s">
        <v>179</v>
      </c>
      <c r="E158" s="243" t="s">
        <v>1</v>
      </c>
      <c r="F158" s="244" t="s">
        <v>645</v>
      </c>
      <c r="G158" s="241"/>
      <c r="H158" s="245">
        <v>22.943000000000001</v>
      </c>
      <c r="I158" s="246"/>
      <c r="J158" s="241"/>
      <c r="K158" s="241"/>
      <c r="L158" s="247"/>
      <c r="M158" s="248"/>
      <c r="N158" s="249"/>
      <c r="O158" s="249"/>
      <c r="P158" s="249"/>
      <c r="Q158" s="249"/>
      <c r="R158" s="249"/>
      <c r="S158" s="249"/>
      <c r="T158" s="250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51" t="s">
        <v>179</v>
      </c>
      <c r="AU158" s="251" t="s">
        <v>87</v>
      </c>
      <c r="AV158" s="13" t="s">
        <v>87</v>
      </c>
      <c r="AW158" s="13" t="s">
        <v>34</v>
      </c>
      <c r="AX158" s="13" t="s">
        <v>85</v>
      </c>
      <c r="AY158" s="251" t="s">
        <v>170</v>
      </c>
    </row>
    <row r="159" s="2" customFormat="1" ht="44.25" customHeight="1">
      <c r="A159" s="39"/>
      <c r="B159" s="40"/>
      <c r="C159" s="227" t="s">
        <v>244</v>
      </c>
      <c r="D159" s="227" t="s">
        <v>172</v>
      </c>
      <c r="E159" s="228" t="s">
        <v>646</v>
      </c>
      <c r="F159" s="229" t="s">
        <v>647</v>
      </c>
      <c r="G159" s="230" t="s">
        <v>352</v>
      </c>
      <c r="H159" s="231">
        <v>793.15499999999997</v>
      </c>
      <c r="I159" s="232"/>
      <c r="J159" s="233">
        <f>ROUND(I159*H159,2)</f>
        <v>0</v>
      </c>
      <c r="K159" s="229" t="s">
        <v>176</v>
      </c>
      <c r="L159" s="45"/>
      <c r="M159" s="234" t="s">
        <v>1</v>
      </c>
      <c r="N159" s="235" t="s">
        <v>43</v>
      </c>
      <c r="O159" s="92"/>
      <c r="P159" s="236">
        <f>O159*H159</f>
        <v>0</v>
      </c>
      <c r="Q159" s="236">
        <v>0</v>
      </c>
      <c r="R159" s="236">
        <f>Q159*H159</f>
        <v>0</v>
      </c>
      <c r="S159" s="236">
        <v>0</v>
      </c>
      <c r="T159" s="237">
        <f>S159*H159</f>
        <v>0</v>
      </c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R159" s="238" t="s">
        <v>177</v>
      </c>
      <c r="AT159" s="238" t="s">
        <v>172</v>
      </c>
      <c r="AU159" s="238" t="s">
        <v>87</v>
      </c>
      <c r="AY159" s="18" t="s">
        <v>170</v>
      </c>
      <c r="BE159" s="239">
        <f>IF(N159="základní",J159,0)</f>
        <v>0</v>
      </c>
      <c r="BF159" s="239">
        <f>IF(N159="snížená",J159,0)</f>
        <v>0</v>
      </c>
      <c r="BG159" s="239">
        <f>IF(N159="zákl. přenesená",J159,0)</f>
        <v>0</v>
      </c>
      <c r="BH159" s="239">
        <f>IF(N159="sníž. přenesená",J159,0)</f>
        <v>0</v>
      </c>
      <c r="BI159" s="239">
        <f>IF(N159="nulová",J159,0)</f>
        <v>0</v>
      </c>
      <c r="BJ159" s="18" t="s">
        <v>85</v>
      </c>
      <c r="BK159" s="239">
        <f>ROUND(I159*H159,2)</f>
        <v>0</v>
      </c>
      <c r="BL159" s="18" t="s">
        <v>177</v>
      </c>
      <c r="BM159" s="238" t="s">
        <v>648</v>
      </c>
    </row>
    <row r="160" s="2" customFormat="1" ht="62.7" customHeight="1">
      <c r="A160" s="39"/>
      <c r="B160" s="40"/>
      <c r="C160" s="227" t="s">
        <v>8</v>
      </c>
      <c r="D160" s="227" t="s">
        <v>172</v>
      </c>
      <c r="E160" s="228" t="s">
        <v>649</v>
      </c>
      <c r="F160" s="229" t="s">
        <v>650</v>
      </c>
      <c r="G160" s="230" t="s">
        <v>224</v>
      </c>
      <c r="H160" s="231">
        <v>233.97999999999999</v>
      </c>
      <c r="I160" s="232"/>
      <c r="J160" s="233">
        <f>ROUND(I160*H160,2)</f>
        <v>0</v>
      </c>
      <c r="K160" s="229" t="s">
        <v>176</v>
      </c>
      <c r="L160" s="45"/>
      <c r="M160" s="234" t="s">
        <v>1</v>
      </c>
      <c r="N160" s="235" t="s">
        <v>43</v>
      </c>
      <c r="O160" s="92"/>
      <c r="P160" s="236">
        <f>O160*H160</f>
        <v>0</v>
      </c>
      <c r="Q160" s="236">
        <v>0</v>
      </c>
      <c r="R160" s="236">
        <f>Q160*H160</f>
        <v>0</v>
      </c>
      <c r="S160" s="236">
        <v>0</v>
      </c>
      <c r="T160" s="237">
        <f>S160*H160</f>
        <v>0</v>
      </c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R160" s="238" t="s">
        <v>177</v>
      </c>
      <c r="AT160" s="238" t="s">
        <v>172</v>
      </c>
      <c r="AU160" s="238" t="s">
        <v>87</v>
      </c>
      <c r="AY160" s="18" t="s">
        <v>170</v>
      </c>
      <c r="BE160" s="239">
        <f>IF(N160="základní",J160,0)</f>
        <v>0</v>
      </c>
      <c r="BF160" s="239">
        <f>IF(N160="snížená",J160,0)</f>
        <v>0</v>
      </c>
      <c r="BG160" s="239">
        <f>IF(N160="zákl. přenesená",J160,0)</f>
        <v>0</v>
      </c>
      <c r="BH160" s="239">
        <f>IF(N160="sníž. přenesená",J160,0)</f>
        <v>0</v>
      </c>
      <c r="BI160" s="239">
        <f>IF(N160="nulová",J160,0)</f>
        <v>0</v>
      </c>
      <c r="BJ160" s="18" t="s">
        <v>85</v>
      </c>
      <c r="BK160" s="239">
        <f>ROUND(I160*H160,2)</f>
        <v>0</v>
      </c>
      <c r="BL160" s="18" t="s">
        <v>177</v>
      </c>
      <c r="BM160" s="238" t="s">
        <v>651</v>
      </c>
    </row>
    <row r="161" s="13" customFormat="1">
      <c r="A161" s="13"/>
      <c r="B161" s="240"/>
      <c r="C161" s="241"/>
      <c r="D161" s="242" t="s">
        <v>179</v>
      </c>
      <c r="E161" s="243" t="s">
        <v>1</v>
      </c>
      <c r="F161" s="244" t="s">
        <v>652</v>
      </c>
      <c r="G161" s="241"/>
      <c r="H161" s="245">
        <v>233.97999999999999</v>
      </c>
      <c r="I161" s="246"/>
      <c r="J161" s="241"/>
      <c r="K161" s="241"/>
      <c r="L161" s="247"/>
      <c r="M161" s="248"/>
      <c r="N161" s="249"/>
      <c r="O161" s="249"/>
      <c r="P161" s="249"/>
      <c r="Q161" s="249"/>
      <c r="R161" s="249"/>
      <c r="S161" s="249"/>
      <c r="T161" s="250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51" t="s">
        <v>179</v>
      </c>
      <c r="AU161" s="251" t="s">
        <v>87</v>
      </c>
      <c r="AV161" s="13" t="s">
        <v>87</v>
      </c>
      <c r="AW161" s="13" t="s">
        <v>34</v>
      </c>
      <c r="AX161" s="13" t="s">
        <v>85</v>
      </c>
      <c r="AY161" s="251" t="s">
        <v>170</v>
      </c>
    </row>
    <row r="162" s="2" customFormat="1" ht="62.7" customHeight="1">
      <c r="A162" s="39"/>
      <c r="B162" s="40"/>
      <c r="C162" s="227" t="s">
        <v>252</v>
      </c>
      <c r="D162" s="227" t="s">
        <v>172</v>
      </c>
      <c r="E162" s="228" t="s">
        <v>265</v>
      </c>
      <c r="F162" s="229" t="s">
        <v>266</v>
      </c>
      <c r="G162" s="230" t="s">
        <v>224</v>
      </c>
      <c r="H162" s="231">
        <v>176.78999999999999</v>
      </c>
      <c r="I162" s="232"/>
      <c r="J162" s="233">
        <f>ROUND(I162*H162,2)</f>
        <v>0</v>
      </c>
      <c r="K162" s="229" t="s">
        <v>176</v>
      </c>
      <c r="L162" s="45"/>
      <c r="M162" s="234" t="s">
        <v>1</v>
      </c>
      <c r="N162" s="235" t="s">
        <v>43</v>
      </c>
      <c r="O162" s="92"/>
      <c r="P162" s="236">
        <f>O162*H162</f>
        <v>0</v>
      </c>
      <c r="Q162" s="236">
        <v>0</v>
      </c>
      <c r="R162" s="236">
        <f>Q162*H162</f>
        <v>0</v>
      </c>
      <c r="S162" s="236">
        <v>0</v>
      </c>
      <c r="T162" s="237">
        <f>S162*H162</f>
        <v>0</v>
      </c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R162" s="238" t="s">
        <v>177</v>
      </c>
      <c r="AT162" s="238" t="s">
        <v>172</v>
      </c>
      <c r="AU162" s="238" t="s">
        <v>87</v>
      </c>
      <c r="AY162" s="18" t="s">
        <v>170</v>
      </c>
      <c r="BE162" s="239">
        <f>IF(N162="základní",J162,0)</f>
        <v>0</v>
      </c>
      <c r="BF162" s="239">
        <f>IF(N162="snížená",J162,0)</f>
        <v>0</v>
      </c>
      <c r="BG162" s="239">
        <f>IF(N162="zákl. přenesená",J162,0)</f>
        <v>0</v>
      </c>
      <c r="BH162" s="239">
        <f>IF(N162="sníž. přenesená",J162,0)</f>
        <v>0</v>
      </c>
      <c r="BI162" s="239">
        <f>IF(N162="nulová",J162,0)</f>
        <v>0</v>
      </c>
      <c r="BJ162" s="18" t="s">
        <v>85</v>
      </c>
      <c r="BK162" s="239">
        <f>ROUND(I162*H162,2)</f>
        <v>0</v>
      </c>
      <c r="BL162" s="18" t="s">
        <v>177</v>
      </c>
      <c r="BM162" s="238" t="s">
        <v>653</v>
      </c>
    </row>
    <row r="163" s="13" customFormat="1">
      <c r="A163" s="13"/>
      <c r="B163" s="240"/>
      <c r="C163" s="241"/>
      <c r="D163" s="242" t="s">
        <v>179</v>
      </c>
      <c r="E163" s="243" t="s">
        <v>1</v>
      </c>
      <c r="F163" s="244" t="s">
        <v>654</v>
      </c>
      <c r="G163" s="241"/>
      <c r="H163" s="245">
        <v>176.78999999999999</v>
      </c>
      <c r="I163" s="246"/>
      <c r="J163" s="241"/>
      <c r="K163" s="241"/>
      <c r="L163" s="247"/>
      <c r="M163" s="248"/>
      <c r="N163" s="249"/>
      <c r="O163" s="249"/>
      <c r="P163" s="249"/>
      <c r="Q163" s="249"/>
      <c r="R163" s="249"/>
      <c r="S163" s="249"/>
      <c r="T163" s="250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51" t="s">
        <v>179</v>
      </c>
      <c r="AU163" s="251" t="s">
        <v>87</v>
      </c>
      <c r="AV163" s="13" t="s">
        <v>87</v>
      </c>
      <c r="AW163" s="13" t="s">
        <v>34</v>
      </c>
      <c r="AX163" s="13" t="s">
        <v>85</v>
      </c>
      <c r="AY163" s="251" t="s">
        <v>170</v>
      </c>
    </row>
    <row r="164" s="2" customFormat="1" ht="66.75" customHeight="1">
      <c r="A164" s="39"/>
      <c r="B164" s="40"/>
      <c r="C164" s="227" t="s">
        <v>257</v>
      </c>
      <c r="D164" s="227" t="s">
        <v>172</v>
      </c>
      <c r="E164" s="228" t="s">
        <v>271</v>
      </c>
      <c r="F164" s="229" t="s">
        <v>272</v>
      </c>
      <c r="G164" s="230" t="s">
        <v>224</v>
      </c>
      <c r="H164" s="231">
        <v>3888.7199999999998</v>
      </c>
      <c r="I164" s="232"/>
      <c r="J164" s="233">
        <f>ROUND(I164*H164,2)</f>
        <v>0</v>
      </c>
      <c r="K164" s="229" t="s">
        <v>176</v>
      </c>
      <c r="L164" s="45"/>
      <c r="M164" s="234" t="s">
        <v>1</v>
      </c>
      <c r="N164" s="235" t="s">
        <v>43</v>
      </c>
      <c r="O164" s="92"/>
      <c r="P164" s="236">
        <f>O164*H164</f>
        <v>0</v>
      </c>
      <c r="Q164" s="236">
        <v>0</v>
      </c>
      <c r="R164" s="236">
        <f>Q164*H164</f>
        <v>0</v>
      </c>
      <c r="S164" s="236">
        <v>0</v>
      </c>
      <c r="T164" s="237">
        <f>S164*H164</f>
        <v>0</v>
      </c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R164" s="238" t="s">
        <v>177</v>
      </c>
      <c r="AT164" s="238" t="s">
        <v>172</v>
      </c>
      <c r="AU164" s="238" t="s">
        <v>87</v>
      </c>
      <c r="AY164" s="18" t="s">
        <v>170</v>
      </c>
      <c r="BE164" s="239">
        <f>IF(N164="základní",J164,0)</f>
        <v>0</v>
      </c>
      <c r="BF164" s="239">
        <f>IF(N164="snížená",J164,0)</f>
        <v>0</v>
      </c>
      <c r="BG164" s="239">
        <f>IF(N164="zákl. přenesená",J164,0)</f>
        <v>0</v>
      </c>
      <c r="BH164" s="239">
        <f>IF(N164="sníž. přenesená",J164,0)</f>
        <v>0</v>
      </c>
      <c r="BI164" s="239">
        <f>IF(N164="nulová",J164,0)</f>
        <v>0</v>
      </c>
      <c r="BJ164" s="18" t="s">
        <v>85</v>
      </c>
      <c r="BK164" s="239">
        <f>ROUND(I164*H164,2)</f>
        <v>0</v>
      </c>
      <c r="BL164" s="18" t="s">
        <v>177</v>
      </c>
      <c r="BM164" s="238" t="s">
        <v>655</v>
      </c>
    </row>
    <row r="165" s="13" customFormat="1">
      <c r="A165" s="13"/>
      <c r="B165" s="240"/>
      <c r="C165" s="241"/>
      <c r="D165" s="242" t="s">
        <v>179</v>
      </c>
      <c r="E165" s="243" t="s">
        <v>1</v>
      </c>
      <c r="F165" s="244" t="s">
        <v>656</v>
      </c>
      <c r="G165" s="241"/>
      <c r="H165" s="245">
        <v>3888.7199999999998</v>
      </c>
      <c r="I165" s="246"/>
      <c r="J165" s="241"/>
      <c r="K165" s="241"/>
      <c r="L165" s="247"/>
      <c r="M165" s="248"/>
      <c r="N165" s="249"/>
      <c r="O165" s="249"/>
      <c r="P165" s="249"/>
      <c r="Q165" s="249"/>
      <c r="R165" s="249"/>
      <c r="S165" s="249"/>
      <c r="T165" s="250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51" t="s">
        <v>179</v>
      </c>
      <c r="AU165" s="251" t="s">
        <v>87</v>
      </c>
      <c r="AV165" s="13" t="s">
        <v>87</v>
      </c>
      <c r="AW165" s="13" t="s">
        <v>34</v>
      </c>
      <c r="AX165" s="13" t="s">
        <v>85</v>
      </c>
      <c r="AY165" s="251" t="s">
        <v>170</v>
      </c>
    </row>
    <row r="166" s="2" customFormat="1" ht="44.25" customHeight="1">
      <c r="A166" s="39"/>
      <c r="B166" s="40"/>
      <c r="C166" s="227" t="s">
        <v>264</v>
      </c>
      <c r="D166" s="227" t="s">
        <v>172</v>
      </c>
      <c r="E166" s="228" t="s">
        <v>657</v>
      </c>
      <c r="F166" s="229" t="s">
        <v>658</v>
      </c>
      <c r="G166" s="230" t="s">
        <v>224</v>
      </c>
      <c r="H166" s="231">
        <v>233.97999999999999</v>
      </c>
      <c r="I166" s="232"/>
      <c r="J166" s="233">
        <f>ROUND(I166*H166,2)</f>
        <v>0</v>
      </c>
      <c r="K166" s="229" t="s">
        <v>176</v>
      </c>
      <c r="L166" s="45"/>
      <c r="M166" s="234" t="s">
        <v>1</v>
      </c>
      <c r="N166" s="235" t="s">
        <v>43</v>
      </c>
      <c r="O166" s="92"/>
      <c r="P166" s="236">
        <f>O166*H166</f>
        <v>0</v>
      </c>
      <c r="Q166" s="236">
        <v>0</v>
      </c>
      <c r="R166" s="236">
        <f>Q166*H166</f>
        <v>0</v>
      </c>
      <c r="S166" s="236">
        <v>0</v>
      </c>
      <c r="T166" s="237">
        <f>S166*H166</f>
        <v>0</v>
      </c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R166" s="238" t="s">
        <v>177</v>
      </c>
      <c r="AT166" s="238" t="s">
        <v>172</v>
      </c>
      <c r="AU166" s="238" t="s">
        <v>87</v>
      </c>
      <c r="AY166" s="18" t="s">
        <v>170</v>
      </c>
      <c r="BE166" s="239">
        <f>IF(N166="základní",J166,0)</f>
        <v>0</v>
      </c>
      <c r="BF166" s="239">
        <f>IF(N166="snížená",J166,0)</f>
        <v>0</v>
      </c>
      <c r="BG166" s="239">
        <f>IF(N166="zákl. přenesená",J166,0)</f>
        <v>0</v>
      </c>
      <c r="BH166" s="239">
        <f>IF(N166="sníž. přenesená",J166,0)</f>
        <v>0</v>
      </c>
      <c r="BI166" s="239">
        <f>IF(N166="nulová",J166,0)</f>
        <v>0</v>
      </c>
      <c r="BJ166" s="18" t="s">
        <v>85</v>
      </c>
      <c r="BK166" s="239">
        <f>ROUND(I166*H166,2)</f>
        <v>0</v>
      </c>
      <c r="BL166" s="18" t="s">
        <v>177</v>
      </c>
      <c r="BM166" s="238" t="s">
        <v>659</v>
      </c>
    </row>
    <row r="167" s="13" customFormat="1">
      <c r="A167" s="13"/>
      <c r="B167" s="240"/>
      <c r="C167" s="241"/>
      <c r="D167" s="242" t="s">
        <v>179</v>
      </c>
      <c r="E167" s="243" t="s">
        <v>1</v>
      </c>
      <c r="F167" s="244" t="s">
        <v>652</v>
      </c>
      <c r="G167" s="241"/>
      <c r="H167" s="245">
        <v>233.97999999999999</v>
      </c>
      <c r="I167" s="246"/>
      <c r="J167" s="241"/>
      <c r="K167" s="241"/>
      <c r="L167" s="247"/>
      <c r="M167" s="248"/>
      <c r="N167" s="249"/>
      <c r="O167" s="249"/>
      <c r="P167" s="249"/>
      <c r="Q167" s="249"/>
      <c r="R167" s="249"/>
      <c r="S167" s="249"/>
      <c r="T167" s="250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51" t="s">
        <v>179</v>
      </c>
      <c r="AU167" s="251" t="s">
        <v>87</v>
      </c>
      <c r="AV167" s="13" t="s">
        <v>87</v>
      </c>
      <c r="AW167" s="13" t="s">
        <v>34</v>
      </c>
      <c r="AX167" s="13" t="s">
        <v>85</v>
      </c>
      <c r="AY167" s="251" t="s">
        <v>170</v>
      </c>
    </row>
    <row r="168" s="2" customFormat="1" ht="44.25" customHeight="1">
      <c r="A168" s="39"/>
      <c r="B168" s="40"/>
      <c r="C168" s="227" t="s">
        <v>270</v>
      </c>
      <c r="D168" s="227" t="s">
        <v>172</v>
      </c>
      <c r="E168" s="228" t="s">
        <v>292</v>
      </c>
      <c r="F168" s="229" t="s">
        <v>293</v>
      </c>
      <c r="G168" s="230" t="s">
        <v>224</v>
      </c>
      <c r="H168" s="231">
        <v>16.309999999999999</v>
      </c>
      <c r="I168" s="232"/>
      <c r="J168" s="233">
        <f>ROUND(I168*H168,2)</f>
        <v>0</v>
      </c>
      <c r="K168" s="229" t="s">
        <v>176</v>
      </c>
      <c r="L168" s="45"/>
      <c r="M168" s="234" t="s">
        <v>1</v>
      </c>
      <c r="N168" s="235" t="s">
        <v>43</v>
      </c>
      <c r="O168" s="92"/>
      <c r="P168" s="236">
        <f>O168*H168</f>
        <v>0</v>
      </c>
      <c r="Q168" s="236">
        <v>0</v>
      </c>
      <c r="R168" s="236">
        <f>Q168*H168</f>
        <v>0</v>
      </c>
      <c r="S168" s="236">
        <v>0</v>
      </c>
      <c r="T168" s="237">
        <f>S168*H168</f>
        <v>0</v>
      </c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R168" s="238" t="s">
        <v>177</v>
      </c>
      <c r="AT168" s="238" t="s">
        <v>172</v>
      </c>
      <c r="AU168" s="238" t="s">
        <v>87</v>
      </c>
      <c r="AY168" s="18" t="s">
        <v>170</v>
      </c>
      <c r="BE168" s="239">
        <f>IF(N168="základní",J168,0)</f>
        <v>0</v>
      </c>
      <c r="BF168" s="239">
        <f>IF(N168="snížená",J168,0)</f>
        <v>0</v>
      </c>
      <c r="BG168" s="239">
        <f>IF(N168="zákl. přenesená",J168,0)</f>
        <v>0</v>
      </c>
      <c r="BH168" s="239">
        <f>IF(N168="sníž. přenesená",J168,0)</f>
        <v>0</v>
      </c>
      <c r="BI168" s="239">
        <f>IF(N168="nulová",J168,0)</f>
        <v>0</v>
      </c>
      <c r="BJ168" s="18" t="s">
        <v>85</v>
      </c>
      <c r="BK168" s="239">
        <f>ROUND(I168*H168,2)</f>
        <v>0</v>
      </c>
      <c r="BL168" s="18" t="s">
        <v>177</v>
      </c>
      <c r="BM168" s="238" t="s">
        <v>660</v>
      </c>
    </row>
    <row r="169" s="13" customFormat="1">
      <c r="A169" s="13"/>
      <c r="B169" s="240"/>
      <c r="C169" s="241"/>
      <c r="D169" s="242" t="s">
        <v>179</v>
      </c>
      <c r="E169" s="243" t="s">
        <v>1</v>
      </c>
      <c r="F169" s="244" t="s">
        <v>661</v>
      </c>
      <c r="G169" s="241"/>
      <c r="H169" s="245">
        <v>16.309999999999999</v>
      </c>
      <c r="I169" s="246"/>
      <c r="J169" s="241"/>
      <c r="K169" s="241"/>
      <c r="L169" s="247"/>
      <c r="M169" s="248"/>
      <c r="N169" s="249"/>
      <c r="O169" s="249"/>
      <c r="P169" s="249"/>
      <c r="Q169" s="249"/>
      <c r="R169" s="249"/>
      <c r="S169" s="249"/>
      <c r="T169" s="250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51" t="s">
        <v>179</v>
      </c>
      <c r="AU169" s="251" t="s">
        <v>87</v>
      </c>
      <c r="AV169" s="13" t="s">
        <v>87</v>
      </c>
      <c r="AW169" s="13" t="s">
        <v>34</v>
      </c>
      <c r="AX169" s="13" t="s">
        <v>85</v>
      </c>
      <c r="AY169" s="251" t="s">
        <v>170</v>
      </c>
    </row>
    <row r="170" s="2" customFormat="1" ht="16.5" customHeight="1">
      <c r="A170" s="39"/>
      <c r="B170" s="40"/>
      <c r="C170" s="273" t="s">
        <v>275</v>
      </c>
      <c r="D170" s="273" t="s">
        <v>298</v>
      </c>
      <c r="E170" s="274" t="s">
        <v>304</v>
      </c>
      <c r="F170" s="275" t="s">
        <v>305</v>
      </c>
      <c r="G170" s="276" t="s">
        <v>278</v>
      </c>
      <c r="H170" s="277">
        <v>32.619999999999997</v>
      </c>
      <c r="I170" s="278"/>
      <c r="J170" s="279">
        <f>ROUND(I170*H170,2)</f>
        <v>0</v>
      </c>
      <c r="K170" s="275" t="s">
        <v>176</v>
      </c>
      <c r="L170" s="280"/>
      <c r="M170" s="281" t="s">
        <v>1</v>
      </c>
      <c r="N170" s="282" t="s">
        <v>43</v>
      </c>
      <c r="O170" s="92"/>
      <c r="P170" s="236">
        <f>O170*H170</f>
        <v>0</v>
      </c>
      <c r="Q170" s="236">
        <v>1</v>
      </c>
      <c r="R170" s="236">
        <f>Q170*H170</f>
        <v>32.619999999999997</v>
      </c>
      <c r="S170" s="236">
        <v>0</v>
      </c>
      <c r="T170" s="237">
        <f>S170*H170</f>
        <v>0</v>
      </c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R170" s="238" t="s">
        <v>210</v>
      </c>
      <c r="AT170" s="238" t="s">
        <v>298</v>
      </c>
      <c r="AU170" s="238" t="s">
        <v>87</v>
      </c>
      <c r="AY170" s="18" t="s">
        <v>170</v>
      </c>
      <c r="BE170" s="239">
        <f>IF(N170="základní",J170,0)</f>
        <v>0</v>
      </c>
      <c r="BF170" s="239">
        <f>IF(N170="snížená",J170,0)</f>
        <v>0</v>
      </c>
      <c r="BG170" s="239">
        <f>IF(N170="zákl. přenesená",J170,0)</f>
        <v>0</v>
      </c>
      <c r="BH170" s="239">
        <f>IF(N170="sníž. přenesená",J170,0)</f>
        <v>0</v>
      </c>
      <c r="BI170" s="239">
        <f>IF(N170="nulová",J170,0)</f>
        <v>0</v>
      </c>
      <c r="BJ170" s="18" t="s">
        <v>85</v>
      </c>
      <c r="BK170" s="239">
        <f>ROUND(I170*H170,2)</f>
        <v>0</v>
      </c>
      <c r="BL170" s="18" t="s">
        <v>177</v>
      </c>
      <c r="BM170" s="238" t="s">
        <v>662</v>
      </c>
    </row>
    <row r="171" s="13" customFormat="1">
      <c r="A171" s="13"/>
      <c r="B171" s="240"/>
      <c r="C171" s="241"/>
      <c r="D171" s="242" t="s">
        <v>179</v>
      </c>
      <c r="E171" s="243" t="s">
        <v>1</v>
      </c>
      <c r="F171" s="244" t="s">
        <v>663</v>
      </c>
      <c r="G171" s="241"/>
      <c r="H171" s="245">
        <v>32.619999999999997</v>
      </c>
      <c r="I171" s="246"/>
      <c r="J171" s="241"/>
      <c r="K171" s="241"/>
      <c r="L171" s="247"/>
      <c r="M171" s="248"/>
      <c r="N171" s="249"/>
      <c r="O171" s="249"/>
      <c r="P171" s="249"/>
      <c r="Q171" s="249"/>
      <c r="R171" s="249"/>
      <c r="S171" s="249"/>
      <c r="T171" s="250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51" t="s">
        <v>179</v>
      </c>
      <c r="AU171" s="251" t="s">
        <v>87</v>
      </c>
      <c r="AV171" s="13" t="s">
        <v>87</v>
      </c>
      <c r="AW171" s="13" t="s">
        <v>34</v>
      </c>
      <c r="AX171" s="13" t="s">
        <v>85</v>
      </c>
      <c r="AY171" s="251" t="s">
        <v>170</v>
      </c>
    </row>
    <row r="172" s="2" customFormat="1" ht="44.25" customHeight="1">
      <c r="A172" s="39"/>
      <c r="B172" s="40"/>
      <c r="C172" s="227" t="s">
        <v>7</v>
      </c>
      <c r="D172" s="227" t="s">
        <v>172</v>
      </c>
      <c r="E172" s="228" t="s">
        <v>276</v>
      </c>
      <c r="F172" s="229" t="s">
        <v>277</v>
      </c>
      <c r="G172" s="230" t="s">
        <v>278</v>
      </c>
      <c r="H172" s="231">
        <v>318.22199999999998</v>
      </c>
      <c r="I172" s="232"/>
      <c r="J172" s="233">
        <f>ROUND(I172*H172,2)</f>
        <v>0</v>
      </c>
      <c r="K172" s="229" t="s">
        <v>176</v>
      </c>
      <c r="L172" s="45"/>
      <c r="M172" s="234" t="s">
        <v>1</v>
      </c>
      <c r="N172" s="235" t="s">
        <v>43</v>
      </c>
      <c r="O172" s="92"/>
      <c r="P172" s="236">
        <f>O172*H172</f>
        <v>0</v>
      </c>
      <c r="Q172" s="236">
        <v>0</v>
      </c>
      <c r="R172" s="236">
        <f>Q172*H172</f>
        <v>0</v>
      </c>
      <c r="S172" s="236">
        <v>0</v>
      </c>
      <c r="T172" s="237">
        <f>S172*H172</f>
        <v>0</v>
      </c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R172" s="238" t="s">
        <v>177</v>
      </c>
      <c r="AT172" s="238" t="s">
        <v>172</v>
      </c>
      <c r="AU172" s="238" t="s">
        <v>87</v>
      </c>
      <c r="AY172" s="18" t="s">
        <v>170</v>
      </c>
      <c r="BE172" s="239">
        <f>IF(N172="základní",J172,0)</f>
        <v>0</v>
      </c>
      <c r="BF172" s="239">
        <f>IF(N172="snížená",J172,0)</f>
        <v>0</v>
      </c>
      <c r="BG172" s="239">
        <f>IF(N172="zákl. přenesená",J172,0)</f>
        <v>0</v>
      </c>
      <c r="BH172" s="239">
        <f>IF(N172="sníž. přenesená",J172,0)</f>
        <v>0</v>
      </c>
      <c r="BI172" s="239">
        <f>IF(N172="nulová",J172,0)</f>
        <v>0</v>
      </c>
      <c r="BJ172" s="18" t="s">
        <v>85</v>
      </c>
      <c r="BK172" s="239">
        <f>ROUND(I172*H172,2)</f>
        <v>0</v>
      </c>
      <c r="BL172" s="18" t="s">
        <v>177</v>
      </c>
      <c r="BM172" s="238" t="s">
        <v>664</v>
      </c>
    </row>
    <row r="173" s="13" customFormat="1">
      <c r="A173" s="13"/>
      <c r="B173" s="240"/>
      <c r="C173" s="241"/>
      <c r="D173" s="242" t="s">
        <v>179</v>
      </c>
      <c r="E173" s="243" t="s">
        <v>1</v>
      </c>
      <c r="F173" s="244" t="s">
        <v>665</v>
      </c>
      <c r="G173" s="241"/>
      <c r="H173" s="245">
        <v>318.22199999999998</v>
      </c>
      <c r="I173" s="246"/>
      <c r="J173" s="241"/>
      <c r="K173" s="241"/>
      <c r="L173" s="247"/>
      <c r="M173" s="248"/>
      <c r="N173" s="249"/>
      <c r="O173" s="249"/>
      <c r="P173" s="249"/>
      <c r="Q173" s="249"/>
      <c r="R173" s="249"/>
      <c r="S173" s="249"/>
      <c r="T173" s="250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51" t="s">
        <v>179</v>
      </c>
      <c r="AU173" s="251" t="s">
        <v>87</v>
      </c>
      <c r="AV173" s="13" t="s">
        <v>87</v>
      </c>
      <c r="AW173" s="13" t="s">
        <v>34</v>
      </c>
      <c r="AX173" s="13" t="s">
        <v>85</v>
      </c>
      <c r="AY173" s="251" t="s">
        <v>170</v>
      </c>
    </row>
    <row r="174" s="2" customFormat="1" ht="62.7" customHeight="1">
      <c r="A174" s="39"/>
      <c r="B174" s="40"/>
      <c r="C174" s="227" t="s">
        <v>286</v>
      </c>
      <c r="D174" s="227" t="s">
        <v>172</v>
      </c>
      <c r="E174" s="228" t="s">
        <v>319</v>
      </c>
      <c r="F174" s="229" t="s">
        <v>320</v>
      </c>
      <c r="G174" s="230" t="s">
        <v>224</v>
      </c>
      <c r="H174" s="231">
        <v>64.900000000000006</v>
      </c>
      <c r="I174" s="232"/>
      <c r="J174" s="233">
        <f>ROUND(I174*H174,2)</f>
        <v>0</v>
      </c>
      <c r="K174" s="229" t="s">
        <v>176</v>
      </c>
      <c r="L174" s="45"/>
      <c r="M174" s="234" t="s">
        <v>1</v>
      </c>
      <c r="N174" s="235" t="s">
        <v>43</v>
      </c>
      <c r="O174" s="92"/>
      <c r="P174" s="236">
        <f>O174*H174</f>
        <v>0</v>
      </c>
      <c r="Q174" s="236">
        <v>0</v>
      </c>
      <c r="R174" s="236">
        <f>Q174*H174</f>
        <v>0</v>
      </c>
      <c r="S174" s="236">
        <v>0</v>
      </c>
      <c r="T174" s="237">
        <f>S174*H174</f>
        <v>0</v>
      </c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R174" s="238" t="s">
        <v>177</v>
      </c>
      <c r="AT174" s="238" t="s">
        <v>172</v>
      </c>
      <c r="AU174" s="238" t="s">
        <v>87</v>
      </c>
      <c r="AY174" s="18" t="s">
        <v>170</v>
      </c>
      <c r="BE174" s="239">
        <f>IF(N174="základní",J174,0)</f>
        <v>0</v>
      </c>
      <c r="BF174" s="239">
        <f>IF(N174="snížená",J174,0)</f>
        <v>0</v>
      </c>
      <c r="BG174" s="239">
        <f>IF(N174="zákl. přenesená",J174,0)</f>
        <v>0</v>
      </c>
      <c r="BH174" s="239">
        <f>IF(N174="sníž. přenesená",J174,0)</f>
        <v>0</v>
      </c>
      <c r="BI174" s="239">
        <f>IF(N174="nulová",J174,0)</f>
        <v>0</v>
      </c>
      <c r="BJ174" s="18" t="s">
        <v>85</v>
      </c>
      <c r="BK174" s="239">
        <f>ROUND(I174*H174,2)</f>
        <v>0</v>
      </c>
      <c r="BL174" s="18" t="s">
        <v>177</v>
      </c>
      <c r="BM174" s="238" t="s">
        <v>666</v>
      </c>
    </row>
    <row r="175" s="13" customFormat="1">
      <c r="A175" s="13"/>
      <c r="B175" s="240"/>
      <c r="C175" s="241"/>
      <c r="D175" s="242" t="s">
        <v>179</v>
      </c>
      <c r="E175" s="243" t="s">
        <v>1</v>
      </c>
      <c r="F175" s="244" t="s">
        <v>667</v>
      </c>
      <c r="G175" s="241"/>
      <c r="H175" s="245">
        <v>64.900000000000006</v>
      </c>
      <c r="I175" s="246"/>
      <c r="J175" s="241"/>
      <c r="K175" s="241"/>
      <c r="L175" s="247"/>
      <c r="M175" s="248"/>
      <c r="N175" s="249"/>
      <c r="O175" s="249"/>
      <c r="P175" s="249"/>
      <c r="Q175" s="249"/>
      <c r="R175" s="249"/>
      <c r="S175" s="249"/>
      <c r="T175" s="250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51" t="s">
        <v>179</v>
      </c>
      <c r="AU175" s="251" t="s">
        <v>87</v>
      </c>
      <c r="AV175" s="13" t="s">
        <v>87</v>
      </c>
      <c r="AW175" s="13" t="s">
        <v>34</v>
      </c>
      <c r="AX175" s="13" t="s">
        <v>85</v>
      </c>
      <c r="AY175" s="251" t="s">
        <v>170</v>
      </c>
    </row>
    <row r="176" s="2" customFormat="1" ht="37.8" customHeight="1">
      <c r="A176" s="39"/>
      <c r="B176" s="40"/>
      <c r="C176" s="273" t="s">
        <v>291</v>
      </c>
      <c r="D176" s="273" t="s">
        <v>298</v>
      </c>
      <c r="E176" s="274" t="s">
        <v>324</v>
      </c>
      <c r="F176" s="275" t="s">
        <v>325</v>
      </c>
      <c r="G176" s="276" t="s">
        <v>278</v>
      </c>
      <c r="H176" s="277">
        <v>116.81999999999999</v>
      </c>
      <c r="I176" s="278"/>
      <c r="J176" s="279">
        <f>ROUND(I176*H176,2)</f>
        <v>0</v>
      </c>
      <c r="K176" s="275" t="s">
        <v>1</v>
      </c>
      <c r="L176" s="280"/>
      <c r="M176" s="281" t="s">
        <v>1</v>
      </c>
      <c r="N176" s="282" t="s">
        <v>43</v>
      </c>
      <c r="O176" s="92"/>
      <c r="P176" s="236">
        <f>O176*H176</f>
        <v>0</v>
      </c>
      <c r="Q176" s="236">
        <v>1</v>
      </c>
      <c r="R176" s="236">
        <f>Q176*H176</f>
        <v>116.81999999999999</v>
      </c>
      <c r="S176" s="236">
        <v>0</v>
      </c>
      <c r="T176" s="237">
        <f>S176*H176</f>
        <v>0</v>
      </c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R176" s="238" t="s">
        <v>210</v>
      </c>
      <c r="AT176" s="238" t="s">
        <v>298</v>
      </c>
      <c r="AU176" s="238" t="s">
        <v>87</v>
      </c>
      <c r="AY176" s="18" t="s">
        <v>170</v>
      </c>
      <c r="BE176" s="239">
        <f>IF(N176="základní",J176,0)</f>
        <v>0</v>
      </c>
      <c r="BF176" s="239">
        <f>IF(N176="snížená",J176,0)</f>
        <v>0</v>
      </c>
      <c r="BG176" s="239">
        <f>IF(N176="zákl. přenesená",J176,0)</f>
        <v>0</v>
      </c>
      <c r="BH176" s="239">
        <f>IF(N176="sníž. přenesená",J176,0)</f>
        <v>0</v>
      </c>
      <c r="BI176" s="239">
        <f>IF(N176="nulová",J176,0)</f>
        <v>0</v>
      </c>
      <c r="BJ176" s="18" t="s">
        <v>85</v>
      </c>
      <c r="BK176" s="239">
        <f>ROUND(I176*H176,2)</f>
        <v>0</v>
      </c>
      <c r="BL176" s="18" t="s">
        <v>177</v>
      </c>
      <c r="BM176" s="238" t="s">
        <v>668</v>
      </c>
    </row>
    <row r="177" s="13" customFormat="1">
      <c r="A177" s="13"/>
      <c r="B177" s="240"/>
      <c r="C177" s="241"/>
      <c r="D177" s="242" t="s">
        <v>179</v>
      </c>
      <c r="E177" s="243" t="s">
        <v>1</v>
      </c>
      <c r="F177" s="244" t="s">
        <v>669</v>
      </c>
      <c r="G177" s="241"/>
      <c r="H177" s="245">
        <v>116.81999999999999</v>
      </c>
      <c r="I177" s="246"/>
      <c r="J177" s="241"/>
      <c r="K177" s="241"/>
      <c r="L177" s="247"/>
      <c r="M177" s="248"/>
      <c r="N177" s="249"/>
      <c r="O177" s="249"/>
      <c r="P177" s="249"/>
      <c r="Q177" s="249"/>
      <c r="R177" s="249"/>
      <c r="S177" s="249"/>
      <c r="T177" s="250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251" t="s">
        <v>179</v>
      </c>
      <c r="AU177" s="251" t="s">
        <v>87</v>
      </c>
      <c r="AV177" s="13" t="s">
        <v>87</v>
      </c>
      <c r="AW177" s="13" t="s">
        <v>34</v>
      </c>
      <c r="AX177" s="13" t="s">
        <v>85</v>
      </c>
      <c r="AY177" s="251" t="s">
        <v>170</v>
      </c>
    </row>
    <row r="178" s="2" customFormat="1" ht="44.25" customHeight="1">
      <c r="A178" s="39"/>
      <c r="B178" s="40"/>
      <c r="C178" s="227" t="s">
        <v>297</v>
      </c>
      <c r="D178" s="227" t="s">
        <v>172</v>
      </c>
      <c r="E178" s="228" t="s">
        <v>670</v>
      </c>
      <c r="F178" s="229" t="s">
        <v>671</v>
      </c>
      <c r="G178" s="230" t="s">
        <v>224</v>
      </c>
      <c r="H178" s="231">
        <v>233.97999999999999</v>
      </c>
      <c r="I178" s="232"/>
      <c r="J178" s="233">
        <f>ROUND(I178*H178,2)</f>
        <v>0</v>
      </c>
      <c r="K178" s="229" t="s">
        <v>176</v>
      </c>
      <c r="L178" s="45"/>
      <c r="M178" s="234" t="s">
        <v>1</v>
      </c>
      <c r="N178" s="235" t="s">
        <v>43</v>
      </c>
      <c r="O178" s="92"/>
      <c r="P178" s="236">
        <f>O178*H178</f>
        <v>0</v>
      </c>
      <c r="Q178" s="236">
        <v>0</v>
      </c>
      <c r="R178" s="236">
        <f>Q178*H178</f>
        <v>0</v>
      </c>
      <c r="S178" s="236">
        <v>0</v>
      </c>
      <c r="T178" s="237">
        <f>S178*H178</f>
        <v>0</v>
      </c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R178" s="238" t="s">
        <v>177</v>
      </c>
      <c r="AT178" s="238" t="s">
        <v>172</v>
      </c>
      <c r="AU178" s="238" t="s">
        <v>87</v>
      </c>
      <c r="AY178" s="18" t="s">
        <v>170</v>
      </c>
      <c r="BE178" s="239">
        <f>IF(N178="základní",J178,0)</f>
        <v>0</v>
      </c>
      <c r="BF178" s="239">
        <f>IF(N178="snížená",J178,0)</f>
        <v>0</v>
      </c>
      <c r="BG178" s="239">
        <f>IF(N178="zákl. přenesená",J178,0)</f>
        <v>0</v>
      </c>
      <c r="BH178" s="239">
        <f>IF(N178="sníž. přenesená",J178,0)</f>
        <v>0</v>
      </c>
      <c r="BI178" s="239">
        <f>IF(N178="nulová",J178,0)</f>
        <v>0</v>
      </c>
      <c r="BJ178" s="18" t="s">
        <v>85</v>
      </c>
      <c r="BK178" s="239">
        <f>ROUND(I178*H178,2)</f>
        <v>0</v>
      </c>
      <c r="BL178" s="18" t="s">
        <v>177</v>
      </c>
      <c r="BM178" s="238" t="s">
        <v>672</v>
      </c>
    </row>
    <row r="179" s="13" customFormat="1">
      <c r="A179" s="13"/>
      <c r="B179" s="240"/>
      <c r="C179" s="241"/>
      <c r="D179" s="242" t="s">
        <v>179</v>
      </c>
      <c r="E179" s="243" t="s">
        <v>1</v>
      </c>
      <c r="F179" s="244" t="s">
        <v>673</v>
      </c>
      <c r="G179" s="241"/>
      <c r="H179" s="245">
        <v>233.97999999999999</v>
      </c>
      <c r="I179" s="246"/>
      <c r="J179" s="241"/>
      <c r="K179" s="241"/>
      <c r="L179" s="247"/>
      <c r="M179" s="248"/>
      <c r="N179" s="249"/>
      <c r="O179" s="249"/>
      <c r="P179" s="249"/>
      <c r="Q179" s="249"/>
      <c r="R179" s="249"/>
      <c r="S179" s="249"/>
      <c r="T179" s="250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51" t="s">
        <v>179</v>
      </c>
      <c r="AU179" s="251" t="s">
        <v>87</v>
      </c>
      <c r="AV179" s="13" t="s">
        <v>87</v>
      </c>
      <c r="AW179" s="13" t="s">
        <v>34</v>
      </c>
      <c r="AX179" s="13" t="s">
        <v>85</v>
      </c>
      <c r="AY179" s="251" t="s">
        <v>170</v>
      </c>
    </row>
    <row r="180" s="12" customFormat="1" ht="22.8" customHeight="1">
      <c r="A180" s="12"/>
      <c r="B180" s="211"/>
      <c r="C180" s="212"/>
      <c r="D180" s="213" t="s">
        <v>77</v>
      </c>
      <c r="E180" s="225" t="s">
        <v>87</v>
      </c>
      <c r="F180" s="225" t="s">
        <v>375</v>
      </c>
      <c r="G180" s="212"/>
      <c r="H180" s="212"/>
      <c r="I180" s="215"/>
      <c r="J180" s="226">
        <f>BK180</f>
        <v>0</v>
      </c>
      <c r="K180" s="212"/>
      <c r="L180" s="217"/>
      <c r="M180" s="218"/>
      <c r="N180" s="219"/>
      <c r="O180" s="219"/>
      <c r="P180" s="220">
        <f>SUM(P181:P222)</f>
        <v>0</v>
      </c>
      <c r="Q180" s="219"/>
      <c r="R180" s="220">
        <f>SUM(R181:R222)</f>
        <v>107.76646105999997</v>
      </c>
      <c r="S180" s="219"/>
      <c r="T180" s="221">
        <f>SUM(T181:T222)</f>
        <v>0</v>
      </c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R180" s="222" t="s">
        <v>85</v>
      </c>
      <c r="AT180" s="223" t="s">
        <v>77</v>
      </c>
      <c r="AU180" s="223" t="s">
        <v>85</v>
      </c>
      <c r="AY180" s="222" t="s">
        <v>170</v>
      </c>
      <c r="BK180" s="224">
        <f>SUM(BK181:BK222)</f>
        <v>0</v>
      </c>
    </row>
    <row r="181" s="2" customFormat="1" ht="37.8" customHeight="1">
      <c r="A181" s="39"/>
      <c r="B181" s="40"/>
      <c r="C181" s="227" t="s">
        <v>303</v>
      </c>
      <c r="D181" s="227" t="s">
        <v>172</v>
      </c>
      <c r="E181" s="228" t="s">
        <v>377</v>
      </c>
      <c r="F181" s="229" t="s">
        <v>378</v>
      </c>
      <c r="G181" s="230" t="s">
        <v>175</v>
      </c>
      <c r="H181" s="231">
        <v>416.07999999999998</v>
      </c>
      <c r="I181" s="232"/>
      <c r="J181" s="233">
        <f>ROUND(I181*H181,2)</f>
        <v>0</v>
      </c>
      <c r="K181" s="229" t="s">
        <v>176</v>
      </c>
      <c r="L181" s="45"/>
      <c r="M181" s="234" t="s">
        <v>1</v>
      </c>
      <c r="N181" s="235" t="s">
        <v>43</v>
      </c>
      <c r="O181" s="92"/>
      <c r="P181" s="236">
        <f>O181*H181</f>
        <v>0</v>
      </c>
      <c r="Q181" s="236">
        <v>0.00010000000000000001</v>
      </c>
      <c r="R181" s="236">
        <f>Q181*H181</f>
        <v>0.041607999999999999</v>
      </c>
      <c r="S181" s="236">
        <v>0</v>
      </c>
      <c r="T181" s="237">
        <f>S181*H181</f>
        <v>0</v>
      </c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R181" s="238" t="s">
        <v>177</v>
      </c>
      <c r="AT181" s="238" t="s">
        <v>172</v>
      </c>
      <c r="AU181" s="238" t="s">
        <v>87</v>
      </c>
      <c r="AY181" s="18" t="s">
        <v>170</v>
      </c>
      <c r="BE181" s="239">
        <f>IF(N181="základní",J181,0)</f>
        <v>0</v>
      </c>
      <c r="BF181" s="239">
        <f>IF(N181="snížená",J181,0)</f>
        <v>0</v>
      </c>
      <c r="BG181" s="239">
        <f>IF(N181="zákl. přenesená",J181,0)</f>
        <v>0</v>
      </c>
      <c r="BH181" s="239">
        <f>IF(N181="sníž. přenesená",J181,0)</f>
        <v>0</v>
      </c>
      <c r="BI181" s="239">
        <f>IF(N181="nulová",J181,0)</f>
        <v>0</v>
      </c>
      <c r="BJ181" s="18" t="s">
        <v>85</v>
      </c>
      <c r="BK181" s="239">
        <f>ROUND(I181*H181,2)</f>
        <v>0</v>
      </c>
      <c r="BL181" s="18" t="s">
        <v>177</v>
      </c>
      <c r="BM181" s="238" t="s">
        <v>674</v>
      </c>
    </row>
    <row r="182" s="13" customFormat="1">
      <c r="A182" s="13"/>
      <c r="B182" s="240"/>
      <c r="C182" s="241"/>
      <c r="D182" s="242" t="s">
        <v>179</v>
      </c>
      <c r="E182" s="243" t="s">
        <v>1</v>
      </c>
      <c r="F182" s="244" t="s">
        <v>675</v>
      </c>
      <c r="G182" s="241"/>
      <c r="H182" s="245">
        <v>416.07999999999998</v>
      </c>
      <c r="I182" s="246"/>
      <c r="J182" s="241"/>
      <c r="K182" s="241"/>
      <c r="L182" s="247"/>
      <c r="M182" s="248"/>
      <c r="N182" s="249"/>
      <c r="O182" s="249"/>
      <c r="P182" s="249"/>
      <c r="Q182" s="249"/>
      <c r="R182" s="249"/>
      <c r="S182" s="249"/>
      <c r="T182" s="250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251" t="s">
        <v>179</v>
      </c>
      <c r="AU182" s="251" t="s">
        <v>87</v>
      </c>
      <c r="AV182" s="13" t="s">
        <v>87</v>
      </c>
      <c r="AW182" s="13" t="s">
        <v>34</v>
      </c>
      <c r="AX182" s="13" t="s">
        <v>85</v>
      </c>
      <c r="AY182" s="251" t="s">
        <v>170</v>
      </c>
    </row>
    <row r="183" s="2" customFormat="1" ht="24.15" customHeight="1">
      <c r="A183" s="39"/>
      <c r="B183" s="40"/>
      <c r="C183" s="273" t="s">
        <v>308</v>
      </c>
      <c r="D183" s="273" t="s">
        <v>298</v>
      </c>
      <c r="E183" s="274" t="s">
        <v>382</v>
      </c>
      <c r="F183" s="275" t="s">
        <v>383</v>
      </c>
      <c r="G183" s="276" t="s">
        <v>175</v>
      </c>
      <c r="H183" s="277">
        <v>492.84699999999998</v>
      </c>
      <c r="I183" s="278"/>
      <c r="J183" s="279">
        <f>ROUND(I183*H183,2)</f>
        <v>0</v>
      </c>
      <c r="K183" s="275" t="s">
        <v>176</v>
      </c>
      <c r="L183" s="280"/>
      <c r="M183" s="281" t="s">
        <v>1</v>
      </c>
      <c r="N183" s="282" t="s">
        <v>43</v>
      </c>
      <c r="O183" s="92"/>
      <c r="P183" s="236">
        <f>O183*H183</f>
        <v>0</v>
      </c>
      <c r="Q183" s="236">
        <v>0.00050000000000000001</v>
      </c>
      <c r="R183" s="236">
        <f>Q183*H183</f>
        <v>0.24642349999999999</v>
      </c>
      <c r="S183" s="236">
        <v>0</v>
      </c>
      <c r="T183" s="237">
        <f>S183*H183</f>
        <v>0</v>
      </c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R183" s="238" t="s">
        <v>210</v>
      </c>
      <c r="AT183" s="238" t="s">
        <v>298</v>
      </c>
      <c r="AU183" s="238" t="s">
        <v>87</v>
      </c>
      <c r="AY183" s="18" t="s">
        <v>170</v>
      </c>
      <c r="BE183" s="239">
        <f>IF(N183="základní",J183,0)</f>
        <v>0</v>
      </c>
      <c r="BF183" s="239">
        <f>IF(N183="snížená",J183,0)</f>
        <v>0</v>
      </c>
      <c r="BG183" s="239">
        <f>IF(N183="zákl. přenesená",J183,0)</f>
        <v>0</v>
      </c>
      <c r="BH183" s="239">
        <f>IF(N183="sníž. přenesená",J183,0)</f>
        <v>0</v>
      </c>
      <c r="BI183" s="239">
        <f>IF(N183="nulová",J183,0)</f>
        <v>0</v>
      </c>
      <c r="BJ183" s="18" t="s">
        <v>85</v>
      </c>
      <c r="BK183" s="239">
        <f>ROUND(I183*H183,2)</f>
        <v>0</v>
      </c>
      <c r="BL183" s="18" t="s">
        <v>177</v>
      </c>
      <c r="BM183" s="238" t="s">
        <v>676</v>
      </c>
    </row>
    <row r="184" s="13" customFormat="1">
      <c r="A184" s="13"/>
      <c r="B184" s="240"/>
      <c r="C184" s="241"/>
      <c r="D184" s="242" t="s">
        <v>179</v>
      </c>
      <c r="E184" s="241"/>
      <c r="F184" s="244" t="s">
        <v>677</v>
      </c>
      <c r="G184" s="241"/>
      <c r="H184" s="245">
        <v>492.84699999999998</v>
      </c>
      <c r="I184" s="246"/>
      <c r="J184" s="241"/>
      <c r="K184" s="241"/>
      <c r="L184" s="247"/>
      <c r="M184" s="248"/>
      <c r="N184" s="249"/>
      <c r="O184" s="249"/>
      <c r="P184" s="249"/>
      <c r="Q184" s="249"/>
      <c r="R184" s="249"/>
      <c r="S184" s="249"/>
      <c r="T184" s="250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251" t="s">
        <v>179</v>
      </c>
      <c r="AU184" s="251" t="s">
        <v>87</v>
      </c>
      <c r="AV184" s="13" t="s">
        <v>87</v>
      </c>
      <c r="AW184" s="13" t="s">
        <v>4</v>
      </c>
      <c r="AX184" s="13" t="s">
        <v>85</v>
      </c>
      <c r="AY184" s="251" t="s">
        <v>170</v>
      </c>
    </row>
    <row r="185" s="2" customFormat="1" ht="37.8" customHeight="1">
      <c r="A185" s="39"/>
      <c r="B185" s="40"/>
      <c r="C185" s="227" t="s">
        <v>313</v>
      </c>
      <c r="D185" s="227" t="s">
        <v>172</v>
      </c>
      <c r="E185" s="228" t="s">
        <v>678</v>
      </c>
      <c r="F185" s="229" t="s">
        <v>679</v>
      </c>
      <c r="G185" s="230" t="s">
        <v>389</v>
      </c>
      <c r="H185" s="231">
        <v>102</v>
      </c>
      <c r="I185" s="232"/>
      <c r="J185" s="233">
        <f>ROUND(I185*H185,2)</f>
        <v>0</v>
      </c>
      <c r="K185" s="229" t="s">
        <v>176</v>
      </c>
      <c r="L185" s="45"/>
      <c r="M185" s="234" t="s">
        <v>1</v>
      </c>
      <c r="N185" s="235" t="s">
        <v>43</v>
      </c>
      <c r="O185" s="92"/>
      <c r="P185" s="236">
        <f>O185*H185</f>
        <v>0</v>
      </c>
      <c r="Q185" s="236">
        <v>0.00032000000000000003</v>
      </c>
      <c r="R185" s="236">
        <f>Q185*H185</f>
        <v>0.032640000000000002</v>
      </c>
      <c r="S185" s="236">
        <v>0</v>
      </c>
      <c r="T185" s="237">
        <f>S185*H185</f>
        <v>0</v>
      </c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R185" s="238" t="s">
        <v>177</v>
      </c>
      <c r="AT185" s="238" t="s">
        <v>172</v>
      </c>
      <c r="AU185" s="238" t="s">
        <v>87</v>
      </c>
      <c r="AY185" s="18" t="s">
        <v>170</v>
      </c>
      <c r="BE185" s="239">
        <f>IF(N185="základní",J185,0)</f>
        <v>0</v>
      </c>
      <c r="BF185" s="239">
        <f>IF(N185="snížená",J185,0)</f>
        <v>0</v>
      </c>
      <c r="BG185" s="239">
        <f>IF(N185="zákl. přenesená",J185,0)</f>
        <v>0</v>
      </c>
      <c r="BH185" s="239">
        <f>IF(N185="sníž. přenesená",J185,0)</f>
        <v>0</v>
      </c>
      <c r="BI185" s="239">
        <f>IF(N185="nulová",J185,0)</f>
        <v>0</v>
      </c>
      <c r="BJ185" s="18" t="s">
        <v>85</v>
      </c>
      <c r="BK185" s="239">
        <f>ROUND(I185*H185,2)</f>
        <v>0</v>
      </c>
      <c r="BL185" s="18" t="s">
        <v>177</v>
      </c>
      <c r="BM185" s="238" t="s">
        <v>680</v>
      </c>
    </row>
    <row r="186" s="13" customFormat="1">
      <c r="A186" s="13"/>
      <c r="B186" s="240"/>
      <c r="C186" s="241"/>
      <c r="D186" s="242" t="s">
        <v>179</v>
      </c>
      <c r="E186" s="243" t="s">
        <v>1</v>
      </c>
      <c r="F186" s="244" t="s">
        <v>681</v>
      </c>
      <c r="G186" s="241"/>
      <c r="H186" s="245">
        <v>102</v>
      </c>
      <c r="I186" s="246"/>
      <c r="J186" s="241"/>
      <c r="K186" s="241"/>
      <c r="L186" s="247"/>
      <c r="M186" s="248"/>
      <c r="N186" s="249"/>
      <c r="O186" s="249"/>
      <c r="P186" s="249"/>
      <c r="Q186" s="249"/>
      <c r="R186" s="249"/>
      <c r="S186" s="249"/>
      <c r="T186" s="250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T186" s="251" t="s">
        <v>179</v>
      </c>
      <c r="AU186" s="251" t="s">
        <v>87</v>
      </c>
      <c r="AV186" s="13" t="s">
        <v>87</v>
      </c>
      <c r="AW186" s="13" t="s">
        <v>34</v>
      </c>
      <c r="AX186" s="13" t="s">
        <v>85</v>
      </c>
      <c r="AY186" s="251" t="s">
        <v>170</v>
      </c>
    </row>
    <row r="187" s="2" customFormat="1" ht="37.8" customHeight="1">
      <c r="A187" s="39"/>
      <c r="B187" s="40"/>
      <c r="C187" s="227" t="s">
        <v>318</v>
      </c>
      <c r="D187" s="227" t="s">
        <v>172</v>
      </c>
      <c r="E187" s="228" t="s">
        <v>682</v>
      </c>
      <c r="F187" s="229" t="s">
        <v>683</v>
      </c>
      <c r="G187" s="230" t="s">
        <v>389</v>
      </c>
      <c r="H187" s="231">
        <v>34</v>
      </c>
      <c r="I187" s="232"/>
      <c r="J187" s="233">
        <f>ROUND(I187*H187,2)</f>
        <v>0</v>
      </c>
      <c r="K187" s="229" t="s">
        <v>176</v>
      </c>
      <c r="L187" s="45"/>
      <c r="M187" s="234" t="s">
        <v>1</v>
      </c>
      <c r="N187" s="235" t="s">
        <v>43</v>
      </c>
      <c r="O187" s="92"/>
      <c r="P187" s="236">
        <f>O187*H187</f>
        <v>0</v>
      </c>
      <c r="Q187" s="236">
        <v>0.00036999999999999999</v>
      </c>
      <c r="R187" s="236">
        <f>Q187*H187</f>
        <v>0.012579999999999999</v>
      </c>
      <c r="S187" s="236">
        <v>0</v>
      </c>
      <c r="T187" s="237">
        <f>S187*H187</f>
        <v>0</v>
      </c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R187" s="238" t="s">
        <v>177</v>
      </c>
      <c r="AT187" s="238" t="s">
        <v>172</v>
      </c>
      <c r="AU187" s="238" t="s">
        <v>87</v>
      </c>
      <c r="AY187" s="18" t="s">
        <v>170</v>
      </c>
      <c r="BE187" s="239">
        <f>IF(N187="základní",J187,0)</f>
        <v>0</v>
      </c>
      <c r="BF187" s="239">
        <f>IF(N187="snížená",J187,0)</f>
        <v>0</v>
      </c>
      <c r="BG187" s="239">
        <f>IF(N187="zákl. přenesená",J187,0)</f>
        <v>0</v>
      </c>
      <c r="BH187" s="239">
        <f>IF(N187="sníž. přenesená",J187,0)</f>
        <v>0</v>
      </c>
      <c r="BI187" s="239">
        <f>IF(N187="nulová",J187,0)</f>
        <v>0</v>
      </c>
      <c r="BJ187" s="18" t="s">
        <v>85</v>
      </c>
      <c r="BK187" s="239">
        <f>ROUND(I187*H187,2)</f>
        <v>0</v>
      </c>
      <c r="BL187" s="18" t="s">
        <v>177</v>
      </c>
      <c r="BM187" s="238" t="s">
        <v>684</v>
      </c>
    </row>
    <row r="188" s="13" customFormat="1">
      <c r="A188" s="13"/>
      <c r="B188" s="240"/>
      <c r="C188" s="241"/>
      <c r="D188" s="242" t="s">
        <v>179</v>
      </c>
      <c r="E188" s="243" t="s">
        <v>1</v>
      </c>
      <c r="F188" s="244" t="s">
        <v>685</v>
      </c>
      <c r="G188" s="241"/>
      <c r="H188" s="245">
        <v>34</v>
      </c>
      <c r="I188" s="246"/>
      <c r="J188" s="241"/>
      <c r="K188" s="241"/>
      <c r="L188" s="247"/>
      <c r="M188" s="248"/>
      <c r="N188" s="249"/>
      <c r="O188" s="249"/>
      <c r="P188" s="249"/>
      <c r="Q188" s="249"/>
      <c r="R188" s="249"/>
      <c r="S188" s="249"/>
      <c r="T188" s="250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T188" s="251" t="s">
        <v>179</v>
      </c>
      <c r="AU188" s="251" t="s">
        <v>87</v>
      </c>
      <c r="AV188" s="13" t="s">
        <v>87</v>
      </c>
      <c r="AW188" s="13" t="s">
        <v>34</v>
      </c>
      <c r="AX188" s="13" t="s">
        <v>85</v>
      </c>
      <c r="AY188" s="251" t="s">
        <v>170</v>
      </c>
    </row>
    <row r="189" s="2" customFormat="1" ht="37.8" customHeight="1">
      <c r="A189" s="39"/>
      <c r="B189" s="40"/>
      <c r="C189" s="227" t="s">
        <v>323</v>
      </c>
      <c r="D189" s="227" t="s">
        <v>172</v>
      </c>
      <c r="E189" s="228" t="s">
        <v>686</v>
      </c>
      <c r="F189" s="229" t="s">
        <v>687</v>
      </c>
      <c r="G189" s="230" t="s">
        <v>389</v>
      </c>
      <c r="H189" s="231">
        <v>108</v>
      </c>
      <c r="I189" s="232"/>
      <c r="J189" s="233">
        <f>ROUND(I189*H189,2)</f>
        <v>0</v>
      </c>
      <c r="K189" s="229" t="s">
        <v>176</v>
      </c>
      <c r="L189" s="45"/>
      <c r="M189" s="234" t="s">
        <v>1</v>
      </c>
      <c r="N189" s="235" t="s">
        <v>43</v>
      </c>
      <c r="O189" s="92"/>
      <c r="P189" s="236">
        <f>O189*H189</f>
        <v>0</v>
      </c>
      <c r="Q189" s="236">
        <v>0.00040000000000000002</v>
      </c>
      <c r="R189" s="236">
        <f>Q189*H189</f>
        <v>0.043200000000000002</v>
      </c>
      <c r="S189" s="236">
        <v>0</v>
      </c>
      <c r="T189" s="237">
        <f>S189*H189</f>
        <v>0</v>
      </c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R189" s="238" t="s">
        <v>177</v>
      </c>
      <c r="AT189" s="238" t="s">
        <v>172</v>
      </c>
      <c r="AU189" s="238" t="s">
        <v>87</v>
      </c>
      <c r="AY189" s="18" t="s">
        <v>170</v>
      </c>
      <c r="BE189" s="239">
        <f>IF(N189="základní",J189,0)</f>
        <v>0</v>
      </c>
      <c r="BF189" s="239">
        <f>IF(N189="snížená",J189,0)</f>
        <v>0</v>
      </c>
      <c r="BG189" s="239">
        <f>IF(N189="zákl. přenesená",J189,0)</f>
        <v>0</v>
      </c>
      <c r="BH189" s="239">
        <f>IF(N189="sníž. přenesená",J189,0)</f>
        <v>0</v>
      </c>
      <c r="BI189" s="239">
        <f>IF(N189="nulová",J189,0)</f>
        <v>0</v>
      </c>
      <c r="BJ189" s="18" t="s">
        <v>85</v>
      </c>
      <c r="BK189" s="239">
        <f>ROUND(I189*H189,2)</f>
        <v>0</v>
      </c>
      <c r="BL189" s="18" t="s">
        <v>177</v>
      </c>
      <c r="BM189" s="238" t="s">
        <v>688</v>
      </c>
    </row>
    <row r="190" s="13" customFormat="1">
      <c r="A190" s="13"/>
      <c r="B190" s="240"/>
      <c r="C190" s="241"/>
      <c r="D190" s="242" t="s">
        <v>179</v>
      </c>
      <c r="E190" s="243" t="s">
        <v>1</v>
      </c>
      <c r="F190" s="244" t="s">
        <v>689</v>
      </c>
      <c r="G190" s="241"/>
      <c r="H190" s="245">
        <v>108</v>
      </c>
      <c r="I190" s="246"/>
      <c r="J190" s="241"/>
      <c r="K190" s="241"/>
      <c r="L190" s="247"/>
      <c r="M190" s="248"/>
      <c r="N190" s="249"/>
      <c r="O190" s="249"/>
      <c r="P190" s="249"/>
      <c r="Q190" s="249"/>
      <c r="R190" s="249"/>
      <c r="S190" s="249"/>
      <c r="T190" s="250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251" t="s">
        <v>179</v>
      </c>
      <c r="AU190" s="251" t="s">
        <v>87</v>
      </c>
      <c r="AV190" s="13" t="s">
        <v>87</v>
      </c>
      <c r="AW190" s="13" t="s">
        <v>34</v>
      </c>
      <c r="AX190" s="13" t="s">
        <v>85</v>
      </c>
      <c r="AY190" s="251" t="s">
        <v>170</v>
      </c>
    </row>
    <row r="191" s="2" customFormat="1" ht="44.25" customHeight="1">
      <c r="A191" s="39"/>
      <c r="B191" s="40"/>
      <c r="C191" s="227" t="s">
        <v>328</v>
      </c>
      <c r="D191" s="227" t="s">
        <v>172</v>
      </c>
      <c r="E191" s="228" t="s">
        <v>690</v>
      </c>
      <c r="F191" s="229" t="s">
        <v>691</v>
      </c>
      <c r="G191" s="230" t="s">
        <v>389</v>
      </c>
      <c r="H191" s="231">
        <v>33</v>
      </c>
      <c r="I191" s="232"/>
      <c r="J191" s="233">
        <f>ROUND(I191*H191,2)</f>
        <v>0</v>
      </c>
      <c r="K191" s="229" t="s">
        <v>176</v>
      </c>
      <c r="L191" s="45"/>
      <c r="M191" s="234" t="s">
        <v>1</v>
      </c>
      <c r="N191" s="235" t="s">
        <v>43</v>
      </c>
      <c r="O191" s="92"/>
      <c r="P191" s="236">
        <f>O191*H191</f>
        <v>0</v>
      </c>
      <c r="Q191" s="236">
        <v>0.00011</v>
      </c>
      <c r="R191" s="236">
        <f>Q191*H191</f>
        <v>0.00363</v>
      </c>
      <c r="S191" s="236">
        <v>0</v>
      </c>
      <c r="T191" s="237">
        <f>S191*H191</f>
        <v>0</v>
      </c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R191" s="238" t="s">
        <v>177</v>
      </c>
      <c r="AT191" s="238" t="s">
        <v>172</v>
      </c>
      <c r="AU191" s="238" t="s">
        <v>87</v>
      </c>
      <c r="AY191" s="18" t="s">
        <v>170</v>
      </c>
      <c r="BE191" s="239">
        <f>IF(N191="základní",J191,0)</f>
        <v>0</v>
      </c>
      <c r="BF191" s="239">
        <f>IF(N191="snížená",J191,0)</f>
        <v>0</v>
      </c>
      <c r="BG191" s="239">
        <f>IF(N191="zákl. přenesená",J191,0)</f>
        <v>0</v>
      </c>
      <c r="BH191" s="239">
        <f>IF(N191="sníž. přenesená",J191,0)</f>
        <v>0</v>
      </c>
      <c r="BI191" s="239">
        <f>IF(N191="nulová",J191,0)</f>
        <v>0</v>
      </c>
      <c r="BJ191" s="18" t="s">
        <v>85</v>
      </c>
      <c r="BK191" s="239">
        <f>ROUND(I191*H191,2)</f>
        <v>0</v>
      </c>
      <c r="BL191" s="18" t="s">
        <v>177</v>
      </c>
      <c r="BM191" s="238" t="s">
        <v>692</v>
      </c>
    </row>
    <row r="192" s="13" customFormat="1">
      <c r="A192" s="13"/>
      <c r="B192" s="240"/>
      <c r="C192" s="241"/>
      <c r="D192" s="242" t="s">
        <v>179</v>
      </c>
      <c r="E192" s="243" t="s">
        <v>1</v>
      </c>
      <c r="F192" s="244" t="s">
        <v>693</v>
      </c>
      <c r="G192" s="241"/>
      <c r="H192" s="245">
        <v>33</v>
      </c>
      <c r="I192" s="246"/>
      <c r="J192" s="241"/>
      <c r="K192" s="241"/>
      <c r="L192" s="247"/>
      <c r="M192" s="248"/>
      <c r="N192" s="249"/>
      <c r="O192" s="249"/>
      <c r="P192" s="249"/>
      <c r="Q192" s="249"/>
      <c r="R192" s="249"/>
      <c r="S192" s="249"/>
      <c r="T192" s="250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251" t="s">
        <v>179</v>
      </c>
      <c r="AU192" s="251" t="s">
        <v>87</v>
      </c>
      <c r="AV192" s="13" t="s">
        <v>87</v>
      </c>
      <c r="AW192" s="13" t="s">
        <v>34</v>
      </c>
      <c r="AX192" s="13" t="s">
        <v>85</v>
      </c>
      <c r="AY192" s="251" t="s">
        <v>170</v>
      </c>
    </row>
    <row r="193" s="2" customFormat="1" ht="24.15" customHeight="1">
      <c r="A193" s="39"/>
      <c r="B193" s="40"/>
      <c r="C193" s="227" t="s">
        <v>333</v>
      </c>
      <c r="D193" s="227" t="s">
        <v>172</v>
      </c>
      <c r="E193" s="228" t="s">
        <v>694</v>
      </c>
      <c r="F193" s="229" t="s">
        <v>695</v>
      </c>
      <c r="G193" s="230" t="s">
        <v>389</v>
      </c>
      <c r="H193" s="231">
        <v>136</v>
      </c>
      <c r="I193" s="232"/>
      <c r="J193" s="233">
        <f>ROUND(I193*H193,2)</f>
        <v>0</v>
      </c>
      <c r="K193" s="229" t="s">
        <v>176</v>
      </c>
      <c r="L193" s="45"/>
      <c r="M193" s="234" t="s">
        <v>1</v>
      </c>
      <c r="N193" s="235" t="s">
        <v>43</v>
      </c>
      <c r="O193" s="92"/>
      <c r="P193" s="236">
        <f>O193*H193</f>
        <v>0</v>
      </c>
      <c r="Q193" s="236">
        <v>0</v>
      </c>
      <c r="R193" s="236">
        <f>Q193*H193</f>
        <v>0</v>
      </c>
      <c r="S193" s="236">
        <v>0</v>
      </c>
      <c r="T193" s="237">
        <f>S193*H193</f>
        <v>0</v>
      </c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R193" s="238" t="s">
        <v>177</v>
      </c>
      <c r="AT193" s="238" t="s">
        <v>172</v>
      </c>
      <c r="AU193" s="238" t="s">
        <v>87</v>
      </c>
      <c r="AY193" s="18" t="s">
        <v>170</v>
      </c>
      <c r="BE193" s="239">
        <f>IF(N193="základní",J193,0)</f>
        <v>0</v>
      </c>
      <c r="BF193" s="239">
        <f>IF(N193="snížená",J193,0)</f>
        <v>0</v>
      </c>
      <c r="BG193" s="239">
        <f>IF(N193="zákl. přenesená",J193,0)</f>
        <v>0</v>
      </c>
      <c r="BH193" s="239">
        <f>IF(N193="sníž. přenesená",J193,0)</f>
        <v>0</v>
      </c>
      <c r="BI193" s="239">
        <f>IF(N193="nulová",J193,0)</f>
        <v>0</v>
      </c>
      <c r="BJ193" s="18" t="s">
        <v>85</v>
      </c>
      <c r="BK193" s="239">
        <f>ROUND(I193*H193,2)</f>
        <v>0</v>
      </c>
      <c r="BL193" s="18" t="s">
        <v>177</v>
      </c>
      <c r="BM193" s="238" t="s">
        <v>696</v>
      </c>
    </row>
    <row r="194" s="2" customFormat="1" ht="24.15" customHeight="1">
      <c r="A194" s="39"/>
      <c r="B194" s="40"/>
      <c r="C194" s="227" t="s">
        <v>338</v>
      </c>
      <c r="D194" s="227" t="s">
        <v>172</v>
      </c>
      <c r="E194" s="228" t="s">
        <v>697</v>
      </c>
      <c r="F194" s="229" t="s">
        <v>698</v>
      </c>
      <c r="G194" s="230" t="s">
        <v>389</v>
      </c>
      <c r="H194" s="231">
        <v>144</v>
      </c>
      <c r="I194" s="232"/>
      <c r="J194" s="233">
        <f>ROUND(I194*H194,2)</f>
        <v>0</v>
      </c>
      <c r="K194" s="229" t="s">
        <v>176</v>
      </c>
      <c r="L194" s="45"/>
      <c r="M194" s="234" t="s">
        <v>1</v>
      </c>
      <c r="N194" s="235" t="s">
        <v>43</v>
      </c>
      <c r="O194" s="92"/>
      <c r="P194" s="236">
        <f>O194*H194</f>
        <v>0</v>
      </c>
      <c r="Q194" s="236">
        <v>0</v>
      </c>
      <c r="R194" s="236">
        <f>Q194*H194</f>
        <v>0</v>
      </c>
      <c r="S194" s="236">
        <v>0</v>
      </c>
      <c r="T194" s="237">
        <f>S194*H194</f>
        <v>0</v>
      </c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R194" s="238" t="s">
        <v>177</v>
      </c>
      <c r="AT194" s="238" t="s">
        <v>172</v>
      </c>
      <c r="AU194" s="238" t="s">
        <v>87</v>
      </c>
      <c r="AY194" s="18" t="s">
        <v>170</v>
      </c>
      <c r="BE194" s="239">
        <f>IF(N194="základní",J194,0)</f>
        <v>0</v>
      </c>
      <c r="BF194" s="239">
        <f>IF(N194="snížená",J194,0)</f>
        <v>0</v>
      </c>
      <c r="BG194" s="239">
        <f>IF(N194="zákl. přenesená",J194,0)</f>
        <v>0</v>
      </c>
      <c r="BH194" s="239">
        <f>IF(N194="sníž. přenesená",J194,0)</f>
        <v>0</v>
      </c>
      <c r="BI194" s="239">
        <f>IF(N194="nulová",J194,0)</f>
        <v>0</v>
      </c>
      <c r="BJ194" s="18" t="s">
        <v>85</v>
      </c>
      <c r="BK194" s="239">
        <f>ROUND(I194*H194,2)</f>
        <v>0</v>
      </c>
      <c r="BL194" s="18" t="s">
        <v>177</v>
      </c>
      <c r="BM194" s="238" t="s">
        <v>699</v>
      </c>
    </row>
    <row r="195" s="2" customFormat="1" ht="24.15" customHeight="1">
      <c r="A195" s="39"/>
      <c r="B195" s="40"/>
      <c r="C195" s="227" t="s">
        <v>343</v>
      </c>
      <c r="D195" s="227" t="s">
        <v>172</v>
      </c>
      <c r="E195" s="228" t="s">
        <v>700</v>
      </c>
      <c r="F195" s="229" t="s">
        <v>701</v>
      </c>
      <c r="G195" s="230" t="s">
        <v>389</v>
      </c>
      <c r="H195" s="231">
        <v>33</v>
      </c>
      <c r="I195" s="232"/>
      <c r="J195" s="233">
        <f>ROUND(I195*H195,2)</f>
        <v>0</v>
      </c>
      <c r="K195" s="229" t="s">
        <v>176</v>
      </c>
      <c r="L195" s="45"/>
      <c r="M195" s="234" t="s">
        <v>1</v>
      </c>
      <c r="N195" s="235" t="s">
        <v>43</v>
      </c>
      <c r="O195" s="92"/>
      <c r="P195" s="236">
        <f>O195*H195</f>
        <v>0</v>
      </c>
      <c r="Q195" s="236">
        <v>0</v>
      </c>
      <c r="R195" s="236">
        <f>Q195*H195</f>
        <v>0</v>
      </c>
      <c r="S195" s="236">
        <v>0</v>
      </c>
      <c r="T195" s="237">
        <f>S195*H195</f>
        <v>0</v>
      </c>
      <c r="U195" s="39"/>
      <c r="V195" s="39"/>
      <c r="W195" s="39"/>
      <c r="X195" s="39"/>
      <c r="Y195" s="39"/>
      <c r="Z195" s="39"/>
      <c r="AA195" s="39"/>
      <c r="AB195" s="39"/>
      <c r="AC195" s="39"/>
      <c r="AD195" s="39"/>
      <c r="AE195" s="39"/>
      <c r="AR195" s="238" t="s">
        <v>177</v>
      </c>
      <c r="AT195" s="238" t="s">
        <v>172</v>
      </c>
      <c r="AU195" s="238" t="s">
        <v>87</v>
      </c>
      <c r="AY195" s="18" t="s">
        <v>170</v>
      </c>
      <c r="BE195" s="239">
        <f>IF(N195="základní",J195,0)</f>
        <v>0</v>
      </c>
      <c r="BF195" s="239">
        <f>IF(N195="snížená",J195,0)</f>
        <v>0</v>
      </c>
      <c r="BG195" s="239">
        <f>IF(N195="zákl. přenesená",J195,0)</f>
        <v>0</v>
      </c>
      <c r="BH195" s="239">
        <f>IF(N195="sníž. přenesená",J195,0)</f>
        <v>0</v>
      </c>
      <c r="BI195" s="239">
        <f>IF(N195="nulová",J195,0)</f>
        <v>0</v>
      </c>
      <c r="BJ195" s="18" t="s">
        <v>85</v>
      </c>
      <c r="BK195" s="239">
        <f>ROUND(I195*H195,2)</f>
        <v>0</v>
      </c>
      <c r="BL195" s="18" t="s">
        <v>177</v>
      </c>
      <c r="BM195" s="238" t="s">
        <v>702</v>
      </c>
    </row>
    <row r="196" s="2" customFormat="1" ht="33" customHeight="1">
      <c r="A196" s="39"/>
      <c r="B196" s="40"/>
      <c r="C196" s="227" t="s">
        <v>349</v>
      </c>
      <c r="D196" s="227" t="s">
        <v>172</v>
      </c>
      <c r="E196" s="228" t="s">
        <v>703</v>
      </c>
      <c r="F196" s="229" t="s">
        <v>704</v>
      </c>
      <c r="G196" s="230" t="s">
        <v>224</v>
      </c>
      <c r="H196" s="231">
        <v>35.799999999999997</v>
      </c>
      <c r="I196" s="232"/>
      <c r="J196" s="233">
        <f>ROUND(I196*H196,2)</f>
        <v>0</v>
      </c>
      <c r="K196" s="229" t="s">
        <v>176</v>
      </c>
      <c r="L196" s="45"/>
      <c r="M196" s="234" t="s">
        <v>1</v>
      </c>
      <c r="N196" s="235" t="s">
        <v>43</v>
      </c>
      <c r="O196" s="92"/>
      <c r="P196" s="236">
        <f>O196*H196</f>
        <v>0</v>
      </c>
      <c r="Q196" s="236">
        <v>2.3010199999999998</v>
      </c>
      <c r="R196" s="236">
        <f>Q196*H196</f>
        <v>82.376515999999981</v>
      </c>
      <c r="S196" s="236">
        <v>0</v>
      </c>
      <c r="T196" s="237">
        <f>S196*H196</f>
        <v>0</v>
      </c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R196" s="238" t="s">
        <v>177</v>
      </c>
      <c r="AT196" s="238" t="s">
        <v>172</v>
      </c>
      <c r="AU196" s="238" t="s">
        <v>87</v>
      </c>
      <c r="AY196" s="18" t="s">
        <v>170</v>
      </c>
      <c r="BE196" s="239">
        <f>IF(N196="základní",J196,0)</f>
        <v>0</v>
      </c>
      <c r="BF196" s="239">
        <f>IF(N196="snížená",J196,0)</f>
        <v>0</v>
      </c>
      <c r="BG196" s="239">
        <f>IF(N196="zákl. přenesená",J196,0)</f>
        <v>0</v>
      </c>
      <c r="BH196" s="239">
        <f>IF(N196="sníž. přenesená",J196,0)</f>
        <v>0</v>
      </c>
      <c r="BI196" s="239">
        <f>IF(N196="nulová",J196,0)</f>
        <v>0</v>
      </c>
      <c r="BJ196" s="18" t="s">
        <v>85</v>
      </c>
      <c r="BK196" s="239">
        <f>ROUND(I196*H196,2)</f>
        <v>0</v>
      </c>
      <c r="BL196" s="18" t="s">
        <v>177</v>
      </c>
      <c r="BM196" s="238" t="s">
        <v>705</v>
      </c>
    </row>
    <row r="197" s="13" customFormat="1">
      <c r="A197" s="13"/>
      <c r="B197" s="240"/>
      <c r="C197" s="241"/>
      <c r="D197" s="242" t="s">
        <v>179</v>
      </c>
      <c r="E197" s="243" t="s">
        <v>1</v>
      </c>
      <c r="F197" s="244" t="s">
        <v>706</v>
      </c>
      <c r="G197" s="241"/>
      <c r="H197" s="245">
        <v>35.799999999999997</v>
      </c>
      <c r="I197" s="246"/>
      <c r="J197" s="241"/>
      <c r="K197" s="241"/>
      <c r="L197" s="247"/>
      <c r="M197" s="248"/>
      <c r="N197" s="249"/>
      <c r="O197" s="249"/>
      <c r="P197" s="249"/>
      <c r="Q197" s="249"/>
      <c r="R197" s="249"/>
      <c r="S197" s="249"/>
      <c r="T197" s="250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251" t="s">
        <v>179</v>
      </c>
      <c r="AU197" s="251" t="s">
        <v>87</v>
      </c>
      <c r="AV197" s="13" t="s">
        <v>87</v>
      </c>
      <c r="AW197" s="13" t="s">
        <v>34</v>
      </c>
      <c r="AX197" s="13" t="s">
        <v>85</v>
      </c>
      <c r="AY197" s="251" t="s">
        <v>170</v>
      </c>
    </row>
    <row r="198" s="2" customFormat="1" ht="37.8" customHeight="1">
      <c r="A198" s="39"/>
      <c r="B198" s="40"/>
      <c r="C198" s="227" t="s">
        <v>355</v>
      </c>
      <c r="D198" s="227" t="s">
        <v>172</v>
      </c>
      <c r="E198" s="228" t="s">
        <v>707</v>
      </c>
      <c r="F198" s="229" t="s">
        <v>708</v>
      </c>
      <c r="G198" s="230" t="s">
        <v>224</v>
      </c>
      <c r="H198" s="231">
        <v>175.06</v>
      </c>
      <c r="I198" s="232"/>
      <c r="J198" s="233">
        <f>ROUND(I198*H198,2)</f>
        <v>0</v>
      </c>
      <c r="K198" s="229" t="s">
        <v>176</v>
      </c>
      <c r="L198" s="45"/>
      <c r="M198" s="234" t="s">
        <v>1</v>
      </c>
      <c r="N198" s="235" t="s">
        <v>43</v>
      </c>
      <c r="O198" s="92"/>
      <c r="P198" s="236">
        <f>O198*H198</f>
        <v>0</v>
      </c>
      <c r="Q198" s="236">
        <v>0</v>
      </c>
      <c r="R198" s="236">
        <f>Q198*H198</f>
        <v>0</v>
      </c>
      <c r="S198" s="236">
        <v>0</v>
      </c>
      <c r="T198" s="237">
        <f>S198*H198</f>
        <v>0</v>
      </c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R198" s="238" t="s">
        <v>177</v>
      </c>
      <c r="AT198" s="238" t="s">
        <v>172</v>
      </c>
      <c r="AU198" s="238" t="s">
        <v>87</v>
      </c>
      <c r="AY198" s="18" t="s">
        <v>170</v>
      </c>
      <c r="BE198" s="239">
        <f>IF(N198="základní",J198,0)</f>
        <v>0</v>
      </c>
      <c r="BF198" s="239">
        <f>IF(N198="snížená",J198,0)</f>
        <v>0</v>
      </c>
      <c r="BG198" s="239">
        <f>IF(N198="zákl. přenesená",J198,0)</f>
        <v>0</v>
      </c>
      <c r="BH198" s="239">
        <f>IF(N198="sníž. přenesená",J198,0)</f>
        <v>0</v>
      </c>
      <c r="BI198" s="239">
        <f>IF(N198="nulová",J198,0)</f>
        <v>0</v>
      </c>
      <c r="BJ198" s="18" t="s">
        <v>85</v>
      </c>
      <c r="BK198" s="239">
        <f>ROUND(I198*H198,2)</f>
        <v>0</v>
      </c>
      <c r="BL198" s="18" t="s">
        <v>177</v>
      </c>
      <c r="BM198" s="238" t="s">
        <v>709</v>
      </c>
    </row>
    <row r="199" s="13" customFormat="1">
      <c r="A199" s="13"/>
      <c r="B199" s="240"/>
      <c r="C199" s="241"/>
      <c r="D199" s="242" t="s">
        <v>179</v>
      </c>
      <c r="E199" s="243" t="s">
        <v>1</v>
      </c>
      <c r="F199" s="244" t="s">
        <v>710</v>
      </c>
      <c r="G199" s="241"/>
      <c r="H199" s="245">
        <v>32.5</v>
      </c>
      <c r="I199" s="246"/>
      <c r="J199" s="241"/>
      <c r="K199" s="241"/>
      <c r="L199" s="247"/>
      <c r="M199" s="248"/>
      <c r="N199" s="249"/>
      <c r="O199" s="249"/>
      <c r="P199" s="249"/>
      <c r="Q199" s="249"/>
      <c r="R199" s="249"/>
      <c r="S199" s="249"/>
      <c r="T199" s="250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T199" s="251" t="s">
        <v>179</v>
      </c>
      <c r="AU199" s="251" t="s">
        <v>87</v>
      </c>
      <c r="AV199" s="13" t="s">
        <v>87</v>
      </c>
      <c r="AW199" s="13" t="s">
        <v>34</v>
      </c>
      <c r="AX199" s="13" t="s">
        <v>78</v>
      </c>
      <c r="AY199" s="251" t="s">
        <v>170</v>
      </c>
    </row>
    <row r="200" s="13" customFormat="1">
      <c r="A200" s="13"/>
      <c r="B200" s="240"/>
      <c r="C200" s="241"/>
      <c r="D200" s="242" t="s">
        <v>179</v>
      </c>
      <c r="E200" s="243" t="s">
        <v>1</v>
      </c>
      <c r="F200" s="244" t="s">
        <v>711</v>
      </c>
      <c r="G200" s="241"/>
      <c r="H200" s="245">
        <v>142.56</v>
      </c>
      <c r="I200" s="246"/>
      <c r="J200" s="241"/>
      <c r="K200" s="241"/>
      <c r="L200" s="247"/>
      <c r="M200" s="248"/>
      <c r="N200" s="249"/>
      <c r="O200" s="249"/>
      <c r="P200" s="249"/>
      <c r="Q200" s="249"/>
      <c r="R200" s="249"/>
      <c r="S200" s="249"/>
      <c r="T200" s="250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T200" s="251" t="s">
        <v>179</v>
      </c>
      <c r="AU200" s="251" t="s">
        <v>87</v>
      </c>
      <c r="AV200" s="13" t="s">
        <v>87</v>
      </c>
      <c r="AW200" s="13" t="s">
        <v>34</v>
      </c>
      <c r="AX200" s="13" t="s">
        <v>78</v>
      </c>
      <c r="AY200" s="251" t="s">
        <v>170</v>
      </c>
    </row>
    <row r="201" s="15" customFormat="1">
      <c r="A201" s="15"/>
      <c r="B201" s="262"/>
      <c r="C201" s="263"/>
      <c r="D201" s="242" t="s">
        <v>179</v>
      </c>
      <c r="E201" s="264" t="s">
        <v>1</v>
      </c>
      <c r="F201" s="265" t="s">
        <v>209</v>
      </c>
      <c r="G201" s="263"/>
      <c r="H201" s="266">
        <v>175.06</v>
      </c>
      <c r="I201" s="267"/>
      <c r="J201" s="263"/>
      <c r="K201" s="263"/>
      <c r="L201" s="268"/>
      <c r="M201" s="269"/>
      <c r="N201" s="270"/>
      <c r="O201" s="270"/>
      <c r="P201" s="270"/>
      <c r="Q201" s="270"/>
      <c r="R201" s="270"/>
      <c r="S201" s="270"/>
      <c r="T201" s="271"/>
      <c r="U201" s="15"/>
      <c r="V201" s="15"/>
      <c r="W201" s="15"/>
      <c r="X201" s="15"/>
      <c r="Y201" s="15"/>
      <c r="Z201" s="15"/>
      <c r="AA201" s="15"/>
      <c r="AB201" s="15"/>
      <c r="AC201" s="15"/>
      <c r="AD201" s="15"/>
      <c r="AE201" s="15"/>
      <c r="AT201" s="272" t="s">
        <v>179</v>
      </c>
      <c r="AU201" s="272" t="s">
        <v>87</v>
      </c>
      <c r="AV201" s="15" t="s">
        <v>177</v>
      </c>
      <c r="AW201" s="15" t="s">
        <v>34</v>
      </c>
      <c r="AX201" s="15" t="s">
        <v>85</v>
      </c>
      <c r="AY201" s="272" t="s">
        <v>170</v>
      </c>
    </row>
    <row r="202" s="2" customFormat="1" ht="24.15" customHeight="1">
      <c r="A202" s="39"/>
      <c r="B202" s="40"/>
      <c r="C202" s="227" t="s">
        <v>362</v>
      </c>
      <c r="D202" s="227" t="s">
        <v>172</v>
      </c>
      <c r="E202" s="228" t="s">
        <v>712</v>
      </c>
      <c r="F202" s="229" t="s">
        <v>713</v>
      </c>
      <c r="G202" s="230" t="s">
        <v>175</v>
      </c>
      <c r="H202" s="231">
        <v>177.06</v>
      </c>
      <c r="I202" s="232"/>
      <c r="J202" s="233">
        <f>ROUND(I202*H202,2)</f>
        <v>0</v>
      </c>
      <c r="K202" s="229" t="s">
        <v>176</v>
      </c>
      <c r="L202" s="45"/>
      <c r="M202" s="234" t="s">
        <v>1</v>
      </c>
      <c r="N202" s="235" t="s">
        <v>43</v>
      </c>
      <c r="O202" s="92"/>
      <c r="P202" s="236">
        <f>O202*H202</f>
        <v>0</v>
      </c>
      <c r="Q202" s="236">
        <v>0.0012999999999999999</v>
      </c>
      <c r="R202" s="236">
        <f>Q202*H202</f>
        <v>0.23017799999999999</v>
      </c>
      <c r="S202" s="236">
        <v>0</v>
      </c>
      <c r="T202" s="237">
        <f>S202*H202</f>
        <v>0</v>
      </c>
      <c r="U202" s="39"/>
      <c r="V202" s="39"/>
      <c r="W202" s="39"/>
      <c r="X202" s="39"/>
      <c r="Y202" s="39"/>
      <c r="Z202" s="39"/>
      <c r="AA202" s="39"/>
      <c r="AB202" s="39"/>
      <c r="AC202" s="39"/>
      <c r="AD202" s="39"/>
      <c r="AE202" s="39"/>
      <c r="AR202" s="238" t="s">
        <v>177</v>
      </c>
      <c r="AT202" s="238" t="s">
        <v>172</v>
      </c>
      <c r="AU202" s="238" t="s">
        <v>87</v>
      </c>
      <c r="AY202" s="18" t="s">
        <v>170</v>
      </c>
      <c r="BE202" s="239">
        <f>IF(N202="základní",J202,0)</f>
        <v>0</v>
      </c>
      <c r="BF202" s="239">
        <f>IF(N202="snížená",J202,0)</f>
        <v>0</v>
      </c>
      <c r="BG202" s="239">
        <f>IF(N202="zákl. přenesená",J202,0)</f>
        <v>0</v>
      </c>
      <c r="BH202" s="239">
        <f>IF(N202="sníž. přenesená",J202,0)</f>
        <v>0</v>
      </c>
      <c r="BI202" s="239">
        <f>IF(N202="nulová",J202,0)</f>
        <v>0</v>
      </c>
      <c r="BJ202" s="18" t="s">
        <v>85</v>
      </c>
      <c r="BK202" s="239">
        <f>ROUND(I202*H202,2)</f>
        <v>0</v>
      </c>
      <c r="BL202" s="18" t="s">
        <v>177</v>
      </c>
      <c r="BM202" s="238" t="s">
        <v>714</v>
      </c>
    </row>
    <row r="203" s="13" customFormat="1">
      <c r="A203" s="13"/>
      <c r="B203" s="240"/>
      <c r="C203" s="241"/>
      <c r="D203" s="242" t="s">
        <v>179</v>
      </c>
      <c r="E203" s="243" t="s">
        <v>1</v>
      </c>
      <c r="F203" s="244" t="s">
        <v>715</v>
      </c>
      <c r="G203" s="241"/>
      <c r="H203" s="245">
        <v>34.5</v>
      </c>
      <c r="I203" s="246"/>
      <c r="J203" s="241"/>
      <c r="K203" s="241"/>
      <c r="L203" s="247"/>
      <c r="M203" s="248"/>
      <c r="N203" s="249"/>
      <c r="O203" s="249"/>
      <c r="P203" s="249"/>
      <c r="Q203" s="249"/>
      <c r="R203" s="249"/>
      <c r="S203" s="249"/>
      <c r="T203" s="250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T203" s="251" t="s">
        <v>179</v>
      </c>
      <c r="AU203" s="251" t="s">
        <v>87</v>
      </c>
      <c r="AV203" s="13" t="s">
        <v>87</v>
      </c>
      <c r="AW203" s="13" t="s">
        <v>34</v>
      </c>
      <c r="AX203" s="13" t="s">
        <v>78</v>
      </c>
      <c r="AY203" s="251" t="s">
        <v>170</v>
      </c>
    </row>
    <row r="204" s="13" customFormat="1">
      <c r="A204" s="13"/>
      <c r="B204" s="240"/>
      <c r="C204" s="241"/>
      <c r="D204" s="242" t="s">
        <v>179</v>
      </c>
      <c r="E204" s="243" t="s">
        <v>1</v>
      </c>
      <c r="F204" s="244" t="s">
        <v>716</v>
      </c>
      <c r="G204" s="241"/>
      <c r="H204" s="245">
        <v>142.56</v>
      </c>
      <c r="I204" s="246"/>
      <c r="J204" s="241"/>
      <c r="K204" s="241"/>
      <c r="L204" s="247"/>
      <c r="M204" s="248"/>
      <c r="N204" s="249"/>
      <c r="O204" s="249"/>
      <c r="P204" s="249"/>
      <c r="Q204" s="249"/>
      <c r="R204" s="249"/>
      <c r="S204" s="249"/>
      <c r="T204" s="250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T204" s="251" t="s">
        <v>179</v>
      </c>
      <c r="AU204" s="251" t="s">
        <v>87</v>
      </c>
      <c r="AV204" s="13" t="s">
        <v>87</v>
      </c>
      <c r="AW204" s="13" t="s">
        <v>34</v>
      </c>
      <c r="AX204" s="13" t="s">
        <v>78</v>
      </c>
      <c r="AY204" s="251" t="s">
        <v>170</v>
      </c>
    </row>
    <row r="205" s="15" customFormat="1">
      <c r="A205" s="15"/>
      <c r="B205" s="262"/>
      <c r="C205" s="263"/>
      <c r="D205" s="242" t="s">
        <v>179</v>
      </c>
      <c r="E205" s="264" t="s">
        <v>1</v>
      </c>
      <c r="F205" s="265" t="s">
        <v>209</v>
      </c>
      <c r="G205" s="263"/>
      <c r="H205" s="266">
        <v>177.06</v>
      </c>
      <c r="I205" s="267"/>
      <c r="J205" s="263"/>
      <c r="K205" s="263"/>
      <c r="L205" s="268"/>
      <c r="M205" s="269"/>
      <c r="N205" s="270"/>
      <c r="O205" s="270"/>
      <c r="P205" s="270"/>
      <c r="Q205" s="270"/>
      <c r="R205" s="270"/>
      <c r="S205" s="270"/>
      <c r="T205" s="271"/>
      <c r="U205" s="15"/>
      <c r="V205" s="15"/>
      <c r="W205" s="15"/>
      <c r="X205" s="15"/>
      <c r="Y205" s="15"/>
      <c r="Z205" s="15"/>
      <c r="AA205" s="15"/>
      <c r="AB205" s="15"/>
      <c r="AC205" s="15"/>
      <c r="AD205" s="15"/>
      <c r="AE205" s="15"/>
      <c r="AT205" s="272" t="s">
        <v>179</v>
      </c>
      <c r="AU205" s="272" t="s">
        <v>87</v>
      </c>
      <c r="AV205" s="15" t="s">
        <v>177</v>
      </c>
      <c r="AW205" s="15" t="s">
        <v>34</v>
      </c>
      <c r="AX205" s="15" t="s">
        <v>85</v>
      </c>
      <c r="AY205" s="272" t="s">
        <v>170</v>
      </c>
    </row>
    <row r="206" s="2" customFormat="1" ht="24.15" customHeight="1">
      <c r="A206" s="39"/>
      <c r="B206" s="40"/>
      <c r="C206" s="227" t="s">
        <v>366</v>
      </c>
      <c r="D206" s="227" t="s">
        <v>172</v>
      </c>
      <c r="E206" s="228" t="s">
        <v>717</v>
      </c>
      <c r="F206" s="229" t="s">
        <v>718</v>
      </c>
      <c r="G206" s="230" t="s">
        <v>175</v>
      </c>
      <c r="H206" s="231">
        <v>177.06</v>
      </c>
      <c r="I206" s="232"/>
      <c r="J206" s="233">
        <f>ROUND(I206*H206,2)</f>
        <v>0</v>
      </c>
      <c r="K206" s="229" t="s">
        <v>176</v>
      </c>
      <c r="L206" s="45"/>
      <c r="M206" s="234" t="s">
        <v>1</v>
      </c>
      <c r="N206" s="235" t="s">
        <v>43</v>
      </c>
      <c r="O206" s="92"/>
      <c r="P206" s="236">
        <f>O206*H206</f>
        <v>0</v>
      </c>
      <c r="Q206" s="236">
        <v>4.0000000000000003E-05</v>
      </c>
      <c r="R206" s="236">
        <f>Q206*H206</f>
        <v>0.0070824000000000008</v>
      </c>
      <c r="S206" s="236">
        <v>0</v>
      </c>
      <c r="T206" s="237">
        <f>S206*H206</f>
        <v>0</v>
      </c>
      <c r="U206" s="39"/>
      <c r="V206" s="39"/>
      <c r="W206" s="39"/>
      <c r="X206" s="39"/>
      <c r="Y206" s="39"/>
      <c r="Z206" s="39"/>
      <c r="AA206" s="39"/>
      <c r="AB206" s="39"/>
      <c r="AC206" s="39"/>
      <c r="AD206" s="39"/>
      <c r="AE206" s="39"/>
      <c r="AR206" s="238" t="s">
        <v>177</v>
      </c>
      <c r="AT206" s="238" t="s">
        <v>172</v>
      </c>
      <c r="AU206" s="238" t="s">
        <v>87</v>
      </c>
      <c r="AY206" s="18" t="s">
        <v>170</v>
      </c>
      <c r="BE206" s="239">
        <f>IF(N206="základní",J206,0)</f>
        <v>0</v>
      </c>
      <c r="BF206" s="239">
        <f>IF(N206="snížená",J206,0)</f>
        <v>0</v>
      </c>
      <c r="BG206" s="239">
        <f>IF(N206="zákl. přenesená",J206,0)</f>
        <v>0</v>
      </c>
      <c r="BH206" s="239">
        <f>IF(N206="sníž. přenesená",J206,0)</f>
        <v>0</v>
      </c>
      <c r="BI206" s="239">
        <f>IF(N206="nulová",J206,0)</f>
        <v>0</v>
      </c>
      <c r="BJ206" s="18" t="s">
        <v>85</v>
      </c>
      <c r="BK206" s="239">
        <f>ROUND(I206*H206,2)</f>
        <v>0</v>
      </c>
      <c r="BL206" s="18" t="s">
        <v>177</v>
      </c>
      <c r="BM206" s="238" t="s">
        <v>719</v>
      </c>
    </row>
    <row r="207" s="2" customFormat="1" ht="24.15" customHeight="1">
      <c r="A207" s="39"/>
      <c r="B207" s="40"/>
      <c r="C207" s="227" t="s">
        <v>370</v>
      </c>
      <c r="D207" s="227" t="s">
        <v>172</v>
      </c>
      <c r="E207" s="228" t="s">
        <v>720</v>
      </c>
      <c r="F207" s="229" t="s">
        <v>721</v>
      </c>
      <c r="G207" s="230" t="s">
        <v>278</v>
      </c>
      <c r="H207" s="231">
        <v>1.208</v>
      </c>
      <c r="I207" s="232"/>
      <c r="J207" s="233">
        <f>ROUND(I207*H207,2)</f>
        <v>0</v>
      </c>
      <c r="K207" s="229" t="s">
        <v>176</v>
      </c>
      <c r="L207" s="45"/>
      <c r="M207" s="234" t="s">
        <v>1</v>
      </c>
      <c r="N207" s="235" t="s">
        <v>43</v>
      </c>
      <c r="O207" s="92"/>
      <c r="P207" s="236">
        <f>O207*H207</f>
        <v>0</v>
      </c>
      <c r="Q207" s="236">
        <v>1.06277</v>
      </c>
      <c r="R207" s="236">
        <f>Q207*H207</f>
        <v>1.2838261600000001</v>
      </c>
      <c r="S207" s="236">
        <v>0</v>
      </c>
      <c r="T207" s="237">
        <f>S207*H207</f>
        <v>0</v>
      </c>
      <c r="U207" s="39"/>
      <c r="V207" s="39"/>
      <c r="W207" s="39"/>
      <c r="X207" s="39"/>
      <c r="Y207" s="39"/>
      <c r="Z207" s="39"/>
      <c r="AA207" s="39"/>
      <c r="AB207" s="39"/>
      <c r="AC207" s="39"/>
      <c r="AD207" s="39"/>
      <c r="AE207" s="39"/>
      <c r="AR207" s="238" t="s">
        <v>177</v>
      </c>
      <c r="AT207" s="238" t="s">
        <v>172</v>
      </c>
      <c r="AU207" s="238" t="s">
        <v>87</v>
      </c>
      <c r="AY207" s="18" t="s">
        <v>170</v>
      </c>
      <c r="BE207" s="239">
        <f>IF(N207="základní",J207,0)</f>
        <v>0</v>
      </c>
      <c r="BF207" s="239">
        <f>IF(N207="snížená",J207,0)</f>
        <v>0</v>
      </c>
      <c r="BG207" s="239">
        <f>IF(N207="zákl. přenesená",J207,0)</f>
        <v>0</v>
      </c>
      <c r="BH207" s="239">
        <f>IF(N207="sníž. přenesená",J207,0)</f>
        <v>0</v>
      </c>
      <c r="BI207" s="239">
        <f>IF(N207="nulová",J207,0)</f>
        <v>0</v>
      </c>
      <c r="BJ207" s="18" t="s">
        <v>85</v>
      </c>
      <c r="BK207" s="239">
        <f>ROUND(I207*H207,2)</f>
        <v>0</v>
      </c>
      <c r="BL207" s="18" t="s">
        <v>177</v>
      </c>
      <c r="BM207" s="238" t="s">
        <v>722</v>
      </c>
    </row>
    <row r="208" s="13" customFormat="1">
      <c r="A208" s="13"/>
      <c r="B208" s="240"/>
      <c r="C208" s="241"/>
      <c r="D208" s="242" t="s">
        <v>179</v>
      </c>
      <c r="E208" s="243" t="s">
        <v>1</v>
      </c>
      <c r="F208" s="244" t="s">
        <v>723</v>
      </c>
      <c r="G208" s="241"/>
      <c r="H208" s="245">
        <v>1.208</v>
      </c>
      <c r="I208" s="246"/>
      <c r="J208" s="241"/>
      <c r="K208" s="241"/>
      <c r="L208" s="247"/>
      <c r="M208" s="248"/>
      <c r="N208" s="249"/>
      <c r="O208" s="249"/>
      <c r="P208" s="249"/>
      <c r="Q208" s="249"/>
      <c r="R208" s="249"/>
      <c r="S208" s="249"/>
      <c r="T208" s="250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T208" s="251" t="s">
        <v>179</v>
      </c>
      <c r="AU208" s="251" t="s">
        <v>87</v>
      </c>
      <c r="AV208" s="13" t="s">
        <v>87</v>
      </c>
      <c r="AW208" s="13" t="s">
        <v>34</v>
      </c>
      <c r="AX208" s="13" t="s">
        <v>85</v>
      </c>
      <c r="AY208" s="251" t="s">
        <v>170</v>
      </c>
    </row>
    <row r="209" s="2" customFormat="1" ht="33" customHeight="1">
      <c r="A209" s="39"/>
      <c r="B209" s="40"/>
      <c r="C209" s="227" t="s">
        <v>376</v>
      </c>
      <c r="D209" s="227" t="s">
        <v>172</v>
      </c>
      <c r="E209" s="228" t="s">
        <v>724</v>
      </c>
      <c r="F209" s="229" t="s">
        <v>725</v>
      </c>
      <c r="G209" s="230" t="s">
        <v>278</v>
      </c>
      <c r="H209" s="231">
        <v>3.0979999999999999</v>
      </c>
      <c r="I209" s="232"/>
      <c r="J209" s="233">
        <f>ROUND(I209*H209,2)</f>
        <v>0</v>
      </c>
      <c r="K209" s="229" t="s">
        <v>176</v>
      </c>
      <c r="L209" s="45"/>
      <c r="M209" s="234" t="s">
        <v>1</v>
      </c>
      <c r="N209" s="235" t="s">
        <v>43</v>
      </c>
      <c r="O209" s="92"/>
      <c r="P209" s="236">
        <f>O209*H209</f>
        <v>0</v>
      </c>
      <c r="Q209" s="236">
        <v>1.0383</v>
      </c>
      <c r="R209" s="236">
        <f>Q209*H209</f>
        <v>3.2166533999999998</v>
      </c>
      <c r="S209" s="236">
        <v>0</v>
      </c>
      <c r="T209" s="237">
        <f>S209*H209</f>
        <v>0</v>
      </c>
      <c r="U209" s="39"/>
      <c r="V209" s="39"/>
      <c r="W209" s="39"/>
      <c r="X209" s="39"/>
      <c r="Y209" s="39"/>
      <c r="Z209" s="39"/>
      <c r="AA209" s="39"/>
      <c r="AB209" s="39"/>
      <c r="AC209" s="39"/>
      <c r="AD209" s="39"/>
      <c r="AE209" s="39"/>
      <c r="AR209" s="238" t="s">
        <v>177</v>
      </c>
      <c r="AT209" s="238" t="s">
        <v>172</v>
      </c>
      <c r="AU209" s="238" t="s">
        <v>87</v>
      </c>
      <c r="AY209" s="18" t="s">
        <v>170</v>
      </c>
      <c r="BE209" s="239">
        <f>IF(N209="základní",J209,0)</f>
        <v>0</v>
      </c>
      <c r="BF209" s="239">
        <f>IF(N209="snížená",J209,0)</f>
        <v>0</v>
      </c>
      <c r="BG209" s="239">
        <f>IF(N209="zákl. přenesená",J209,0)</f>
        <v>0</v>
      </c>
      <c r="BH209" s="239">
        <f>IF(N209="sníž. přenesená",J209,0)</f>
        <v>0</v>
      </c>
      <c r="BI209" s="239">
        <f>IF(N209="nulová",J209,0)</f>
        <v>0</v>
      </c>
      <c r="BJ209" s="18" t="s">
        <v>85</v>
      </c>
      <c r="BK209" s="239">
        <f>ROUND(I209*H209,2)</f>
        <v>0</v>
      </c>
      <c r="BL209" s="18" t="s">
        <v>177</v>
      </c>
      <c r="BM209" s="238" t="s">
        <v>726</v>
      </c>
    </row>
    <row r="210" s="13" customFormat="1">
      <c r="A210" s="13"/>
      <c r="B210" s="240"/>
      <c r="C210" s="241"/>
      <c r="D210" s="242" t="s">
        <v>179</v>
      </c>
      <c r="E210" s="243" t="s">
        <v>1</v>
      </c>
      <c r="F210" s="244" t="s">
        <v>727</v>
      </c>
      <c r="G210" s="241"/>
      <c r="H210" s="245">
        <v>3.0979999999999999</v>
      </c>
      <c r="I210" s="246"/>
      <c r="J210" s="241"/>
      <c r="K210" s="241"/>
      <c r="L210" s="247"/>
      <c r="M210" s="248"/>
      <c r="N210" s="249"/>
      <c r="O210" s="249"/>
      <c r="P210" s="249"/>
      <c r="Q210" s="249"/>
      <c r="R210" s="249"/>
      <c r="S210" s="249"/>
      <c r="T210" s="250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T210" s="251" t="s">
        <v>179</v>
      </c>
      <c r="AU210" s="251" t="s">
        <v>87</v>
      </c>
      <c r="AV210" s="13" t="s">
        <v>87</v>
      </c>
      <c r="AW210" s="13" t="s">
        <v>34</v>
      </c>
      <c r="AX210" s="13" t="s">
        <v>85</v>
      </c>
      <c r="AY210" s="251" t="s">
        <v>170</v>
      </c>
    </row>
    <row r="211" s="2" customFormat="1" ht="33" customHeight="1">
      <c r="A211" s="39"/>
      <c r="B211" s="40"/>
      <c r="C211" s="227" t="s">
        <v>381</v>
      </c>
      <c r="D211" s="227" t="s">
        <v>172</v>
      </c>
      <c r="E211" s="228" t="s">
        <v>728</v>
      </c>
      <c r="F211" s="229" t="s">
        <v>729</v>
      </c>
      <c r="G211" s="230" t="s">
        <v>218</v>
      </c>
      <c r="H211" s="231">
        <v>108</v>
      </c>
      <c r="I211" s="232"/>
      <c r="J211" s="233">
        <f>ROUND(I211*H211,2)</f>
        <v>0</v>
      </c>
      <c r="K211" s="229" t="s">
        <v>176</v>
      </c>
      <c r="L211" s="45"/>
      <c r="M211" s="234" t="s">
        <v>1</v>
      </c>
      <c r="N211" s="235" t="s">
        <v>43</v>
      </c>
      <c r="O211" s="92"/>
      <c r="P211" s="236">
        <f>O211*H211</f>
        <v>0</v>
      </c>
      <c r="Q211" s="236">
        <v>4.0000000000000003E-05</v>
      </c>
      <c r="R211" s="236">
        <f>Q211*H211</f>
        <v>0.0043200000000000001</v>
      </c>
      <c r="S211" s="236">
        <v>0</v>
      </c>
      <c r="T211" s="237">
        <f>S211*H211</f>
        <v>0</v>
      </c>
      <c r="U211" s="39"/>
      <c r="V211" s="39"/>
      <c r="W211" s="39"/>
      <c r="X211" s="39"/>
      <c r="Y211" s="39"/>
      <c r="Z211" s="39"/>
      <c r="AA211" s="39"/>
      <c r="AB211" s="39"/>
      <c r="AC211" s="39"/>
      <c r="AD211" s="39"/>
      <c r="AE211" s="39"/>
      <c r="AR211" s="238" t="s">
        <v>177</v>
      </c>
      <c r="AT211" s="238" t="s">
        <v>172</v>
      </c>
      <c r="AU211" s="238" t="s">
        <v>87</v>
      </c>
      <c r="AY211" s="18" t="s">
        <v>170</v>
      </c>
      <c r="BE211" s="239">
        <f>IF(N211="základní",J211,0)</f>
        <v>0</v>
      </c>
      <c r="BF211" s="239">
        <f>IF(N211="snížená",J211,0)</f>
        <v>0</v>
      </c>
      <c r="BG211" s="239">
        <f>IF(N211="zákl. přenesená",J211,0)</f>
        <v>0</v>
      </c>
      <c r="BH211" s="239">
        <f>IF(N211="sníž. přenesená",J211,0)</f>
        <v>0</v>
      </c>
      <c r="BI211" s="239">
        <f>IF(N211="nulová",J211,0)</f>
        <v>0</v>
      </c>
      <c r="BJ211" s="18" t="s">
        <v>85</v>
      </c>
      <c r="BK211" s="239">
        <f>ROUND(I211*H211,2)</f>
        <v>0</v>
      </c>
      <c r="BL211" s="18" t="s">
        <v>177</v>
      </c>
      <c r="BM211" s="238" t="s">
        <v>730</v>
      </c>
    </row>
    <row r="212" s="13" customFormat="1">
      <c r="A212" s="13"/>
      <c r="B212" s="240"/>
      <c r="C212" s="241"/>
      <c r="D212" s="242" t="s">
        <v>179</v>
      </c>
      <c r="E212" s="243" t="s">
        <v>1</v>
      </c>
      <c r="F212" s="244" t="s">
        <v>731</v>
      </c>
      <c r="G212" s="241"/>
      <c r="H212" s="245">
        <v>108</v>
      </c>
      <c r="I212" s="246"/>
      <c r="J212" s="241"/>
      <c r="K212" s="241"/>
      <c r="L212" s="247"/>
      <c r="M212" s="248"/>
      <c r="N212" s="249"/>
      <c r="O212" s="249"/>
      <c r="P212" s="249"/>
      <c r="Q212" s="249"/>
      <c r="R212" s="249"/>
      <c r="S212" s="249"/>
      <c r="T212" s="250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T212" s="251" t="s">
        <v>179</v>
      </c>
      <c r="AU212" s="251" t="s">
        <v>87</v>
      </c>
      <c r="AV212" s="13" t="s">
        <v>87</v>
      </c>
      <c r="AW212" s="13" t="s">
        <v>34</v>
      </c>
      <c r="AX212" s="13" t="s">
        <v>85</v>
      </c>
      <c r="AY212" s="251" t="s">
        <v>170</v>
      </c>
    </row>
    <row r="213" s="2" customFormat="1" ht="16.5" customHeight="1">
      <c r="A213" s="39"/>
      <c r="B213" s="40"/>
      <c r="C213" s="273" t="s">
        <v>386</v>
      </c>
      <c r="D213" s="273" t="s">
        <v>298</v>
      </c>
      <c r="E213" s="274" t="s">
        <v>732</v>
      </c>
      <c r="F213" s="275" t="s">
        <v>733</v>
      </c>
      <c r="G213" s="276" t="s">
        <v>278</v>
      </c>
      <c r="H213" s="277">
        <v>9.6140000000000008</v>
      </c>
      <c r="I213" s="278"/>
      <c r="J213" s="279">
        <f>ROUND(I213*H213,2)</f>
        <v>0</v>
      </c>
      <c r="K213" s="275" t="s">
        <v>176</v>
      </c>
      <c r="L213" s="280"/>
      <c r="M213" s="281" t="s">
        <v>1</v>
      </c>
      <c r="N213" s="282" t="s">
        <v>43</v>
      </c>
      <c r="O213" s="92"/>
      <c r="P213" s="236">
        <f>O213*H213</f>
        <v>0</v>
      </c>
      <c r="Q213" s="236">
        <v>1</v>
      </c>
      <c r="R213" s="236">
        <f>Q213*H213</f>
        <v>9.6140000000000008</v>
      </c>
      <c r="S213" s="236">
        <v>0</v>
      </c>
      <c r="T213" s="237">
        <f>S213*H213</f>
        <v>0</v>
      </c>
      <c r="U213" s="39"/>
      <c r="V213" s="39"/>
      <c r="W213" s="39"/>
      <c r="X213" s="39"/>
      <c r="Y213" s="39"/>
      <c r="Z213" s="39"/>
      <c r="AA213" s="39"/>
      <c r="AB213" s="39"/>
      <c r="AC213" s="39"/>
      <c r="AD213" s="39"/>
      <c r="AE213" s="39"/>
      <c r="AR213" s="238" t="s">
        <v>210</v>
      </c>
      <c r="AT213" s="238" t="s">
        <v>298</v>
      </c>
      <c r="AU213" s="238" t="s">
        <v>87</v>
      </c>
      <c r="AY213" s="18" t="s">
        <v>170</v>
      </c>
      <c r="BE213" s="239">
        <f>IF(N213="základní",J213,0)</f>
        <v>0</v>
      </c>
      <c r="BF213" s="239">
        <f>IF(N213="snížená",J213,0)</f>
        <v>0</v>
      </c>
      <c r="BG213" s="239">
        <f>IF(N213="zákl. přenesená",J213,0)</f>
        <v>0</v>
      </c>
      <c r="BH213" s="239">
        <f>IF(N213="sníž. přenesená",J213,0)</f>
        <v>0</v>
      </c>
      <c r="BI213" s="239">
        <f>IF(N213="nulová",J213,0)</f>
        <v>0</v>
      </c>
      <c r="BJ213" s="18" t="s">
        <v>85</v>
      </c>
      <c r="BK213" s="239">
        <f>ROUND(I213*H213,2)</f>
        <v>0</v>
      </c>
      <c r="BL213" s="18" t="s">
        <v>177</v>
      </c>
      <c r="BM213" s="238" t="s">
        <v>734</v>
      </c>
    </row>
    <row r="214" s="13" customFormat="1">
      <c r="A214" s="13"/>
      <c r="B214" s="240"/>
      <c r="C214" s="241"/>
      <c r="D214" s="242" t="s">
        <v>179</v>
      </c>
      <c r="E214" s="243" t="s">
        <v>1</v>
      </c>
      <c r="F214" s="244" t="s">
        <v>735</v>
      </c>
      <c r="G214" s="241"/>
      <c r="H214" s="245">
        <v>9.6140000000000008</v>
      </c>
      <c r="I214" s="246"/>
      <c r="J214" s="241"/>
      <c r="K214" s="241"/>
      <c r="L214" s="247"/>
      <c r="M214" s="248"/>
      <c r="N214" s="249"/>
      <c r="O214" s="249"/>
      <c r="P214" s="249"/>
      <c r="Q214" s="249"/>
      <c r="R214" s="249"/>
      <c r="S214" s="249"/>
      <c r="T214" s="250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T214" s="251" t="s">
        <v>179</v>
      </c>
      <c r="AU214" s="251" t="s">
        <v>87</v>
      </c>
      <c r="AV214" s="13" t="s">
        <v>87</v>
      </c>
      <c r="AW214" s="13" t="s">
        <v>34</v>
      </c>
      <c r="AX214" s="13" t="s">
        <v>85</v>
      </c>
      <c r="AY214" s="251" t="s">
        <v>170</v>
      </c>
    </row>
    <row r="215" s="2" customFormat="1" ht="37.8" customHeight="1">
      <c r="A215" s="39"/>
      <c r="B215" s="40"/>
      <c r="C215" s="227" t="s">
        <v>392</v>
      </c>
      <c r="D215" s="227" t="s">
        <v>172</v>
      </c>
      <c r="E215" s="228" t="s">
        <v>736</v>
      </c>
      <c r="F215" s="229" t="s">
        <v>737</v>
      </c>
      <c r="G215" s="230" t="s">
        <v>389</v>
      </c>
      <c r="H215" s="231">
        <v>151.19999999999999</v>
      </c>
      <c r="I215" s="232"/>
      <c r="J215" s="233">
        <f>ROUND(I215*H215,2)</f>
        <v>0</v>
      </c>
      <c r="K215" s="229" t="s">
        <v>176</v>
      </c>
      <c r="L215" s="45"/>
      <c r="M215" s="234" t="s">
        <v>1</v>
      </c>
      <c r="N215" s="235" t="s">
        <v>43</v>
      </c>
      <c r="O215" s="92"/>
      <c r="P215" s="236">
        <f>O215*H215</f>
        <v>0</v>
      </c>
      <c r="Q215" s="236">
        <v>0.03739</v>
      </c>
      <c r="R215" s="236">
        <f>Q215*H215</f>
        <v>5.6533679999999995</v>
      </c>
      <c r="S215" s="236">
        <v>0</v>
      </c>
      <c r="T215" s="237">
        <f>S215*H215</f>
        <v>0</v>
      </c>
      <c r="U215" s="39"/>
      <c r="V215" s="39"/>
      <c r="W215" s="39"/>
      <c r="X215" s="39"/>
      <c r="Y215" s="39"/>
      <c r="Z215" s="39"/>
      <c r="AA215" s="39"/>
      <c r="AB215" s="39"/>
      <c r="AC215" s="39"/>
      <c r="AD215" s="39"/>
      <c r="AE215" s="39"/>
      <c r="AR215" s="238" t="s">
        <v>177</v>
      </c>
      <c r="AT215" s="238" t="s">
        <v>172</v>
      </c>
      <c r="AU215" s="238" t="s">
        <v>87</v>
      </c>
      <c r="AY215" s="18" t="s">
        <v>170</v>
      </c>
      <c r="BE215" s="239">
        <f>IF(N215="základní",J215,0)</f>
        <v>0</v>
      </c>
      <c r="BF215" s="239">
        <f>IF(N215="snížená",J215,0)</f>
        <v>0</v>
      </c>
      <c r="BG215" s="239">
        <f>IF(N215="zákl. přenesená",J215,0)</f>
        <v>0</v>
      </c>
      <c r="BH215" s="239">
        <f>IF(N215="sníž. přenesená",J215,0)</f>
        <v>0</v>
      </c>
      <c r="BI215" s="239">
        <f>IF(N215="nulová",J215,0)</f>
        <v>0</v>
      </c>
      <c r="BJ215" s="18" t="s">
        <v>85</v>
      </c>
      <c r="BK215" s="239">
        <f>ROUND(I215*H215,2)</f>
        <v>0</v>
      </c>
      <c r="BL215" s="18" t="s">
        <v>177</v>
      </c>
      <c r="BM215" s="238" t="s">
        <v>738</v>
      </c>
    </row>
    <row r="216" s="13" customFormat="1">
      <c r="A216" s="13"/>
      <c r="B216" s="240"/>
      <c r="C216" s="241"/>
      <c r="D216" s="242" t="s">
        <v>179</v>
      </c>
      <c r="E216" s="243" t="s">
        <v>1</v>
      </c>
      <c r="F216" s="244" t="s">
        <v>739</v>
      </c>
      <c r="G216" s="241"/>
      <c r="H216" s="245">
        <v>151.19999999999999</v>
      </c>
      <c r="I216" s="246"/>
      <c r="J216" s="241"/>
      <c r="K216" s="241"/>
      <c r="L216" s="247"/>
      <c r="M216" s="248"/>
      <c r="N216" s="249"/>
      <c r="O216" s="249"/>
      <c r="P216" s="249"/>
      <c r="Q216" s="249"/>
      <c r="R216" s="249"/>
      <c r="S216" s="249"/>
      <c r="T216" s="250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T216" s="251" t="s">
        <v>179</v>
      </c>
      <c r="AU216" s="251" t="s">
        <v>87</v>
      </c>
      <c r="AV216" s="13" t="s">
        <v>87</v>
      </c>
      <c r="AW216" s="13" t="s">
        <v>34</v>
      </c>
      <c r="AX216" s="13" t="s">
        <v>85</v>
      </c>
      <c r="AY216" s="251" t="s">
        <v>170</v>
      </c>
    </row>
    <row r="217" s="2" customFormat="1" ht="24.15" customHeight="1">
      <c r="A217" s="39"/>
      <c r="B217" s="40"/>
      <c r="C217" s="273" t="s">
        <v>397</v>
      </c>
      <c r="D217" s="273" t="s">
        <v>298</v>
      </c>
      <c r="E217" s="274" t="s">
        <v>740</v>
      </c>
      <c r="F217" s="275" t="s">
        <v>741</v>
      </c>
      <c r="G217" s="276" t="s">
        <v>389</v>
      </c>
      <c r="H217" s="277">
        <v>158.75999999999999</v>
      </c>
      <c r="I217" s="278"/>
      <c r="J217" s="279">
        <f>ROUND(I217*H217,2)</f>
        <v>0</v>
      </c>
      <c r="K217" s="275" t="s">
        <v>176</v>
      </c>
      <c r="L217" s="280"/>
      <c r="M217" s="281" t="s">
        <v>1</v>
      </c>
      <c r="N217" s="282" t="s">
        <v>43</v>
      </c>
      <c r="O217" s="92"/>
      <c r="P217" s="236">
        <f>O217*H217</f>
        <v>0</v>
      </c>
      <c r="Q217" s="236">
        <v>0.028809999999999999</v>
      </c>
      <c r="R217" s="236">
        <f>Q217*H217</f>
        <v>4.5738755999999992</v>
      </c>
      <c r="S217" s="236">
        <v>0</v>
      </c>
      <c r="T217" s="237">
        <f>S217*H217</f>
        <v>0</v>
      </c>
      <c r="U217" s="39"/>
      <c r="V217" s="39"/>
      <c r="W217" s="39"/>
      <c r="X217" s="39"/>
      <c r="Y217" s="39"/>
      <c r="Z217" s="39"/>
      <c r="AA217" s="39"/>
      <c r="AB217" s="39"/>
      <c r="AC217" s="39"/>
      <c r="AD217" s="39"/>
      <c r="AE217" s="39"/>
      <c r="AR217" s="238" t="s">
        <v>210</v>
      </c>
      <c r="AT217" s="238" t="s">
        <v>298</v>
      </c>
      <c r="AU217" s="238" t="s">
        <v>87</v>
      </c>
      <c r="AY217" s="18" t="s">
        <v>170</v>
      </c>
      <c r="BE217" s="239">
        <f>IF(N217="základní",J217,0)</f>
        <v>0</v>
      </c>
      <c r="BF217" s="239">
        <f>IF(N217="snížená",J217,0)</f>
        <v>0</v>
      </c>
      <c r="BG217" s="239">
        <f>IF(N217="zákl. přenesená",J217,0)</f>
        <v>0</v>
      </c>
      <c r="BH217" s="239">
        <f>IF(N217="sníž. přenesená",J217,0)</f>
        <v>0</v>
      </c>
      <c r="BI217" s="239">
        <f>IF(N217="nulová",J217,0)</f>
        <v>0</v>
      </c>
      <c r="BJ217" s="18" t="s">
        <v>85</v>
      </c>
      <c r="BK217" s="239">
        <f>ROUND(I217*H217,2)</f>
        <v>0</v>
      </c>
      <c r="BL217" s="18" t="s">
        <v>177</v>
      </c>
      <c r="BM217" s="238" t="s">
        <v>742</v>
      </c>
    </row>
    <row r="218" s="13" customFormat="1">
      <c r="A218" s="13"/>
      <c r="B218" s="240"/>
      <c r="C218" s="241"/>
      <c r="D218" s="242" t="s">
        <v>179</v>
      </c>
      <c r="E218" s="241"/>
      <c r="F218" s="244" t="s">
        <v>743</v>
      </c>
      <c r="G218" s="241"/>
      <c r="H218" s="245">
        <v>158.75999999999999</v>
      </c>
      <c r="I218" s="246"/>
      <c r="J218" s="241"/>
      <c r="K218" s="241"/>
      <c r="L218" s="247"/>
      <c r="M218" s="248"/>
      <c r="N218" s="249"/>
      <c r="O218" s="249"/>
      <c r="P218" s="249"/>
      <c r="Q218" s="249"/>
      <c r="R218" s="249"/>
      <c r="S218" s="249"/>
      <c r="T218" s="250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T218" s="251" t="s">
        <v>179</v>
      </c>
      <c r="AU218" s="251" t="s">
        <v>87</v>
      </c>
      <c r="AV218" s="13" t="s">
        <v>87</v>
      </c>
      <c r="AW218" s="13" t="s">
        <v>4</v>
      </c>
      <c r="AX218" s="13" t="s">
        <v>85</v>
      </c>
      <c r="AY218" s="251" t="s">
        <v>170</v>
      </c>
    </row>
    <row r="219" s="2" customFormat="1" ht="24.15" customHeight="1">
      <c r="A219" s="39"/>
      <c r="B219" s="40"/>
      <c r="C219" s="227" t="s">
        <v>402</v>
      </c>
      <c r="D219" s="227" t="s">
        <v>172</v>
      </c>
      <c r="E219" s="228" t="s">
        <v>744</v>
      </c>
      <c r="F219" s="229" t="s">
        <v>745</v>
      </c>
      <c r="G219" s="230" t="s">
        <v>183</v>
      </c>
      <c r="H219" s="231">
        <v>36</v>
      </c>
      <c r="I219" s="232"/>
      <c r="J219" s="233">
        <f>ROUND(I219*H219,2)</f>
        <v>0</v>
      </c>
      <c r="K219" s="229" t="s">
        <v>176</v>
      </c>
      <c r="L219" s="45"/>
      <c r="M219" s="234" t="s">
        <v>1</v>
      </c>
      <c r="N219" s="235" t="s">
        <v>43</v>
      </c>
      <c r="O219" s="92"/>
      <c r="P219" s="236">
        <f>O219*H219</f>
        <v>0</v>
      </c>
      <c r="Q219" s="236">
        <v>0.00071000000000000002</v>
      </c>
      <c r="R219" s="236">
        <f>Q219*H219</f>
        <v>0.025559999999999999</v>
      </c>
      <c r="S219" s="236">
        <v>0</v>
      </c>
      <c r="T219" s="237">
        <f>S219*H219</f>
        <v>0</v>
      </c>
      <c r="U219" s="39"/>
      <c r="V219" s="39"/>
      <c r="W219" s="39"/>
      <c r="X219" s="39"/>
      <c r="Y219" s="39"/>
      <c r="Z219" s="39"/>
      <c r="AA219" s="39"/>
      <c r="AB219" s="39"/>
      <c r="AC219" s="39"/>
      <c r="AD219" s="39"/>
      <c r="AE219" s="39"/>
      <c r="AR219" s="238" t="s">
        <v>177</v>
      </c>
      <c r="AT219" s="238" t="s">
        <v>172</v>
      </c>
      <c r="AU219" s="238" t="s">
        <v>87</v>
      </c>
      <c r="AY219" s="18" t="s">
        <v>170</v>
      </c>
      <c r="BE219" s="239">
        <f>IF(N219="základní",J219,0)</f>
        <v>0</v>
      </c>
      <c r="BF219" s="239">
        <f>IF(N219="snížená",J219,0)</f>
        <v>0</v>
      </c>
      <c r="BG219" s="239">
        <f>IF(N219="zákl. přenesená",J219,0)</f>
        <v>0</v>
      </c>
      <c r="BH219" s="239">
        <f>IF(N219="sníž. přenesená",J219,0)</f>
        <v>0</v>
      </c>
      <c r="BI219" s="239">
        <f>IF(N219="nulová",J219,0)</f>
        <v>0</v>
      </c>
      <c r="BJ219" s="18" t="s">
        <v>85</v>
      </c>
      <c r="BK219" s="239">
        <f>ROUND(I219*H219,2)</f>
        <v>0</v>
      </c>
      <c r="BL219" s="18" t="s">
        <v>177</v>
      </c>
      <c r="BM219" s="238" t="s">
        <v>746</v>
      </c>
    </row>
    <row r="220" s="13" customFormat="1">
      <c r="A220" s="13"/>
      <c r="B220" s="240"/>
      <c r="C220" s="241"/>
      <c r="D220" s="242" t="s">
        <v>179</v>
      </c>
      <c r="E220" s="243" t="s">
        <v>1</v>
      </c>
      <c r="F220" s="244" t="s">
        <v>362</v>
      </c>
      <c r="G220" s="241"/>
      <c r="H220" s="245">
        <v>36</v>
      </c>
      <c r="I220" s="246"/>
      <c r="J220" s="241"/>
      <c r="K220" s="241"/>
      <c r="L220" s="247"/>
      <c r="M220" s="248"/>
      <c r="N220" s="249"/>
      <c r="O220" s="249"/>
      <c r="P220" s="249"/>
      <c r="Q220" s="249"/>
      <c r="R220" s="249"/>
      <c r="S220" s="249"/>
      <c r="T220" s="250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T220" s="251" t="s">
        <v>179</v>
      </c>
      <c r="AU220" s="251" t="s">
        <v>87</v>
      </c>
      <c r="AV220" s="13" t="s">
        <v>87</v>
      </c>
      <c r="AW220" s="13" t="s">
        <v>34</v>
      </c>
      <c r="AX220" s="13" t="s">
        <v>85</v>
      </c>
      <c r="AY220" s="251" t="s">
        <v>170</v>
      </c>
    </row>
    <row r="221" s="2" customFormat="1" ht="21.75" customHeight="1">
      <c r="A221" s="39"/>
      <c r="B221" s="40"/>
      <c r="C221" s="273" t="s">
        <v>407</v>
      </c>
      <c r="D221" s="273" t="s">
        <v>298</v>
      </c>
      <c r="E221" s="274" t="s">
        <v>747</v>
      </c>
      <c r="F221" s="275" t="s">
        <v>748</v>
      </c>
      <c r="G221" s="276" t="s">
        <v>278</v>
      </c>
      <c r="H221" s="277">
        <v>0.40100000000000002</v>
      </c>
      <c r="I221" s="278"/>
      <c r="J221" s="279">
        <f>ROUND(I221*H221,2)</f>
        <v>0</v>
      </c>
      <c r="K221" s="275" t="s">
        <v>176</v>
      </c>
      <c r="L221" s="280"/>
      <c r="M221" s="281" t="s">
        <v>1</v>
      </c>
      <c r="N221" s="282" t="s">
        <v>43</v>
      </c>
      <c r="O221" s="92"/>
      <c r="P221" s="236">
        <f>O221*H221</f>
        <v>0</v>
      </c>
      <c r="Q221" s="236">
        <v>1</v>
      </c>
      <c r="R221" s="236">
        <f>Q221*H221</f>
        <v>0.40100000000000002</v>
      </c>
      <c r="S221" s="236">
        <v>0</v>
      </c>
      <c r="T221" s="237">
        <f>S221*H221</f>
        <v>0</v>
      </c>
      <c r="U221" s="39"/>
      <c r="V221" s="39"/>
      <c r="W221" s="39"/>
      <c r="X221" s="39"/>
      <c r="Y221" s="39"/>
      <c r="Z221" s="39"/>
      <c r="AA221" s="39"/>
      <c r="AB221" s="39"/>
      <c r="AC221" s="39"/>
      <c r="AD221" s="39"/>
      <c r="AE221" s="39"/>
      <c r="AR221" s="238" t="s">
        <v>210</v>
      </c>
      <c r="AT221" s="238" t="s">
        <v>298</v>
      </c>
      <c r="AU221" s="238" t="s">
        <v>87</v>
      </c>
      <c r="AY221" s="18" t="s">
        <v>170</v>
      </c>
      <c r="BE221" s="239">
        <f>IF(N221="základní",J221,0)</f>
        <v>0</v>
      </c>
      <c r="BF221" s="239">
        <f>IF(N221="snížená",J221,0)</f>
        <v>0</v>
      </c>
      <c r="BG221" s="239">
        <f>IF(N221="zákl. přenesená",J221,0)</f>
        <v>0</v>
      </c>
      <c r="BH221" s="239">
        <f>IF(N221="sníž. přenesená",J221,0)</f>
        <v>0</v>
      </c>
      <c r="BI221" s="239">
        <f>IF(N221="nulová",J221,0)</f>
        <v>0</v>
      </c>
      <c r="BJ221" s="18" t="s">
        <v>85</v>
      </c>
      <c r="BK221" s="239">
        <f>ROUND(I221*H221,2)</f>
        <v>0</v>
      </c>
      <c r="BL221" s="18" t="s">
        <v>177</v>
      </c>
      <c r="BM221" s="238" t="s">
        <v>749</v>
      </c>
    </row>
    <row r="222" s="13" customFormat="1">
      <c r="A222" s="13"/>
      <c r="B222" s="240"/>
      <c r="C222" s="241"/>
      <c r="D222" s="242" t="s">
        <v>179</v>
      </c>
      <c r="E222" s="243" t="s">
        <v>1</v>
      </c>
      <c r="F222" s="244" t="s">
        <v>750</v>
      </c>
      <c r="G222" s="241"/>
      <c r="H222" s="245">
        <v>0.40100000000000002</v>
      </c>
      <c r="I222" s="246"/>
      <c r="J222" s="241"/>
      <c r="K222" s="241"/>
      <c r="L222" s="247"/>
      <c r="M222" s="248"/>
      <c r="N222" s="249"/>
      <c r="O222" s="249"/>
      <c r="P222" s="249"/>
      <c r="Q222" s="249"/>
      <c r="R222" s="249"/>
      <c r="S222" s="249"/>
      <c r="T222" s="250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T222" s="251" t="s">
        <v>179</v>
      </c>
      <c r="AU222" s="251" t="s">
        <v>87</v>
      </c>
      <c r="AV222" s="13" t="s">
        <v>87</v>
      </c>
      <c r="AW222" s="13" t="s">
        <v>34</v>
      </c>
      <c r="AX222" s="13" t="s">
        <v>85</v>
      </c>
      <c r="AY222" s="251" t="s">
        <v>170</v>
      </c>
    </row>
    <row r="223" s="12" customFormat="1" ht="22.8" customHeight="1">
      <c r="A223" s="12"/>
      <c r="B223" s="211"/>
      <c r="C223" s="212"/>
      <c r="D223" s="213" t="s">
        <v>77</v>
      </c>
      <c r="E223" s="225" t="s">
        <v>177</v>
      </c>
      <c r="F223" s="225" t="s">
        <v>396</v>
      </c>
      <c r="G223" s="212"/>
      <c r="H223" s="212"/>
      <c r="I223" s="215"/>
      <c r="J223" s="226">
        <f>BK223</f>
        <v>0</v>
      </c>
      <c r="K223" s="212"/>
      <c r="L223" s="217"/>
      <c r="M223" s="218"/>
      <c r="N223" s="219"/>
      <c r="O223" s="219"/>
      <c r="P223" s="220">
        <f>SUM(P224:P229)</f>
        <v>0</v>
      </c>
      <c r="Q223" s="219"/>
      <c r="R223" s="220">
        <f>SUM(R224:R229)</f>
        <v>154.69091879999996</v>
      </c>
      <c r="S223" s="219"/>
      <c r="T223" s="221">
        <f>SUM(T224:T229)</f>
        <v>0</v>
      </c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R223" s="222" t="s">
        <v>85</v>
      </c>
      <c r="AT223" s="223" t="s">
        <v>77</v>
      </c>
      <c r="AU223" s="223" t="s">
        <v>85</v>
      </c>
      <c r="AY223" s="222" t="s">
        <v>170</v>
      </c>
      <c r="BK223" s="224">
        <f>SUM(BK224:BK229)</f>
        <v>0</v>
      </c>
    </row>
    <row r="224" s="2" customFormat="1" ht="24.15" customHeight="1">
      <c r="A224" s="39"/>
      <c r="B224" s="40"/>
      <c r="C224" s="227" t="s">
        <v>413</v>
      </c>
      <c r="D224" s="227" t="s">
        <v>172</v>
      </c>
      <c r="E224" s="228" t="s">
        <v>751</v>
      </c>
      <c r="F224" s="229" t="s">
        <v>752</v>
      </c>
      <c r="G224" s="230" t="s">
        <v>224</v>
      </c>
      <c r="H224" s="231">
        <v>11.73</v>
      </c>
      <c r="I224" s="232"/>
      <c r="J224" s="233">
        <f>ROUND(I224*H224,2)</f>
        <v>0</v>
      </c>
      <c r="K224" s="229" t="s">
        <v>176</v>
      </c>
      <c r="L224" s="45"/>
      <c r="M224" s="234" t="s">
        <v>1</v>
      </c>
      <c r="N224" s="235" t="s">
        <v>43</v>
      </c>
      <c r="O224" s="92"/>
      <c r="P224" s="236">
        <f>O224*H224</f>
        <v>0</v>
      </c>
      <c r="Q224" s="236">
        <v>0</v>
      </c>
      <c r="R224" s="236">
        <f>Q224*H224</f>
        <v>0</v>
      </c>
      <c r="S224" s="236">
        <v>0</v>
      </c>
      <c r="T224" s="237">
        <f>S224*H224</f>
        <v>0</v>
      </c>
      <c r="U224" s="39"/>
      <c r="V224" s="39"/>
      <c r="W224" s="39"/>
      <c r="X224" s="39"/>
      <c r="Y224" s="39"/>
      <c r="Z224" s="39"/>
      <c r="AA224" s="39"/>
      <c r="AB224" s="39"/>
      <c r="AC224" s="39"/>
      <c r="AD224" s="39"/>
      <c r="AE224" s="39"/>
      <c r="AR224" s="238" t="s">
        <v>177</v>
      </c>
      <c r="AT224" s="238" t="s">
        <v>172</v>
      </c>
      <c r="AU224" s="238" t="s">
        <v>87</v>
      </c>
      <c r="AY224" s="18" t="s">
        <v>170</v>
      </c>
      <c r="BE224" s="239">
        <f>IF(N224="základní",J224,0)</f>
        <v>0</v>
      </c>
      <c r="BF224" s="239">
        <f>IF(N224="snížená",J224,0)</f>
        <v>0</v>
      </c>
      <c r="BG224" s="239">
        <f>IF(N224="zákl. přenesená",J224,0)</f>
        <v>0</v>
      </c>
      <c r="BH224" s="239">
        <f>IF(N224="sníž. přenesená",J224,0)</f>
        <v>0</v>
      </c>
      <c r="BI224" s="239">
        <f>IF(N224="nulová",J224,0)</f>
        <v>0</v>
      </c>
      <c r="BJ224" s="18" t="s">
        <v>85</v>
      </c>
      <c r="BK224" s="239">
        <f>ROUND(I224*H224,2)</f>
        <v>0</v>
      </c>
      <c r="BL224" s="18" t="s">
        <v>177</v>
      </c>
      <c r="BM224" s="238" t="s">
        <v>753</v>
      </c>
    </row>
    <row r="225" s="13" customFormat="1">
      <c r="A225" s="13"/>
      <c r="B225" s="240"/>
      <c r="C225" s="241"/>
      <c r="D225" s="242" t="s">
        <v>179</v>
      </c>
      <c r="E225" s="243" t="s">
        <v>1</v>
      </c>
      <c r="F225" s="244" t="s">
        <v>754</v>
      </c>
      <c r="G225" s="241"/>
      <c r="H225" s="245">
        <v>11.73</v>
      </c>
      <c r="I225" s="246"/>
      <c r="J225" s="241"/>
      <c r="K225" s="241"/>
      <c r="L225" s="247"/>
      <c r="M225" s="248"/>
      <c r="N225" s="249"/>
      <c r="O225" s="249"/>
      <c r="P225" s="249"/>
      <c r="Q225" s="249"/>
      <c r="R225" s="249"/>
      <c r="S225" s="249"/>
      <c r="T225" s="250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T225" s="251" t="s">
        <v>179</v>
      </c>
      <c r="AU225" s="251" t="s">
        <v>87</v>
      </c>
      <c r="AV225" s="13" t="s">
        <v>87</v>
      </c>
      <c r="AW225" s="13" t="s">
        <v>34</v>
      </c>
      <c r="AX225" s="13" t="s">
        <v>85</v>
      </c>
      <c r="AY225" s="251" t="s">
        <v>170</v>
      </c>
    </row>
    <row r="226" s="2" customFormat="1" ht="37.8" customHeight="1">
      <c r="A226" s="39"/>
      <c r="B226" s="40"/>
      <c r="C226" s="227" t="s">
        <v>418</v>
      </c>
      <c r="D226" s="227" t="s">
        <v>172</v>
      </c>
      <c r="E226" s="228" t="s">
        <v>574</v>
      </c>
      <c r="F226" s="229" t="s">
        <v>575</v>
      </c>
      <c r="G226" s="230" t="s">
        <v>224</v>
      </c>
      <c r="H226" s="231">
        <v>22.309999999999999</v>
      </c>
      <c r="I226" s="232"/>
      <c r="J226" s="233">
        <f>ROUND(I226*H226,2)</f>
        <v>0</v>
      </c>
      <c r="K226" s="229" t="s">
        <v>176</v>
      </c>
      <c r="L226" s="45"/>
      <c r="M226" s="234" t="s">
        <v>1</v>
      </c>
      <c r="N226" s="235" t="s">
        <v>43</v>
      </c>
      <c r="O226" s="92"/>
      <c r="P226" s="236">
        <f>O226*H226</f>
        <v>0</v>
      </c>
      <c r="Q226" s="236">
        <v>2.4340799999999998</v>
      </c>
      <c r="R226" s="236">
        <f>Q226*H226</f>
        <v>54.304324799999989</v>
      </c>
      <c r="S226" s="236">
        <v>0</v>
      </c>
      <c r="T226" s="237">
        <f>S226*H226</f>
        <v>0</v>
      </c>
      <c r="U226" s="39"/>
      <c r="V226" s="39"/>
      <c r="W226" s="39"/>
      <c r="X226" s="39"/>
      <c r="Y226" s="39"/>
      <c r="Z226" s="39"/>
      <c r="AA226" s="39"/>
      <c r="AB226" s="39"/>
      <c r="AC226" s="39"/>
      <c r="AD226" s="39"/>
      <c r="AE226" s="39"/>
      <c r="AR226" s="238" t="s">
        <v>177</v>
      </c>
      <c r="AT226" s="238" t="s">
        <v>172</v>
      </c>
      <c r="AU226" s="238" t="s">
        <v>87</v>
      </c>
      <c r="AY226" s="18" t="s">
        <v>170</v>
      </c>
      <c r="BE226" s="239">
        <f>IF(N226="základní",J226,0)</f>
        <v>0</v>
      </c>
      <c r="BF226" s="239">
        <f>IF(N226="snížená",J226,0)</f>
        <v>0</v>
      </c>
      <c r="BG226" s="239">
        <f>IF(N226="zákl. přenesená",J226,0)</f>
        <v>0</v>
      </c>
      <c r="BH226" s="239">
        <f>IF(N226="sníž. přenesená",J226,0)</f>
        <v>0</v>
      </c>
      <c r="BI226" s="239">
        <f>IF(N226="nulová",J226,0)</f>
        <v>0</v>
      </c>
      <c r="BJ226" s="18" t="s">
        <v>85</v>
      </c>
      <c r="BK226" s="239">
        <f>ROUND(I226*H226,2)</f>
        <v>0</v>
      </c>
      <c r="BL226" s="18" t="s">
        <v>177</v>
      </c>
      <c r="BM226" s="238" t="s">
        <v>755</v>
      </c>
    </row>
    <row r="227" s="13" customFormat="1">
      <c r="A227" s="13"/>
      <c r="B227" s="240"/>
      <c r="C227" s="241"/>
      <c r="D227" s="242" t="s">
        <v>179</v>
      </c>
      <c r="E227" s="243" t="s">
        <v>1</v>
      </c>
      <c r="F227" s="244" t="s">
        <v>756</v>
      </c>
      <c r="G227" s="241"/>
      <c r="H227" s="245">
        <v>22.309999999999999</v>
      </c>
      <c r="I227" s="246"/>
      <c r="J227" s="241"/>
      <c r="K227" s="241"/>
      <c r="L227" s="247"/>
      <c r="M227" s="248"/>
      <c r="N227" s="249"/>
      <c r="O227" s="249"/>
      <c r="P227" s="249"/>
      <c r="Q227" s="249"/>
      <c r="R227" s="249"/>
      <c r="S227" s="249"/>
      <c r="T227" s="250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T227" s="251" t="s">
        <v>179</v>
      </c>
      <c r="AU227" s="251" t="s">
        <v>87</v>
      </c>
      <c r="AV227" s="13" t="s">
        <v>87</v>
      </c>
      <c r="AW227" s="13" t="s">
        <v>34</v>
      </c>
      <c r="AX227" s="13" t="s">
        <v>85</v>
      </c>
      <c r="AY227" s="251" t="s">
        <v>170</v>
      </c>
    </row>
    <row r="228" s="2" customFormat="1" ht="37.8" customHeight="1">
      <c r="A228" s="39"/>
      <c r="B228" s="40"/>
      <c r="C228" s="227" t="s">
        <v>424</v>
      </c>
      <c r="D228" s="227" t="s">
        <v>172</v>
      </c>
      <c r="E228" s="228" t="s">
        <v>580</v>
      </c>
      <c r="F228" s="229" t="s">
        <v>581</v>
      </c>
      <c r="G228" s="230" t="s">
        <v>224</v>
      </c>
      <c r="H228" s="231">
        <v>41.579999999999998</v>
      </c>
      <c r="I228" s="232"/>
      <c r="J228" s="233">
        <f>ROUND(I228*H228,2)</f>
        <v>0</v>
      </c>
      <c r="K228" s="229" t="s">
        <v>176</v>
      </c>
      <c r="L228" s="45"/>
      <c r="M228" s="234" t="s">
        <v>1</v>
      </c>
      <c r="N228" s="235" t="s">
        <v>43</v>
      </c>
      <c r="O228" s="92"/>
      <c r="P228" s="236">
        <f>O228*H228</f>
        <v>0</v>
      </c>
      <c r="Q228" s="236">
        <v>2.4142999999999999</v>
      </c>
      <c r="R228" s="236">
        <f>Q228*H228</f>
        <v>100.38659399999999</v>
      </c>
      <c r="S228" s="236">
        <v>0</v>
      </c>
      <c r="T228" s="237">
        <f>S228*H228</f>
        <v>0</v>
      </c>
      <c r="U228" s="39"/>
      <c r="V228" s="39"/>
      <c r="W228" s="39"/>
      <c r="X228" s="39"/>
      <c r="Y228" s="39"/>
      <c r="Z228" s="39"/>
      <c r="AA228" s="39"/>
      <c r="AB228" s="39"/>
      <c r="AC228" s="39"/>
      <c r="AD228" s="39"/>
      <c r="AE228" s="39"/>
      <c r="AR228" s="238" t="s">
        <v>177</v>
      </c>
      <c r="AT228" s="238" t="s">
        <v>172</v>
      </c>
      <c r="AU228" s="238" t="s">
        <v>87</v>
      </c>
      <c r="AY228" s="18" t="s">
        <v>170</v>
      </c>
      <c r="BE228" s="239">
        <f>IF(N228="základní",J228,0)</f>
        <v>0</v>
      </c>
      <c r="BF228" s="239">
        <f>IF(N228="snížená",J228,0)</f>
        <v>0</v>
      </c>
      <c r="BG228" s="239">
        <f>IF(N228="zákl. přenesená",J228,0)</f>
        <v>0</v>
      </c>
      <c r="BH228" s="239">
        <f>IF(N228="sníž. přenesená",J228,0)</f>
        <v>0</v>
      </c>
      <c r="BI228" s="239">
        <f>IF(N228="nulová",J228,0)</f>
        <v>0</v>
      </c>
      <c r="BJ228" s="18" t="s">
        <v>85</v>
      </c>
      <c r="BK228" s="239">
        <f>ROUND(I228*H228,2)</f>
        <v>0</v>
      </c>
      <c r="BL228" s="18" t="s">
        <v>177</v>
      </c>
      <c r="BM228" s="238" t="s">
        <v>757</v>
      </c>
    </row>
    <row r="229" s="13" customFormat="1">
      <c r="A229" s="13"/>
      <c r="B229" s="240"/>
      <c r="C229" s="241"/>
      <c r="D229" s="242" t="s">
        <v>179</v>
      </c>
      <c r="E229" s="243" t="s">
        <v>1</v>
      </c>
      <c r="F229" s="244" t="s">
        <v>758</v>
      </c>
      <c r="G229" s="241"/>
      <c r="H229" s="245">
        <v>41.579999999999998</v>
      </c>
      <c r="I229" s="246"/>
      <c r="J229" s="241"/>
      <c r="K229" s="241"/>
      <c r="L229" s="247"/>
      <c r="M229" s="248"/>
      <c r="N229" s="249"/>
      <c r="O229" s="249"/>
      <c r="P229" s="249"/>
      <c r="Q229" s="249"/>
      <c r="R229" s="249"/>
      <c r="S229" s="249"/>
      <c r="T229" s="250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T229" s="251" t="s">
        <v>179</v>
      </c>
      <c r="AU229" s="251" t="s">
        <v>87</v>
      </c>
      <c r="AV229" s="13" t="s">
        <v>87</v>
      </c>
      <c r="AW229" s="13" t="s">
        <v>34</v>
      </c>
      <c r="AX229" s="13" t="s">
        <v>85</v>
      </c>
      <c r="AY229" s="251" t="s">
        <v>170</v>
      </c>
    </row>
    <row r="230" s="12" customFormat="1" ht="22.8" customHeight="1">
      <c r="A230" s="12"/>
      <c r="B230" s="211"/>
      <c r="C230" s="212"/>
      <c r="D230" s="213" t="s">
        <v>77</v>
      </c>
      <c r="E230" s="225" t="s">
        <v>197</v>
      </c>
      <c r="F230" s="225" t="s">
        <v>759</v>
      </c>
      <c r="G230" s="212"/>
      <c r="H230" s="212"/>
      <c r="I230" s="215"/>
      <c r="J230" s="226">
        <f>BK230</f>
        <v>0</v>
      </c>
      <c r="K230" s="212"/>
      <c r="L230" s="217"/>
      <c r="M230" s="218"/>
      <c r="N230" s="219"/>
      <c r="O230" s="219"/>
      <c r="P230" s="220">
        <f>SUM(P231:P232)</f>
        <v>0</v>
      </c>
      <c r="Q230" s="219"/>
      <c r="R230" s="220">
        <f>SUM(R231:R232)</f>
        <v>0</v>
      </c>
      <c r="S230" s="219"/>
      <c r="T230" s="221">
        <f>SUM(T231:T232)</f>
        <v>0</v>
      </c>
      <c r="U230" s="12"/>
      <c r="V230" s="12"/>
      <c r="W230" s="12"/>
      <c r="X230" s="12"/>
      <c r="Y230" s="12"/>
      <c r="Z230" s="12"/>
      <c r="AA230" s="12"/>
      <c r="AB230" s="12"/>
      <c r="AC230" s="12"/>
      <c r="AD230" s="12"/>
      <c r="AE230" s="12"/>
      <c r="AR230" s="222" t="s">
        <v>85</v>
      </c>
      <c r="AT230" s="223" t="s">
        <v>77</v>
      </c>
      <c r="AU230" s="223" t="s">
        <v>85</v>
      </c>
      <c r="AY230" s="222" t="s">
        <v>170</v>
      </c>
      <c r="BK230" s="224">
        <f>SUM(BK231:BK232)</f>
        <v>0</v>
      </c>
    </row>
    <row r="231" s="2" customFormat="1" ht="16.5" customHeight="1">
      <c r="A231" s="39"/>
      <c r="B231" s="40"/>
      <c r="C231" s="227" t="s">
        <v>430</v>
      </c>
      <c r="D231" s="227" t="s">
        <v>172</v>
      </c>
      <c r="E231" s="228" t="s">
        <v>760</v>
      </c>
      <c r="F231" s="229" t="s">
        <v>761</v>
      </c>
      <c r="G231" s="230" t="s">
        <v>175</v>
      </c>
      <c r="H231" s="231">
        <v>189</v>
      </c>
      <c r="I231" s="232"/>
      <c r="J231" s="233">
        <f>ROUND(I231*H231,2)</f>
        <v>0</v>
      </c>
      <c r="K231" s="229" t="s">
        <v>1</v>
      </c>
      <c r="L231" s="45"/>
      <c r="M231" s="234" t="s">
        <v>1</v>
      </c>
      <c r="N231" s="235" t="s">
        <v>43</v>
      </c>
      <c r="O231" s="92"/>
      <c r="P231" s="236">
        <f>O231*H231</f>
        <v>0</v>
      </c>
      <c r="Q231" s="236">
        <v>0</v>
      </c>
      <c r="R231" s="236">
        <f>Q231*H231</f>
        <v>0</v>
      </c>
      <c r="S231" s="236">
        <v>0</v>
      </c>
      <c r="T231" s="237">
        <f>S231*H231</f>
        <v>0</v>
      </c>
      <c r="U231" s="39"/>
      <c r="V231" s="39"/>
      <c r="W231" s="39"/>
      <c r="X231" s="39"/>
      <c r="Y231" s="39"/>
      <c r="Z231" s="39"/>
      <c r="AA231" s="39"/>
      <c r="AB231" s="39"/>
      <c r="AC231" s="39"/>
      <c r="AD231" s="39"/>
      <c r="AE231" s="39"/>
      <c r="AR231" s="238" t="s">
        <v>177</v>
      </c>
      <c r="AT231" s="238" t="s">
        <v>172</v>
      </c>
      <c r="AU231" s="238" t="s">
        <v>87</v>
      </c>
      <c r="AY231" s="18" t="s">
        <v>170</v>
      </c>
      <c r="BE231" s="239">
        <f>IF(N231="základní",J231,0)</f>
        <v>0</v>
      </c>
      <c r="BF231" s="239">
        <f>IF(N231="snížená",J231,0)</f>
        <v>0</v>
      </c>
      <c r="BG231" s="239">
        <f>IF(N231="zákl. přenesená",J231,0)</f>
        <v>0</v>
      </c>
      <c r="BH231" s="239">
        <f>IF(N231="sníž. přenesená",J231,0)</f>
        <v>0</v>
      </c>
      <c r="BI231" s="239">
        <f>IF(N231="nulová",J231,0)</f>
        <v>0</v>
      </c>
      <c r="BJ231" s="18" t="s">
        <v>85</v>
      </c>
      <c r="BK231" s="239">
        <f>ROUND(I231*H231,2)</f>
        <v>0</v>
      </c>
      <c r="BL231" s="18" t="s">
        <v>177</v>
      </c>
      <c r="BM231" s="238" t="s">
        <v>762</v>
      </c>
    </row>
    <row r="232" s="13" customFormat="1">
      <c r="A232" s="13"/>
      <c r="B232" s="240"/>
      <c r="C232" s="241"/>
      <c r="D232" s="242" t="s">
        <v>179</v>
      </c>
      <c r="E232" s="243" t="s">
        <v>1</v>
      </c>
      <c r="F232" s="244" t="s">
        <v>763</v>
      </c>
      <c r="G232" s="241"/>
      <c r="H232" s="245">
        <v>189</v>
      </c>
      <c r="I232" s="246"/>
      <c r="J232" s="241"/>
      <c r="K232" s="241"/>
      <c r="L232" s="247"/>
      <c r="M232" s="248"/>
      <c r="N232" s="249"/>
      <c r="O232" s="249"/>
      <c r="P232" s="249"/>
      <c r="Q232" s="249"/>
      <c r="R232" s="249"/>
      <c r="S232" s="249"/>
      <c r="T232" s="250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T232" s="251" t="s">
        <v>179</v>
      </c>
      <c r="AU232" s="251" t="s">
        <v>87</v>
      </c>
      <c r="AV232" s="13" t="s">
        <v>87</v>
      </c>
      <c r="AW232" s="13" t="s">
        <v>34</v>
      </c>
      <c r="AX232" s="13" t="s">
        <v>85</v>
      </c>
      <c r="AY232" s="251" t="s">
        <v>170</v>
      </c>
    </row>
    <row r="233" s="12" customFormat="1" ht="22.8" customHeight="1">
      <c r="A233" s="12"/>
      <c r="B233" s="211"/>
      <c r="C233" s="212"/>
      <c r="D233" s="213" t="s">
        <v>77</v>
      </c>
      <c r="E233" s="225" t="s">
        <v>215</v>
      </c>
      <c r="F233" s="225" t="s">
        <v>429</v>
      </c>
      <c r="G233" s="212"/>
      <c r="H233" s="212"/>
      <c r="I233" s="215"/>
      <c r="J233" s="226">
        <f>BK233</f>
        <v>0</v>
      </c>
      <c r="K233" s="212"/>
      <c r="L233" s="217"/>
      <c r="M233" s="218"/>
      <c r="N233" s="219"/>
      <c r="O233" s="219"/>
      <c r="P233" s="220">
        <f>SUM(P234:P237)</f>
        <v>0</v>
      </c>
      <c r="Q233" s="219"/>
      <c r="R233" s="220">
        <f>SUM(R234:R237)</f>
        <v>0.010175200000000001</v>
      </c>
      <c r="S233" s="219"/>
      <c r="T233" s="221">
        <f>SUM(T234:T237)</f>
        <v>0</v>
      </c>
      <c r="U233" s="12"/>
      <c r="V233" s="12"/>
      <c r="W233" s="12"/>
      <c r="X233" s="12"/>
      <c r="Y233" s="12"/>
      <c r="Z233" s="12"/>
      <c r="AA233" s="12"/>
      <c r="AB233" s="12"/>
      <c r="AC233" s="12"/>
      <c r="AD233" s="12"/>
      <c r="AE233" s="12"/>
      <c r="AR233" s="222" t="s">
        <v>85</v>
      </c>
      <c r="AT233" s="223" t="s">
        <v>77</v>
      </c>
      <c r="AU233" s="223" t="s">
        <v>85</v>
      </c>
      <c r="AY233" s="222" t="s">
        <v>170</v>
      </c>
      <c r="BK233" s="224">
        <f>SUM(BK234:BK237)</f>
        <v>0</v>
      </c>
    </row>
    <row r="234" s="2" customFormat="1" ht="24.15" customHeight="1">
      <c r="A234" s="39"/>
      <c r="B234" s="40"/>
      <c r="C234" s="227" t="s">
        <v>435</v>
      </c>
      <c r="D234" s="227" t="s">
        <v>172</v>
      </c>
      <c r="E234" s="228" t="s">
        <v>764</v>
      </c>
      <c r="F234" s="229" t="s">
        <v>765</v>
      </c>
      <c r="G234" s="230" t="s">
        <v>175</v>
      </c>
      <c r="H234" s="231">
        <v>4.1600000000000001</v>
      </c>
      <c r="I234" s="232"/>
      <c r="J234" s="233">
        <f>ROUND(I234*H234,2)</f>
        <v>0</v>
      </c>
      <c r="K234" s="229" t="s">
        <v>176</v>
      </c>
      <c r="L234" s="45"/>
      <c r="M234" s="234" t="s">
        <v>1</v>
      </c>
      <c r="N234" s="235" t="s">
        <v>43</v>
      </c>
      <c r="O234" s="92"/>
      <c r="P234" s="236">
        <f>O234*H234</f>
        <v>0</v>
      </c>
      <c r="Q234" s="236">
        <v>0.00063000000000000003</v>
      </c>
      <c r="R234" s="236">
        <f>Q234*H234</f>
        <v>0.0026208000000000004</v>
      </c>
      <c r="S234" s="236">
        <v>0</v>
      </c>
      <c r="T234" s="237">
        <f>S234*H234</f>
        <v>0</v>
      </c>
      <c r="U234" s="39"/>
      <c r="V234" s="39"/>
      <c r="W234" s="39"/>
      <c r="X234" s="39"/>
      <c r="Y234" s="39"/>
      <c r="Z234" s="39"/>
      <c r="AA234" s="39"/>
      <c r="AB234" s="39"/>
      <c r="AC234" s="39"/>
      <c r="AD234" s="39"/>
      <c r="AE234" s="39"/>
      <c r="AR234" s="238" t="s">
        <v>177</v>
      </c>
      <c r="AT234" s="238" t="s">
        <v>172</v>
      </c>
      <c r="AU234" s="238" t="s">
        <v>87</v>
      </c>
      <c r="AY234" s="18" t="s">
        <v>170</v>
      </c>
      <c r="BE234" s="239">
        <f>IF(N234="základní",J234,0)</f>
        <v>0</v>
      </c>
      <c r="BF234" s="239">
        <f>IF(N234="snížená",J234,0)</f>
        <v>0</v>
      </c>
      <c r="BG234" s="239">
        <f>IF(N234="zákl. přenesená",J234,0)</f>
        <v>0</v>
      </c>
      <c r="BH234" s="239">
        <f>IF(N234="sníž. přenesená",J234,0)</f>
        <v>0</v>
      </c>
      <c r="BI234" s="239">
        <f>IF(N234="nulová",J234,0)</f>
        <v>0</v>
      </c>
      <c r="BJ234" s="18" t="s">
        <v>85</v>
      </c>
      <c r="BK234" s="239">
        <f>ROUND(I234*H234,2)</f>
        <v>0</v>
      </c>
      <c r="BL234" s="18" t="s">
        <v>177</v>
      </c>
      <c r="BM234" s="238" t="s">
        <v>766</v>
      </c>
    </row>
    <row r="235" s="13" customFormat="1">
      <c r="A235" s="13"/>
      <c r="B235" s="240"/>
      <c r="C235" s="241"/>
      <c r="D235" s="242" t="s">
        <v>179</v>
      </c>
      <c r="E235" s="243" t="s">
        <v>1</v>
      </c>
      <c r="F235" s="244" t="s">
        <v>767</v>
      </c>
      <c r="G235" s="241"/>
      <c r="H235" s="245">
        <v>4.1600000000000001</v>
      </c>
      <c r="I235" s="246"/>
      <c r="J235" s="241"/>
      <c r="K235" s="241"/>
      <c r="L235" s="247"/>
      <c r="M235" s="248"/>
      <c r="N235" s="249"/>
      <c r="O235" s="249"/>
      <c r="P235" s="249"/>
      <c r="Q235" s="249"/>
      <c r="R235" s="249"/>
      <c r="S235" s="249"/>
      <c r="T235" s="250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T235" s="251" t="s">
        <v>179</v>
      </c>
      <c r="AU235" s="251" t="s">
        <v>87</v>
      </c>
      <c r="AV235" s="13" t="s">
        <v>87</v>
      </c>
      <c r="AW235" s="13" t="s">
        <v>34</v>
      </c>
      <c r="AX235" s="13" t="s">
        <v>85</v>
      </c>
      <c r="AY235" s="251" t="s">
        <v>170</v>
      </c>
    </row>
    <row r="236" s="2" customFormat="1" ht="37.8" customHeight="1">
      <c r="A236" s="39"/>
      <c r="B236" s="40"/>
      <c r="C236" s="227" t="s">
        <v>440</v>
      </c>
      <c r="D236" s="227" t="s">
        <v>172</v>
      </c>
      <c r="E236" s="228" t="s">
        <v>768</v>
      </c>
      <c r="F236" s="229" t="s">
        <v>769</v>
      </c>
      <c r="G236" s="230" t="s">
        <v>389</v>
      </c>
      <c r="H236" s="231">
        <v>5.3200000000000003</v>
      </c>
      <c r="I236" s="232"/>
      <c r="J236" s="233">
        <f>ROUND(I236*H236,2)</f>
        <v>0</v>
      </c>
      <c r="K236" s="229" t="s">
        <v>176</v>
      </c>
      <c r="L236" s="45"/>
      <c r="M236" s="234" t="s">
        <v>1</v>
      </c>
      <c r="N236" s="235" t="s">
        <v>43</v>
      </c>
      <c r="O236" s="92"/>
      <c r="P236" s="236">
        <f>O236*H236</f>
        <v>0</v>
      </c>
      <c r="Q236" s="236">
        <v>0.00142</v>
      </c>
      <c r="R236" s="236">
        <f>Q236*H236</f>
        <v>0.0075544000000000002</v>
      </c>
      <c r="S236" s="236">
        <v>0</v>
      </c>
      <c r="T236" s="237">
        <f>S236*H236</f>
        <v>0</v>
      </c>
      <c r="U236" s="39"/>
      <c r="V236" s="39"/>
      <c r="W236" s="39"/>
      <c r="X236" s="39"/>
      <c r="Y236" s="39"/>
      <c r="Z236" s="39"/>
      <c r="AA236" s="39"/>
      <c r="AB236" s="39"/>
      <c r="AC236" s="39"/>
      <c r="AD236" s="39"/>
      <c r="AE236" s="39"/>
      <c r="AR236" s="238" t="s">
        <v>177</v>
      </c>
      <c r="AT236" s="238" t="s">
        <v>172</v>
      </c>
      <c r="AU236" s="238" t="s">
        <v>87</v>
      </c>
      <c r="AY236" s="18" t="s">
        <v>170</v>
      </c>
      <c r="BE236" s="239">
        <f>IF(N236="základní",J236,0)</f>
        <v>0</v>
      </c>
      <c r="BF236" s="239">
        <f>IF(N236="snížená",J236,0)</f>
        <v>0</v>
      </c>
      <c r="BG236" s="239">
        <f>IF(N236="zákl. přenesená",J236,0)</f>
        <v>0</v>
      </c>
      <c r="BH236" s="239">
        <f>IF(N236="sníž. přenesená",J236,0)</f>
        <v>0</v>
      </c>
      <c r="BI236" s="239">
        <f>IF(N236="nulová",J236,0)</f>
        <v>0</v>
      </c>
      <c r="BJ236" s="18" t="s">
        <v>85</v>
      </c>
      <c r="BK236" s="239">
        <f>ROUND(I236*H236,2)</f>
        <v>0</v>
      </c>
      <c r="BL236" s="18" t="s">
        <v>177</v>
      </c>
      <c r="BM236" s="238" t="s">
        <v>770</v>
      </c>
    </row>
    <row r="237" s="13" customFormat="1">
      <c r="A237" s="13"/>
      <c r="B237" s="240"/>
      <c r="C237" s="241"/>
      <c r="D237" s="242" t="s">
        <v>179</v>
      </c>
      <c r="E237" s="243" t="s">
        <v>1</v>
      </c>
      <c r="F237" s="244" t="s">
        <v>771</v>
      </c>
      <c r="G237" s="241"/>
      <c r="H237" s="245">
        <v>5.3200000000000003</v>
      </c>
      <c r="I237" s="246"/>
      <c r="J237" s="241"/>
      <c r="K237" s="241"/>
      <c r="L237" s="247"/>
      <c r="M237" s="248"/>
      <c r="N237" s="249"/>
      <c r="O237" s="249"/>
      <c r="P237" s="249"/>
      <c r="Q237" s="249"/>
      <c r="R237" s="249"/>
      <c r="S237" s="249"/>
      <c r="T237" s="250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T237" s="251" t="s">
        <v>179</v>
      </c>
      <c r="AU237" s="251" t="s">
        <v>87</v>
      </c>
      <c r="AV237" s="13" t="s">
        <v>87</v>
      </c>
      <c r="AW237" s="13" t="s">
        <v>34</v>
      </c>
      <c r="AX237" s="13" t="s">
        <v>85</v>
      </c>
      <c r="AY237" s="251" t="s">
        <v>170</v>
      </c>
    </row>
    <row r="238" s="12" customFormat="1" ht="22.8" customHeight="1">
      <c r="A238" s="12"/>
      <c r="B238" s="211"/>
      <c r="C238" s="212"/>
      <c r="D238" s="213" t="s">
        <v>77</v>
      </c>
      <c r="E238" s="225" t="s">
        <v>498</v>
      </c>
      <c r="F238" s="225" t="s">
        <v>499</v>
      </c>
      <c r="G238" s="212"/>
      <c r="H238" s="212"/>
      <c r="I238" s="215"/>
      <c r="J238" s="226">
        <f>BK238</f>
        <v>0</v>
      </c>
      <c r="K238" s="212"/>
      <c r="L238" s="217"/>
      <c r="M238" s="218"/>
      <c r="N238" s="219"/>
      <c r="O238" s="219"/>
      <c r="P238" s="220">
        <f>P239</f>
        <v>0</v>
      </c>
      <c r="Q238" s="219"/>
      <c r="R238" s="220">
        <f>R239</f>
        <v>0</v>
      </c>
      <c r="S238" s="219"/>
      <c r="T238" s="221">
        <f>T239</f>
        <v>0</v>
      </c>
      <c r="U238" s="12"/>
      <c r="V238" s="12"/>
      <c r="W238" s="12"/>
      <c r="X238" s="12"/>
      <c r="Y238" s="12"/>
      <c r="Z238" s="12"/>
      <c r="AA238" s="12"/>
      <c r="AB238" s="12"/>
      <c r="AC238" s="12"/>
      <c r="AD238" s="12"/>
      <c r="AE238" s="12"/>
      <c r="AR238" s="222" t="s">
        <v>85</v>
      </c>
      <c r="AT238" s="223" t="s">
        <v>77</v>
      </c>
      <c r="AU238" s="223" t="s">
        <v>85</v>
      </c>
      <c r="AY238" s="222" t="s">
        <v>170</v>
      </c>
      <c r="BK238" s="224">
        <f>BK239</f>
        <v>0</v>
      </c>
    </row>
    <row r="239" s="2" customFormat="1" ht="33" customHeight="1">
      <c r="A239" s="39"/>
      <c r="B239" s="40"/>
      <c r="C239" s="227" t="s">
        <v>456</v>
      </c>
      <c r="D239" s="227" t="s">
        <v>172</v>
      </c>
      <c r="E239" s="228" t="s">
        <v>501</v>
      </c>
      <c r="F239" s="229" t="s">
        <v>502</v>
      </c>
      <c r="G239" s="230" t="s">
        <v>278</v>
      </c>
      <c r="H239" s="231">
        <v>526.24599999999998</v>
      </c>
      <c r="I239" s="232"/>
      <c r="J239" s="233">
        <f>ROUND(I239*H239,2)</f>
        <v>0</v>
      </c>
      <c r="K239" s="229" t="s">
        <v>176</v>
      </c>
      <c r="L239" s="45"/>
      <c r="M239" s="234" t="s">
        <v>1</v>
      </c>
      <c r="N239" s="235" t="s">
        <v>43</v>
      </c>
      <c r="O239" s="92"/>
      <c r="P239" s="236">
        <f>O239*H239</f>
        <v>0</v>
      </c>
      <c r="Q239" s="236">
        <v>0</v>
      </c>
      <c r="R239" s="236">
        <f>Q239*H239</f>
        <v>0</v>
      </c>
      <c r="S239" s="236">
        <v>0</v>
      </c>
      <c r="T239" s="237">
        <f>S239*H239</f>
        <v>0</v>
      </c>
      <c r="U239" s="39"/>
      <c r="V239" s="39"/>
      <c r="W239" s="39"/>
      <c r="X239" s="39"/>
      <c r="Y239" s="39"/>
      <c r="Z239" s="39"/>
      <c r="AA239" s="39"/>
      <c r="AB239" s="39"/>
      <c r="AC239" s="39"/>
      <c r="AD239" s="39"/>
      <c r="AE239" s="39"/>
      <c r="AR239" s="238" t="s">
        <v>177</v>
      </c>
      <c r="AT239" s="238" t="s">
        <v>172</v>
      </c>
      <c r="AU239" s="238" t="s">
        <v>87</v>
      </c>
      <c r="AY239" s="18" t="s">
        <v>170</v>
      </c>
      <c r="BE239" s="239">
        <f>IF(N239="základní",J239,0)</f>
        <v>0</v>
      </c>
      <c r="BF239" s="239">
        <f>IF(N239="snížená",J239,0)</f>
        <v>0</v>
      </c>
      <c r="BG239" s="239">
        <f>IF(N239="zákl. přenesená",J239,0)</f>
        <v>0</v>
      </c>
      <c r="BH239" s="239">
        <f>IF(N239="sníž. přenesená",J239,0)</f>
        <v>0</v>
      </c>
      <c r="BI239" s="239">
        <f>IF(N239="nulová",J239,0)</f>
        <v>0</v>
      </c>
      <c r="BJ239" s="18" t="s">
        <v>85</v>
      </c>
      <c r="BK239" s="239">
        <f>ROUND(I239*H239,2)</f>
        <v>0</v>
      </c>
      <c r="BL239" s="18" t="s">
        <v>177</v>
      </c>
      <c r="BM239" s="238" t="s">
        <v>772</v>
      </c>
    </row>
    <row r="240" s="12" customFormat="1" ht="25.92" customHeight="1">
      <c r="A240" s="12"/>
      <c r="B240" s="211"/>
      <c r="C240" s="212"/>
      <c r="D240" s="213" t="s">
        <v>77</v>
      </c>
      <c r="E240" s="214" t="s">
        <v>773</v>
      </c>
      <c r="F240" s="214" t="s">
        <v>774</v>
      </c>
      <c r="G240" s="212"/>
      <c r="H240" s="212"/>
      <c r="I240" s="215"/>
      <c r="J240" s="216">
        <f>BK240</f>
        <v>0</v>
      </c>
      <c r="K240" s="212"/>
      <c r="L240" s="217"/>
      <c r="M240" s="218"/>
      <c r="N240" s="219"/>
      <c r="O240" s="219"/>
      <c r="P240" s="220">
        <f>P241</f>
        <v>0</v>
      </c>
      <c r="Q240" s="219"/>
      <c r="R240" s="220">
        <f>R241</f>
        <v>1.0526650000000002</v>
      </c>
      <c r="S240" s="219"/>
      <c r="T240" s="221">
        <f>T241</f>
        <v>0</v>
      </c>
      <c r="U240" s="12"/>
      <c r="V240" s="12"/>
      <c r="W240" s="12"/>
      <c r="X240" s="12"/>
      <c r="Y240" s="12"/>
      <c r="Z240" s="12"/>
      <c r="AA240" s="12"/>
      <c r="AB240" s="12"/>
      <c r="AC240" s="12"/>
      <c r="AD240" s="12"/>
      <c r="AE240" s="12"/>
      <c r="AR240" s="222" t="s">
        <v>87</v>
      </c>
      <c r="AT240" s="223" t="s">
        <v>77</v>
      </c>
      <c r="AU240" s="223" t="s">
        <v>78</v>
      </c>
      <c r="AY240" s="222" t="s">
        <v>170</v>
      </c>
      <c r="BK240" s="224">
        <f>BK241</f>
        <v>0</v>
      </c>
    </row>
    <row r="241" s="12" customFormat="1" ht="22.8" customHeight="1">
      <c r="A241" s="12"/>
      <c r="B241" s="211"/>
      <c r="C241" s="212"/>
      <c r="D241" s="213" t="s">
        <v>77</v>
      </c>
      <c r="E241" s="225" t="s">
        <v>775</v>
      </c>
      <c r="F241" s="225" t="s">
        <v>776</v>
      </c>
      <c r="G241" s="212"/>
      <c r="H241" s="212"/>
      <c r="I241" s="215"/>
      <c r="J241" s="226">
        <f>BK241</f>
        <v>0</v>
      </c>
      <c r="K241" s="212"/>
      <c r="L241" s="217"/>
      <c r="M241" s="218"/>
      <c r="N241" s="219"/>
      <c r="O241" s="219"/>
      <c r="P241" s="220">
        <f>SUM(P242:P257)</f>
        <v>0</v>
      </c>
      <c r="Q241" s="219"/>
      <c r="R241" s="220">
        <f>SUM(R242:R257)</f>
        <v>1.0526650000000002</v>
      </c>
      <c r="S241" s="219"/>
      <c r="T241" s="221">
        <f>SUM(T242:T257)</f>
        <v>0</v>
      </c>
      <c r="U241" s="12"/>
      <c r="V241" s="12"/>
      <c r="W241" s="12"/>
      <c r="X241" s="12"/>
      <c r="Y241" s="12"/>
      <c r="Z241" s="12"/>
      <c r="AA241" s="12"/>
      <c r="AB241" s="12"/>
      <c r="AC241" s="12"/>
      <c r="AD241" s="12"/>
      <c r="AE241" s="12"/>
      <c r="AR241" s="222" t="s">
        <v>87</v>
      </c>
      <c r="AT241" s="223" t="s">
        <v>77</v>
      </c>
      <c r="AU241" s="223" t="s">
        <v>85</v>
      </c>
      <c r="AY241" s="222" t="s">
        <v>170</v>
      </c>
      <c r="BK241" s="224">
        <f>SUM(BK242:BK257)</f>
        <v>0</v>
      </c>
    </row>
    <row r="242" s="2" customFormat="1" ht="33" customHeight="1">
      <c r="A242" s="39"/>
      <c r="B242" s="40"/>
      <c r="C242" s="227" t="s">
        <v>461</v>
      </c>
      <c r="D242" s="227" t="s">
        <v>172</v>
      </c>
      <c r="E242" s="228" t="s">
        <v>777</v>
      </c>
      <c r="F242" s="229" t="s">
        <v>778</v>
      </c>
      <c r="G242" s="230" t="s">
        <v>175</v>
      </c>
      <c r="H242" s="231">
        <v>227.5</v>
      </c>
      <c r="I242" s="232"/>
      <c r="J242" s="233">
        <f>ROUND(I242*H242,2)</f>
        <v>0</v>
      </c>
      <c r="K242" s="229" t="s">
        <v>176</v>
      </c>
      <c r="L242" s="45"/>
      <c r="M242" s="234" t="s">
        <v>1</v>
      </c>
      <c r="N242" s="235" t="s">
        <v>43</v>
      </c>
      <c r="O242" s="92"/>
      <c r="P242" s="236">
        <f>O242*H242</f>
        <v>0</v>
      </c>
      <c r="Q242" s="236">
        <v>0</v>
      </c>
      <c r="R242" s="236">
        <f>Q242*H242</f>
        <v>0</v>
      </c>
      <c r="S242" s="236">
        <v>0</v>
      </c>
      <c r="T242" s="237">
        <f>S242*H242</f>
        <v>0</v>
      </c>
      <c r="U242" s="39"/>
      <c r="V242" s="39"/>
      <c r="W242" s="39"/>
      <c r="X242" s="39"/>
      <c r="Y242" s="39"/>
      <c r="Z242" s="39"/>
      <c r="AA242" s="39"/>
      <c r="AB242" s="39"/>
      <c r="AC242" s="39"/>
      <c r="AD242" s="39"/>
      <c r="AE242" s="39"/>
      <c r="AR242" s="238" t="s">
        <v>252</v>
      </c>
      <c r="AT242" s="238" t="s">
        <v>172</v>
      </c>
      <c r="AU242" s="238" t="s">
        <v>87</v>
      </c>
      <c r="AY242" s="18" t="s">
        <v>170</v>
      </c>
      <c r="BE242" s="239">
        <f>IF(N242="základní",J242,0)</f>
        <v>0</v>
      </c>
      <c r="BF242" s="239">
        <f>IF(N242="snížená",J242,0)</f>
        <v>0</v>
      </c>
      <c r="BG242" s="239">
        <f>IF(N242="zákl. přenesená",J242,0)</f>
        <v>0</v>
      </c>
      <c r="BH242" s="239">
        <f>IF(N242="sníž. přenesená",J242,0)</f>
        <v>0</v>
      </c>
      <c r="BI242" s="239">
        <f>IF(N242="nulová",J242,0)</f>
        <v>0</v>
      </c>
      <c r="BJ242" s="18" t="s">
        <v>85</v>
      </c>
      <c r="BK242" s="239">
        <f>ROUND(I242*H242,2)</f>
        <v>0</v>
      </c>
      <c r="BL242" s="18" t="s">
        <v>252</v>
      </c>
      <c r="BM242" s="238" t="s">
        <v>779</v>
      </c>
    </row>
    <row r="243" s="13" customFormat="1">
      <c r="A243" s="13"/>
      <c r="B243" s="240"/>
      <c r="C243" s="241"/>
      <c r="D243" s="242" t="s">
        <v>179</v>
      </c>
      <c r="E243" s="243" t="s">
        <v>1</v>
      </c>
      <c r="F243" s="244" t="s">
        <v>780</v>
      </c>
      <c r="G243" s="241"/>
      <c r="H243" s="245">
        <v>227.5</v>
      </c>
      <c r="I243" s="246"/>
      <c r="J243" s="241"/>
      <c r="K243" s="241"/>
      <c r="L243" s="247"/>
      <c r="M243" s="248"/>
      <c r="N243" s="249"/>
      <c r="O243" s="249"/>
      <c r="P243" s="249"/>
      <c r="Q243" s="249"/>
      <c r="R243" s="249"/>
      <c r="S243" s="249"/>
      <c r="T243" s="250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T243" s="251" t="s">
        <v>179</v>
      </c>
      <c r="AU243" s="251" t="s">
        <v>87</v>
      </c>
      <c r="AV243" s="13" t="s">
        <v>87</v>
      </c>
      <c r="AW243" s="13" t="s">
        <v>34</v>
      </c>
      <c r="AX243" s="13" t="s">
        <v>85</v>
      </c>
      <c r="AY243" s="251" t="s">
        <v>170</v>
      </c>
    </row>
    <row r="244" s="2" customFormat="1" ht="16.5" customHeight="1">
      <c r="A244" s="39"/>
      <c r="B244" s="40"/>
      <c r="C244" s="273" t="s">
        <v>467</v>
      </c>
      <c r="D244" s="273" t="s">
        <v>298</v>
      </c>
      <c r="E244" s="274" t="s">
        <v>781</v>
      </c>
      <c r="F244" s="275" t="s">
        <v>782</v>
      </c>
      <c r="G244" s="276" t="s">
        <v>278</v>
      </c>
      <c r="H244" s="277">
        <v>0.68300000000000005</v>
      </c>
      <c r="I244" s="278"/>
      <c r="J244" s="279">
        <f>ROUND(I244*H244,2)</f>
        <v>0</v>
      </c>
      <c r="K244" s="275" t="s">
        <v>176</v>
      </c>
      <c r="L244" s="280"/>
      <c r="M244" s="281" t="s">
        <v>1</v>
      </c>
      <c r="N244" s="282" t="s">
        <v>43</v>
      </c>
      <c r="O244" s="92"/>
      <c r="P244" s="236">
        <f>O244*H244</f>
        <v>0</v>
      </c>
      <c r="Q244" s="236">
        <v>1</v>
      </c>
      <c r="R244" s="236">
        <f>Q244*H244</f>
        <v>0.68300000000000005</v>
      </c>
      <c r="S244" s="236">
        <v>0</v>
      </c>
      <c r="T244" s="237">
        <f>S244*H244</f>
        <v>0</v>
      </c>
      <c r="U244" s="39"/>
      <c r="V244" s="39"/>
      <c r="W244" s="39"/>
      <c r="X244" s="39"/>
      <c r="Y244" s="39"/>
      <c r="Z244" s="39"/>
      <c r="AA244" s="39"/>
      <c r="AB244" s="39"/>
      <c r="AC244" s="39"/>
      <c r="AD244" s="39"/>
      <c r="AE244" s="39"/>
      <c r="AR244" s="238" t="s">
        <v>338</v>
      </c>
      <c r="AT244" s="238" t="s">
        <v>298</v>
      </c>
      <c r="AU244" s="238" t="s">
        <v>87</v>
      </c>
      <c r="AY244" s="18" t="s">
        <v>170</v>
      </c>
      <c r="BE244" s="239">
        <f>IF(N244="základní",J244,0)</f>
        <v>0</v>
      </c>
      <c r="BF244" s="239">
        <f>IF(N244="snížená",J244,0)</f>
        <v>0</v>
      </c>
      <c r="BG244" s="239">
        <f>IF(N244="zákl. přenesená",J244,0)</f>
        <v>0</v>
      </c>
      <c r="BH244" s="239">
        <f>IF(N244="sníž. přenesená",J244,0)</f>
        <v>0</v>
      </c>
      <c r="BI244" s="239">
        <f>IF(N244="nulová",J244,0)</f>
        <v>0</v>
      </c>
      <c r="BJ244" s="18" t="s">
        <v>85</v>
      </c>
      <c r="BK244" s="239">
        <f>ROUND(I244*H244,2)</f>
        <v>0</v>
      </c>
      <c r="BL244" s="18" t="s">
        <v>252</v>
      </c>
      <c r="BM244" s="238" t="s">
        <v>783</v>
      </c>
    </row>
    <row r="245" s="13" customFormat="1">
      <c r="A245" s="13"/>
      <c r="B245" s="240"/>
      <c r="C245" s="241"/>
      <c r="D245" s="242" t="s">
        <v>179</v>
      </c>
      <c r="E245" s="243" t="s">
        <v>1</v>
      </c>
      <c r="F245" s="244" t="s">
        <v>784</v>
      </c>
      <c r="G245" s="241"/>
      <c r="H245" s="245">
        <v>0.68300000000000005</v>
      </c>
      <c r="I245" s="246"/>
      <c r="J245" s="241"/>
      <c r="K245" s="241"/>
      <c r="L245" s="247"/>
      <c r="M245" s="248"/>
      <c r="N245" s="249"/>
      <c r="O245" s="249"/>
      <c r="P245" s="249"/>
      <c r="Q245" s="249"/>
      <c r="R245" s="249"/>
      <c r="S245" s="249"/>
      <c r="T245" s="250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T245" s="251" t="s">
        <v>179</v>
      </c>
      <c r="AU245" s="251" t="s">
        <v>87</v>
      </c>
      <c r="AV245" s="13" t="s">
        <v>87</v>
      </c>
      <c r="AW245" s="13" t="s">
        <v>34</v>
      </c>
      <c r="AX245" s="13" t="s">
        <v>85</v>
      </c>
      <c r="AY245" s="251" t="s">
        <v>170</v>
      </c>
    </row>
    <row r="246" s="2" customFormat="1" ht="24.15" customHeight="1">
      <c r="A246" s="39"/>
      <c r="B246" s="40"/>
      <c r="C246" s="227" t="s">
        <v>471</v>
      </c>
      <c r="D246" s="227" t="s">
        <v>172</v>
      </c>
      <c r="E246" s="228" t="s">
        <v>785</v>
      </c>
      <c r="F246" s="229" t="s">
        <v>786</v>
      </c>
      <c r="G246" s="230" t="s">
        <v>175</v>
      </c>
      <c r="H246" s="231">
        <v>59.534999999999997</v>
      </c>
      <c r="I246" s="232"/>
      <c r="J246" s="233">
        <f>ROUND(I246*H246,2)</f>
        <v>0</v>
      </c>
      <c r="K246" s="229" t="s">
        <v>176</v>
      </c>
      <c r="L246" s="45"/>
      <c r="M246" s="234" t="s">
        <v>1</v>
      </c>
      <c r="N246" s="235" t="s">
        <v>43</v>
      </c>
      <c r="O246" s="92"/>
      <c r="P246" s="236">
        <f>O246*H246</f>
        <v>0</v>
      </c>
      <c r="Q246" s="236">
        <v>0.00040000000000000002</v>
      </c>
      <c r="R246" s="236">
        <f>Q246*H246</f>
        <v>0.023813999999999998</v>
      </c>
      <c r="S246" s="236">
        <v>0</v>
      </c>
      <c r="T246" s="237">
        <f>S246*H246</f>
        <v>0</v>
      </c>
      <c r="U246" s="39"/>
      <c r="V246" s="39"/>
      <c r="W246" s="39"/>
      <c r="X246" s="39"/>
      <c r="Y246" s="39"/>
      <c r="Z246" s="39"/>
      <c r="AA246" s="39"/>
      <c r="AB246" s="39"/>
      <c r="AC246" s="39"/>
      <c r="AD246" s="39"/>
      <c r="AE246" s="39"/>
      <c r="AR246" s="238" t="s">
        <v>252</v>
      </c>
      <c r="AT246" s="238" t="s">
        <v>172</v>
      </c>
      <c r="AU246" s="238" t="s">
        <v>87</v>
      </c>
      <c r="AY246" s="18" t="s">
        <v>170</v>
      </c>
      <c r="BE246" s="239">
        <f>IF(N246="základní",J246,0)</f>
        <v>0</v>
      </c>
      <c r="BF246" s="239">
        <f>IF(N246="snížená",J246,0)</f>
        <v>0</v>
      </c>
      <c r="BG246" s="239">
        <f>IF(N246="zákl. přenesená",J246,0)</f>
        <v>0</v>
      </c>
      <c r="BH246" s="239">
        <f>IF(N246="sníž. přenesená",J246,0)</f>
        <v>0</v>
      </c>
      <c r="BI246" s="239">
        <f>IF(N246="nulová",J246,0)</f>
        <v>0</v>
      </c>
      <c r="BJ246" s="18" t="s">
        <v>85</v>
      </c>
      <c r="BK246" s="239">
        <f>ROUND(I246*H246,2)</f>
        <v>0</v>
      </c>
      <c r="BL246" s="18" t="s">
        <v>252</v>
      </c>
      <c r="BM246" s="238" t="s">
        <v>787</v>
      </c>
    </row>
    <row r="247" s="2" customFormat="1" ht="55.5" customHeight="1">
      <c r="A247" s="39"/>
      <c r="B247" s="40"/>
      <c r="C247" s="273" t="s">
        <v>476</v>
      </c>
      <c r="D247" s="273" t="s">
        <v>298</v>
      </c>
      <c r="E247" s="274" t="s">
        <v>788</v>
      </c>
      <c r="F247" s="275" t="s">
        <v>789</v>
      </c>
      <c r="G247" s="276" t="s">
        <v>175</v>
      </c>
      <c r="H247" s="277">
        <v>59.534999999999997</v>
      </c>
      <c r="I247" s="278"/>
      <c r="J247" s="279">
        <f>ROUND(I247*H247,2)</f>
        <v>0</v>
      </c>
      <c r="K247" s="275" t="s">
        <v>176</v>
      </c>
      <c r="L247" s="280"/>
      <c r="M247" s="281" t="s">
        <v>1</v>
      </c>
      <c r="N247" s="282" t="s">
        <v>43</v>
      </c>
      <c r="O247" s="92"/>
      <c r="P247" s="236">
        <f>O247*H247</f>
        <v>0</v>
      </c>
      <c r="Q247" s="236">
        <v>0.0054999999999999997</v>
      </c>
      <c r="R247" s="236">
        <f>Q247*H247</f>
        <v>0.32744249999999997</v>
      </c>
      <c r="S247" s="236">
        <v>0</v>
      </c>
      <c r="T247" s="237">
        <f>S247*H247</f>
        <v>0</v>
      </c>
      <c r="U247" s="39"/>
      <c r="V247" s="39"/>
      <c r="W247" s="39"/>
      <c r="X247" s="39"/>
      <c r="Y247" s="39"/>
      <c r="Z247" s="39"/>
      <c r="AA247" s="39"/>
      <c r="AB247" s="39"/>
      <c r="AC247" s="39"/>
      <c r="AD247" s="39"/>
      <c r="AE247" s="39"/>
      <c r="AR247" s="238" t="s">
        <v>338</v>
      </c>
      <c r="AT247" s="238" t="s">
        <v>298</v>
      </c>
      <c r="AU247" s="238" t="s">
        <v>87</v>
      </c>
      <c r="AY247" s="18" t="s">
        <v>170</v>
      </c>
      <c r="BE247" s="239">
        <f>IF(N247="základní",J247,0)</f>
        <v>0</v>
      </c>
      <c r="BF247" s="239">
        <f>IF(N247="snížená",J247,0)</f>
        <v>0</v>
      </c>
      <c r="BG247" s="239">
        <f>IF(N247="zákl. přenesená",J247,0)</f>
        <v>0</v>
      </c>
      <c r="BH247" s="239">
        <f>IF(N247="sníž. přenesená",J247,0)</f>
        <v>0</v>
      </c>
      <c r="BI247" s="239">
        <f>IF(N247="nulová",J247,0)</f>
        <v>0</v>
      </c>
      <c r="BJ247" s="18" t="s">
        <v>85</v>
      </c>
      <c r="BK247" s="239">
        <f>ROUND(I247*H247,2)</f>
        <v>0</v>
      </c>
      <c r="BL247" s="18" t="s">
        <v>252</v>
      </c>
      <c r="BM247" s="238" t="s">
        <v>790</v>
      </c>
    </row>
    <row r="248" s="13" customFormat="1">
      <c r="A248" s="13"/>
      <c r="B248" s="240"/>
      <c r="C248" s="241"/>
      <c r="D248" s="242" t="s">
        <v>179</v>
      </c>
      <c r="E248" s="243" t="s">
        <v>1</v>
      </c>
      <c r="F248" s="244" t="s">
        <v>791</v>
      </c>
      <c r="G248" s="241"/>
      <c r="H248" s="245">
        <v>59.534999999999997</v>
      </c>
      <c r="I248" s="246"/>
      <c r="J248" s="241"/>
      <c r="K248" s="241"/>
      <c r="L248" s="247"/>
      <c r="M248" s="248"/>
      <c r="N248" s="249"/>
      <c r="O248" s="249"/>
      <c r="P248" s="249"/>
      <c r="Q248" s="249"/>
      <c r="R248" s="249"/>
      <c r="S248" s="249"/>
      <c r="T248" s="250"/>
      <c r="U248" s="13"/>
      <c r="V248" s="13"/>
      <c r="W248" s="13"/>
      <c r="X248" s="13"/>
      <c r="Y248" s="13"/>
      <c r="Z248" s="13"/>
      <c r="AA248" s="13"/>
      <c r="AB248" s="13"/>
      <c r="AC248" s="13"/>
      <c r="AD248" s="13"/>
      <c r="AE248" s="13"/>
      <c r="AT248" s="251" t="s">
        <v>179</v>
      </c>
      <c r="AU248" s="251" t="s">
        <v>87</v>
      </c>
      <c r="AV248" s="13" t="s">
        <v>87</v>
      </c>
      <c r="AW248" s="13" t="s">
        <v>34</v>
      </c>
      <c r="AX248" s="13" t="s">
        <v>85</v>
      </c>
      <c r="AY248" s="251" t="s">
        <v>170</v>
      </c>
    </row>
    <row r="249" s="2" customFormat="1" ht="44.25" customHeight="1">
      <c r="A249" s="39"/>
      <c r="B249" s="40"/>
      <c r="C249" s="227" t="s">
        <v>481</v>
      </c>
      <c r="D249" s="227" t="s">
        <v>172</v>
      </c>
      <c r="E249" s="228" t="s">
        <v>792</v>
      </c>
      <c r="F249" s="229" t="s">
        <v>793</v>
      </c>
      <c r="G249" s="230" t="s">
        <v>175</v>
      </c>
      <c r="H249" s="231">
        <v>2.1000000000000001</v>
      </c>
      <c r="I249" s="232"/>
      <c r="J249" s="233">
        <f>ROUND(I249*H249,2)</f>
        <v>0</v>
      </c>
      <c r="K249" s="229" t="s">
        <v>176</v>
      </c>
      <c r="L249" s="45"/>
      <c r="M249" s="234" t="s">
        <v>1</v>
      </c>
      <c r="N249" s="235" t="s">
        <v>43</v>
      </c>
      <c r="O249" s="92"/>
      <c r="P249" s="236">
        <f>O249*H249</f>
        <v>0</v>
      </c>
      <c r="Q249" s="236">
        <v>0.00018000000000000001</v>
      </c>
      <c r="R249" s="236">
        <f>Q249*H249</f>
        <v>0.00037800000000000003</v>
      </c>
      <c r="S249" s="236">
        <v>0</v>
      </c>
      <c r="T249" s="237">
        <f>S249*H249</f>
        <v>0</v>
      </c>
      <c r="U249" s="39"/>
      <c r="V249" s="39"/>
      <c r="W249" s="39"/>
      <c r="X249" s="39"/>
      <c r="Y249" s="39"/>
      <c r="Z249" s="39"/>
      <c r="AA249" s="39"/>
      <c r="AB249" s="39"/>
      <c r="AC249" s="39"/>
      <c r="AD249" s="39"/>
      <c r="AE249" s="39"/>
      <c r="AR249" s="238" t="s">
        <v>252</v>
      </c>
      <c r="AT249" s="238" t="s">
        <v>172</v>
      </c>
      <c r="AU249" s="238" t="s">
        <v>87</v>
      </c>
      <c r="AY249" s="18" t="s">
        <v>170</v>
      </c>
      <c r="BE249" s="239">
        <f>IF(N249="základní",J249,0)</f>
        <v>0</v>
      </c>
      <c r="BF249" s="239">
        <f>IF(N249="snížená",J249,0)</f>
        <v>0</v>
      </c>
      <c r="BG249" s="239">
        <f>IF(N249="zákl. přenesená",J249,0)</f>
        <v>0</v>
      </c>
      <c r="BH249" s="239">
        <f>IF(N249="sníž. přenesená",J249,0)</f>
        <v>0</v>
      </c>
      <c r="BI249" s="239">
        <f>IF(N249="nulová",J249,0)</f>
        <v>0</v>
      </c>
      <c r="BJ249" s="18" t="s">
        <v>85</v>
      </c>
      <c r="BK249" s="239">
        <f>ROUND(I249*H249,2)</f>
        <v>0</v>
      </c>
      <c r="BL249" s="18" t="s">
        <v>252</v>
      </c>
      <c r="BM249" s="238" t="s">
        <v>794</v>
      </c>
    </row>
    <row r="250" s="13" customFormat="1">
      <c r="A250" s="13"/>
      <c r="B250" s="240"/>
      <c r="C250" s="241"/>
      <c r="D250" s="242" t="s">
        <v>179</v>
      </c>
      <c r="E250" s="243" t="s">
        <v>1</v>
      </c>
      <c r="F250" s="244" t="s">
        <v>795</v>
      </c>
      <c r="G250" s="241"/>
      <c r="H250" s="245">
        <v>2.1000000000000001</v>
      </c>
      <c r="I250" s="246"/>
      <c r="J250" s="241"/>
      <c r="K250" s="241"/>
      <c r="L250" s="247"/>
      <c r="M250" s="248"/>
      <c r="N250" s="249"/>
      <c r="O250" s="249"/>
      <c r="P250" s="249"/>
      <c r="Q250" s="249"/>
      <c r="R250" s="249"/>
      <c r="S250" s="249"/>
      <c r="T250" s="250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  <c r="AE250" s="13"/>
      <c r="AT250" s="251" t="s">
        <v>179</v>
      </c>
      <c r="AU250" s="251" t="s">
        <v>87</v>
      </c>
      <c r="AV250" s="13" t="s">
        <v>87</v>
      </c>
      <c r="AW250" s="13" t="s">
        <v>34</v>
      </c>
      <c r="AX250" s="13" t="s">
        <v>85</v>
      </c>
      <c r="AY250" s="251" t="s">
        <v>170</v>
      </c>
    </row>
    <row r="251" s="2" customFormat="1" ht="21.75" customHeight="1">
      <c r="A251" s="39"/>
      <c r="B251" s="40"/>
      <c r="C251" s="273" t="s">
        <v>488</v>
      </c>
      <c r="D251" s="273" t="s">
        <v>298</v>
      </c>
      <c r="E251" s="274" t="s">
        <v>796</v>
      </c>
      <c r="F251" s="275" t="s">
        <v>797</v>
      </c>
      <c r="G251" s="276" t="s">
        <v>352</v>
      </c>
      <c r="H251" s="277">
        <v>0.17000000000000001</v>
      </c>
      <c r="I251" s="278"/>
      <c r="J251" s="279">
        <f>ROUND(I251*H251,2)</f>
        <v>0</v>
      </c>
      <c r="K251" s="275" t="s">
        <v>176</v>
      </c>
      <c r="L251" s="280"/>
      <c r="M251" s="281" t="s">
        <v>1</v>
      </c>
      <c r="N251" s="282" t="s">
        <v>43</v>
      </c>
      <c r="O251" s="92"/>
      <c r="P251" s="236">
        <f>O251*H251</f>
        <v>0</v>
      </c>
      <c r="Q251" s="236">
        <v>0.001</v>
      </c>
      <c r="R251" s="236">
        <f>Q251*H251</f>
        <v>0.00017000000000000001</v>
      </c>
      <c r="S251" s="236">
        <v>0</v>
      </c>
      <c r="T251" s="237">
        <f>S251*H251</f>
        <v>0</v>
      </c>
      <c r="U251" s="39"/>
      <c r="V251" s="39"/>
      <c r="W251" s="39"/>
      <c r="X251" s="39"/>
      <c r="Y251" s="39"/>
      <c r="Z251" s="39"/>
      <c r="AA251" s="39"/>
      <c r="AB251" s="39"/>
      <c r="AC251" s="39"/>
      <c r="AD251" s="39"/>
      <c r="AE251" s="39"/>
      <c r="AR251" s="238" t="s">
        <v>338</v>
      </c>
      <c r="AT251" s="238" t="s">
        <v>298</v>
      </c>
      <c r="AU251" s="238" t="s">
        <v>87</v>
      </c>
      <c r="AY251" s="18" t="s">
        <v>170</v>
      </c>
      <c r="BE251" s="239">
        <f>IF(N251="základní",J251,0)</f>
        <v>0</v>
      </c>
      <c r="BF251" s="239">
        <f>IF(N251="snížená",J251,0)</f>
        <v>0</v>
      </c>
      <c r="BG251" s="239">
        <f>IF(N251="zákl. přenesená",J251,0)</f>
        <v>0</v>
      </c>
      <c r="BH251" s="239">
        <f>IF(N251="sníž. přenesená",J251,0)</f>
        <v>0</v>
      </c>
      <c r="BI251" s="239">
        <f>IF(N251="nulová",J251,0)</f>
        <v>0</v>
      </c>
      <c r="BJ251" s="18" t="s">
        <v>85</v>
      </c>
      <c r="BK251" s="239">
        <f>ROUND(I251*H251,2)</f>
        <v>0</v>
      </c>
      <c r="BL251" s="18" t="s">
        <v>252</v>
      </c>
      <c r="BM251" s="238" t="s">
        <v>798</v>
      </c>
    </row>
    <row r="252" s="13" customFormat="1">
      <c r="A252" s="13"/>
      <c r="B252" s="240"/>
      <c r="C252" s="241"/>
      <c r="D252" s="242" t="s">
        <v>179</v>
      </c>
      <c r="E252" s="243" t="s">
        <v>1</v>
      </c>
      <c r="F252" s="244" t="s">
        <v>799</v>
      </c>
      <c r="G252" s="241"/>
      <c r="H252" s="245">
        <v>0.17000000000000001</v>
      </c>
      <c r="I252" s="246"/>
      <c r="J252" s="241"/>
      <c r="K252" s="241"/>
      <c r="L252" s="247"/>
      <c r="M252" s="248"/>
      <c r="N252" s="249"/>
      <c r="O252" s="249"/>
      <c r="P252" s="249"/>
      <c r="Q252" s="249"/>
      <c r="R252" s="249"/>
      <c r="S252" s="249"/>
      <c r="T252" s="250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T252" s="251" t="s">
        <v>179</v>
      </c>
      <c r="AU252" s="251" t="s">
        <v>87</v>
      </c>
      <c r="AV252" s="13" t="s">
        <v>87</v>
      </c>
      <c r="AW252" s="13" t="s">
        <v>34</v>
      </c>
      <c r="AX252" s="13" t="s">
        <v>85</v>
      </c>
      <c r="AY252" s="251" t="s">
        <v>170</v>
      </c>
    </row>
    <row r="253" s="2" customFormat="1" ht="24.15" customHeight="1">
      <c r="A253" s="39"/>
      <c r="B253" s="40"/>
      <c r="C253" s="227" t="s">
        <v>493</v>
      </c>
      <c r="D253" s="227" t="s">
        <v>172</v>
      </c>
      <c r="E253" s="228" t="s">
        <v>800</v>
      </c>
      <c r="F253" s="229" t="s">
        <v>801</v>
      </c>
      <c r="G253" s="230" t="s">
        <v>175</v>
      </c>
      <c r="H253" s="231">
        <v>56.700000000000003</v>
      </c>
      <c r="I253" s="232"/>
      <c r="J253" s="233">
        <f>ROUND(I253*H253,2)</f>
        <v>0</v>
      </c>
      <c r="K253" s="229" t="s">
        <v>176</v>
      </c>
      <c r="L253" s="45"/>
      <c r="M253" s="234" t="s">
        <v>1</v>
      </c>
      <c r="N253" s="235" t="s">
        <v>43</v>
      </c>
      <c r="O253" s="92"/>
      <c r="P253" s="236">
        <f>O253*H253</f>
        <v>0</v>
      </c>
      <c r="Q253" s="236">
        <v>0</v>
      </c>
      <c r="R253" s="236">
        <f>Q253*H253</f>
        <v>0</v>
      </c>
      <c r="S253" s="236">
        <v>0</v>
      </c>
      <c r="T253" s="237">
        <f>S253*H253</f>
        <v>0</v>
      </c>
      <c r="U253" s="39"/>
      <c r="V253" s="39"/>
      <c r="W253" s="39"/>
      <c r="X253" s="39"/>
      <c r="Y253" s="39"/>
      <c r="Z253" s="39"/>
      <c r="AA253" s="39"/>
      <c r="AB253" s="39"/>
      <c r="AC253" s="39"/>
      <c r="AD253" s="39"/>
      <c r="AE253" s="39"/>
      <c r="AR253" s="238" t="s">
        <v>252</v>
      </c>
      <c r="AT253" s="238" t="s">
        <v>172</v>
      </c>
      <c r="AU253" s="238" t="s">
        <v>87</v>
      </c>
      <c r="AY253" s="18" t="s">
        <v>170</v>
      </c>
      <c r="BE253" s="239">
        <f>IF(N253="základní",J253,0)</f>
        <v>0</v>
      </c>
      <c r="BF253" s="239">
        <f>IF(N253="snížená",J253,0)</f>
        <v>0</v>
      </c>
      <c r="BG253" s="239">
        <f>IF(N253="zákl. přenesená",J253,0)</f>
        <v>0</v>
      </c>
      <c r="BH253" s="239">
        <f>IF(N253="sníž. přenesená",J253,0)</f>
        <v>0</v>
      </c>
      <c r="BI253" s="239">
        <f>IF(N253="nulová",J253,0)</f>
        <v>0</v>
      </c>
      <c r="BJ253" s="18" t="s">
        <v>85</v>
      </c>
      <c r="BK253" s="239">
        <f>ROUND(I253*H253,2)</f>
        <v>0</v>
      </c>
      <c r="BL253" s="18" t="s">
        <v>252</v>
      </c>
      <c r="BM253" s="238" t="s">
        <v>802</v>
      </c>
    </row>
    <row r="254" s="13" customFormat="1">
      <c r="A254" s="13"/>
      <c r="B254" s="240"/>
      <c r="C254" s="241"/>
      <c r="D254" s="242" t="s">
        <v>179</v>
      </c>
      <c r="E254" s="243" t="s">
        <v>1</v>
      </c>
      <c r="F254" s="244" t="s">
        <v>803</v>
      </c>
      <c r="G254" s="241"/>
      <c r="H254" s="245">
        <v>56.700000000000003</v>
      </c>
      <c r="I254" s="246"/>
      <c r="J254" s="241"/>
      <c r="K254" s="241"/>
      <c r="L254" s="247"/>
      <c r="M254" s="248"/>
      <c r="N254" s="249"/>
      <c r="O254" s="249"/>
      <c r="P254" s="249"/>
      <c r="Q254" s="249"/>
      <c r="R254" s="249"/>
      <c r="S254" s="249"/>
      <c r="T254" s="250"/>
      <c r="U254" s="13"/>
      <c r="V254" s="13"/>
      <c r="W254" s="13"/>
      <c r="X254" s="13"/>
      <c r="Y254" s="13"/>
      <c r="Z254" s="13"/>
      <c r="AA254" s="13"/>
      <c r="AB254" s="13"/>
      <c r="AC254" s="13"/>
      <c r="AD254" s="13"/>
      <c r="AE254" s="13"/>
      <c r="AT254" s="251" t="s">
        <v>179</v>
      </c>
      <c r="AU254" s="251" t="s">
        <v>87</v>
      </c>
      <c r="AV254" s="13" t="s">
        <v>87</v>
      </c>
      <c r="AW254" s="13" t="s">
        <v>34</v>
      </c>
      <c r="AX254" s="13" t="s">
        <v>85</v>
      </c>
      <c r="AY254" s="251" t="s">
        <v>170</v>
      </c>
    </row>
    <row r="255" s="2" customFormat="1" ht="24.15" customHeight="1">
      <c r="A255" s="39"/>
      <c r="B255" s="40"/>
      <c r="C255" s="273" t="s">
        <v>500</v>
      </c>
      <c r="D255" s="273" t="s">
        <v>298</v>
      </c>
      <c r="E255" s="274" t="s">
        <v>804</v>
      </c>
      <c r="F255" s="275" t="s">
        <v>805</v>
      </c>
      <c r="G255" s="276" t="s">
        <v>175</v>
      </c>
      <c r="H255" s="277">
        <v>59.534999999999997</v>
      </c>
      <c r="I255" s="278"/>
      <c r="J255" s="279">
        <f>ROUND(I255*H255,2)</f>
        <v>0</v>
      </c>
      <c r="K255" s="275" t="s">
        <v>176</v>
      </c>
      <c r="L255" s="280"/>
      <c r="M255" s="281" t="s">
        <v>1</v>
      </c>
      <c r="N255" s="282" t="s">
        <v>43</v>
      </c>
      <c r="O255" s="92"/>
      <c r="P255" s="236">
        <f>O255*H255</f>
        <v>0</v>
      </c>
      <c r="Q255" s="236">
        <v>0.00029999999999999997</v>
      </c>
      <c r="R255" s="236">
        <f>Q255*H255</f>
        <v>0.017860499999999998</v>
      </c>
      <c r="S255" s="236">
        <v>0</v>
      </c>
      <c r="T255" s="237">
        <f>S255*H255</f>
        <v>0</v>
      </c>
      <c r="U255" s="39"/>
      <c r="V255" s="39"/>
      <c r="W255" s="39"/>
      <c r="X255" s="39"/>
      <c r="Y255" s="39"/>
      <c r="Z255" s="39"/>
      <c r="AA255" s="39"/>
      <c r="AB255" s="39"/>
      <c r="AC255" s="39"/>
      <c r="AD255" s="39"/>
      <c r="AE255" s="39"/>
      <c r="AR255" s="238" t="s">
        <v>338</v>
      </c>
      <c r="AT255" s="238" t="s">
        <v>298</v>
      </c>
      <c r="AU255" s="238" t="s">
        <v>87</v>
      </c>
      <c r="AY255" s="18" t="s">
        <v>170</v>
      </c>
      <c r="BE255" s="239">
        <f>IF(N255="základní",J255,0)</f>
        <v>0</v>
      </c>
      <c r="BF255" s="239">
        <f>IF(N255="snížená",J255,0)</f>
        <v>0</v>
      </c>
      <c r="BG255" s="239">
        <f>IF(N255="zákl. přenesená",J255,0)</f>
        <v>0</v>
      </c>
      <c r="BH255" s="239">
        <f>IF(N255="sníž. přenesená",J255,0)</f>
        <v>0</v>
      </c>
      <c r="BI255" s="239">
        <f>IF(N255="nulová",J255,0)</f>
        <v>0</v>
      </c>
      <c r="BJ255" s="18" t="s">
        <v>85</v>
      </c>
      <c r="BK255" s="239">
        <f>ROUND(I255*H255,2)</f>
        <v>0</v>
      </c>
      <c r="BL255" s="18" t="s">
        <v>252</v>
      </c>
      <c r="BM255" s="238" t="s">
        <v>806</v>
      </c>
    </row>
    <row r="256" s="13" customFormat="1">
      <c r="A256" s="13"/>
      <c r="B256" s="240"/>
      <c r="C256" s="241"/>
      <c r="D256" s="242" t="s">
        <v>179</v>
      </c>
      <c r="E256" s="243" t="s">
        <v>1</v>
      </c>
      <c r="F256" s="244" t="s">
        <v>791</v>
      </c>
      <c r="G256" s="241"/>
      <c r="H256" s="245">
        <v>59.534999999999997</v>
      </c>
      <c r="I256" s="246"/>
      <c r="J256" s="241"/>
      <c r="K256" s="241"/>
      <c r="L256" s="247"/>
      <c r="M256" s="248"/>
      <c r="N256" s="249"/>
      <c r="O256" s="249"/>
      <c r="P256" s="249"/>
      <c r="Q256" s="249"/>
      <c r="R256" s="249"/>
      <c r="S256" s="249"/>
      <c r="T256" s="250"/>
      <c r="U256" s="13"/>
      <c r="V256" s="13"/>
      <c r="W256" s="13"/>
      <c r="X256" s="13"/>
      <c r="Y256" s="13"/>
      <c r="Z256" s="13"/>
      <c r="AA256" s="13"/>
      <c r="AB256" s="13"/>
      <c r="AC256" s="13"/>
      <c r="AD256" s="13"/>
      <c r="AE256" s="13"/>
      <c r="AT256" s="251" t="s">
        <v>179</v>
      </c>
      <c r="AU256" s="251" t="s">
        <v>87</v>
      </c>
      <c r="AV256" s="13" t="s">
        <v>87</v>
      </c>
      <c r="AW256" s="13" t="s">
        <v>34</v>
      </c>
      <c r="AX256" s="13" t="s">
        <v>85</v>
      </c>
      <c r="AY256" s="251" t="s">
        <v>170</v>
      </c>
    </row>
    <row r="257" s="2" customFormat="1" ht="49.05" customHeight="1">
      <c r="A257" s="39"/>
      <c r="B257" s="40"/>
      <c r="C257" s="227" t="s">
        <v>807</v>
      </c>
      <c r="D257" s="227" t="s">
        <v>172</v>
      </c>
      <c r="E257" s="228" t="s">
        <v>808</v>
      </c>
      <c r="F257" s="229" t="s">
        <v>809</v>
      </c>
      <c r="G257" s="230" t="s">
        <v>278</v>
      </c>
      <c r="H257" s="231">
        <v>1.0529999999999999</v>
      </c>
      <c r="I257" s="232"/>
      <c r="J257" s="233">
        <f>ROUND(I257*H257,2)</f>
        <v>0</v>
      </c>
      <c r="K257" s="229" t="s">
        <v>176</v>
      </c>
      <c r="L257" s="45"/>
      <c r="M257" s="283" t="s">
        <v>1</v>
      </c>
      <c r="N257" s="284" t="s">
        <v>43</v>
      </c>
      <c r="O257" s="285"/>
      <c r="P257" s="286">
        <f>O257*H257</f>
        <v>0</v>
      </c>
      <c r="Q257" s="286">
        <v>0</v>
      </c>
      <c r="R257" s="286">
        <f>Q257*H257</f>
        <v>0</v>
      </c>
      <c r="S257" s="286">
        <v>0</v>
      </c>
      <c r="T257" s="287">
        <f>S257*H257</f>
        <v>0</v>
      </c>
      <c r="U257" s="39"/>
      <c r="V257" s="39"/>
      <c r="W257" s="39"/>
      <c r="X257" s="39"/>
      <c r="Y257" s="39"/>
      <c r="Z257" s="39"/>
      <c r="AA257" s="39"/>
      <c r="AB257" s="39"/>
      <c r="AC257" s="39"/>
      <c r="AD257" s="39"/>
      <c r="AE257" s="39"/>
      <c r="AR257" s="238" t="s">
        <v>252</v>
      </c>
      <c r="AT257" s="238" t="s">
        <v>172</v>
      </c>
      <c r="AU257" s="238" t="s">
        <v>87</v>
      </c>
      <c r="AY257" s="18" t="s">
        <v>170</v>
      </c>
      <c r="BE257" s="239">
        <f>IF(N257="základní",J257,0)</f>
        <v>0</v>
      </c>
      <c r="BF257" s="239">
        <f>IF(N257="snížená",J257,0)</f>
        <v>0</v>
      </c>
      <c r="BG257" s="239">
        <f>IF(N257="zákl. přenesená",J257,0)</f>
        <v>0</v>
      </c>
      <c r="BH257" s="239">
        <f>IF(N257="sníž. přenesená",J257,0)</f>
        <v>0</v>
      </c>
      <c r="BI257" s="239">
        <f>IF(N257="nulová",J257,0)</f>
        <v>0</v>
      </c>
      <c r="BJ257" s="18" t="s">
        <v>85</v>
      </c>
      <c r="BK257" s="239">
        <f>ROUND(I257*H257,2)</f>
        <v>0</v>
      </c>
      <c r="BL257" s="18" t="s">
        <v>252</v>
      </c>
      <c r="BM257" s="238" t="s">
        <v>810</v>
      </c>
    </row>
    <row r="258" s="2" customFormat="1" ht="6.96" customHeight="1">
      <c r="A258" s="39"/>
      <c r="B258" s="67"/>
      <c r="C258" s="68"/>
      <c r="D258" s="68"/>
      <c r="E258" s="68"/>
      <c r="F258" s="68"/>
      <c r="G258" s="68"/>
      <c r="H258" s="68"/>
      <c r="I258" s="68"/>
      <c r="J258" s="68"/>
      <c r="K258" s="68"/>
      <c r="L258" s="45"/>
      <c r="M258" s="39"/>
      <c r="O258" s="39"/>
      <c r="P258" s="39"/>
      <c r="Q258" s="39"/>
      <c r="R258" s="39"/>
      <c r="S258" s="39"/>
      <c r="T258" s="39"/>
      <c r="U258" s="39"/>
      <c r="V258" s="39"/>
      <c r="W258" s="39"/>
      <c r="X258" s="39"/>
      <c r="Y258" s="39"/>
      <c r="Z258" s="39"/>
      <c r="AA258" s="39"/>
      <c r="AB258" s="39"/>
      <c r="AC258" s="39"/>
      <c r="AD258" s="39"/>
      <c r="AE258" s="39"/>
    </row>
  </sheetData>
  <sheetProtection sheet="1" autoFilter="0" formatColumns="0" formatRows="0" objects="1" scenarios="1" spinCount="100000" saltValue="5G0J0C2XSI7eCbwwg35+ikh/2mDuWf8VAphT6f7+4IoNNEED7gzl1JXNRVPOeiMwubXOkLlCbyZ4v3BImHkvVg==" hashValue="FmQ6Jj2saXjDExr0JHKPa6UgXJZWF+gTR2xYDwnt+hl7LlzFTHbTqoW3UL11KQcSiQBN1xNkp0/aFqk27AOQkQ==" algorithmName="SHA-512" password="CC35"/>
  <autoFilter ref="C128:K257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7:H117"/>
    <mergeCell ref="E119:H119"/>
    <mergeCell ref="E121:H121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101</v>
      </c>
    </row>
    <row r="3" s="1" customFormat="1" ht="6.96" customHeight="1">
      <c r="B3" s="147"/>
      <c r="C3" s="148"/>
      <c r="D3" s="148"/>
      <c r="E3" s="148"/>
      <c r="F3" s="148"/>
      <c r="G3" s="148"/>
      <c r="H3" s="148"/>
      <c r="I3" s="148"/>
      <c r="J3" s="148"/>
      <c r="K3" s="148"/>
      <c r="L3" s="21"/>
      <c r="AT3" s="18" t="s">
        <v>87</v>
      </c>
    </row>
    <row r="4" s="1" customFormat="1" ht="24.96" customHeight="1">
      <c r="B4" s="21"/>
      <c r="D4" s="149" t="s">
        <v>137</v>
      </c>
      <c r="L4" s="21"/>
      <c r="M4" s="150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51" t="s">
        <v>16</v>
      </c>
      <c r="L6" s="21"/>
    </row>
    <row r="7" s="1" customFormat="1" ht="16.5" customHeight="1">
      <c r="B7" s="21"/>
      <c r="E7" s="152" t="str">
        <f>'Rekapitulace stavby'!K6</f>
        <v>Povodňový park Kamýk nad Vltavou, 2024,aktualizace 12_6</v>
      </c>
      <c r="F7" s="151"/>
      <c r="G7" s="151"/>
      <c r="H7" s="151"/>
      <c r="L7" s="21"/>
    </row>
    <row r="8" s="1" customFormat="1" ht="12" customHeight="1">
      <c r="B8" s="21"/>
      <c r="D8" s="151" t="s">
        <v>138</v>
      </c>
      <c r="L8" s="21"/>
    </row>
    <row r="9" s="2" customFormat="1" ht="16.5" customHeight="1">
      <c r="A9" s="39"/>
      <c r="B9" s="45"/>
      <c r="C9" s="39"/>
      <c r="D9" s="39"/>
      <c r="E9" s="152" t="s">
        <v>139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 ht="12" customHeight="1">
      <c r="A10" s="39"/>
      <c r="B10" s="45"/>
      <c r="C10" s="39"/>
      <c r="D10" s="151" t="s">
        <v>140</v>
      </c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6.5" customHeight="1">
      <c r="A11" s="39"/>
      <c r="B11" s="45"/>
      <c r="C11" s="39"/>
      <c r="D11" s="39"/>
      <c r="E11" s="153" t="s">
        <v>811</v>
      </c>
      <c r="F11" s="39"/>
      <c r="G11" s="39"/>
      <c r="H11" s="39"/>
      <c r="I11" s="39"/>
      <c r="J11" s="39"/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>
      <c r="A12" s="39"/>
      <c r="B12" s="45"/>
      <c r="C12" s="39"/>
      <c r="D12" s="39"/>
      <c r="E12" s="39"/>
      <c r="F12" s="39"/>
      <c r="G12" s="39"/>
      <c r="H12" s="39"/>
      <c r="I12" s="39"/>
      <c r="J12" s="39"/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2" customHeight="1">
      <c r="A13" s="39"/>
      <c r="B13" s="45"/>
      <c r="C13" s="39"/>
      <c r="D13" s="151" t="s">
        <v>18</v>
      </c>
      <c r="E13" s="39"/>
      <c r="F13" s="142" t="s">
        <v>1</v>
      </c>
      <c r="G13" s="39"/>
      <c r="H13" s="39"/>
      <c r="I13" s="151" t="s">
        <v>19</v>
      </c>
      <c r="J13" s="142" t="s">
        <v>1</v>
      </c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51" t="s">
        <v>20</v>
      </c>
      <c r="E14" s="39"/>
      <c r="F14" s="142" t="s">
        <v>21</v>
      </c>
      <c r="G14" s="39"/>
      <c r="H14" s="39"/>
      <c r="I14" s="151" t="s">
        <v>22</v>
      </c>
      <c r="J14" s="154" t="str">
        <f>'Rekapitulace stavby'!AN8</f>
        <v>8. 1. 2024</v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0.8" customHeight="1">
      <c r="A15" s="39"/>
      <c r="B15" s="45"/>
      <c r="C15" s="39"/>
      <c r="D15" s="39"/>
      <c r="E15" s="39"/>
      <c r="F15" s="39"/>
      <c r="G15" s="39"/>
      <c r="H15" s="39"/>
      <c r="I15" s="39"/>
      <c r="J15" s="39"/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12" customHeight="1">
      <c r="A16" s="39"/>
      <c r="B16" s="45"/>
      <c r="C16" s="39"/>
      <c r="D16" s="151" t="s">
        <v>24</v>
      </c>
      <c r="E16" s="39"/>
      <c r="F16" s="39"/>
      <c r="G16" s="39"/>
      <c r="H16" s="39"/>
      <c r="I16" s="151" t="s">
        <v>25</v>
      </c>
      <c r="J16" s="142" t="s">
        <v>1</v>
      </c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8" customHeight="1">
      <c r="A17" s="39"/>
      <c r="B17" s="45"/>
      <c r="C17" s="39"/>
      <c r="D17" s="39"/>
      <c r="E17" s="142" t="s">
        <v>26</v>
      </c>
      <c r="F17" s="39"/>
      <c r="G17" s="39"/>
      <c r="H17" s="39"/>
      <c r="I17" s="151" t="s">
        <v>27</v>
      </c>
      <c r="J17" s="142" t="s">
        <v>1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6.96" customHeight="1">
      <c r="A18" s="39"/>
      <c r="B18" s="45"/>
      <c r="C18" s="39"/>
      <c r="D18" s="39"/>
      <c r="E18" s="39"/>
      <c r="F18" s="39"/>
      <c r="G18" s="39"/>
      <c r="H18" s="39"/>
      <c r="I18" s="39"/>
      <c r="J18" s="39"/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12" customHeight="1">
      <c r="A19" s="39"/>
      <c r="B19" s="45"/>
      <c r="C19" s="39"/>
      <c r="D19" s="151" t="s">
        <v>28</v>
      </c>
      <c r="E19" s="39"/>
      <c r="F19" s="39"/>
      <c r="G19" s="39"/>
      <c r="H19" s="39"/>
      <c r="I19" s="151" t="s">
        <v>25</v>
      </c>
      <c r="J19" s="34" t="str">
        <f>'Rekapitulace stavby'!AN13</f>
        <v>Vyplň údaj</v>
      </c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8" customHeight="1">
      <c r="A20" s="39"/>
      <c r="B20" s="45"/>
      <c r="C20" s="39"/>
      <c r="D20" s="39"/>
      <c r="E20" s="34" t="str">
        <f>'Rekapitulace stavby'!E14</f>
        <v>Vyplň údaj</v>
      </c>
      <c r="F20" s="142"/>
      <c r="G20" s="142"/>
      <c r="H20" s="142"/>
      <c r="I20" s="151" t="s">
        <v>27</v>
      </c>
      <c r="J20" s="34" t="str">
        <f>'Rekapitulace stavby'!AN14</f>
        <v>Vyplň údaj</v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6.96" customHeight="1">
      <c r="A21" s="39"/>
      <c r="B21" s="45"/>
      <c r="C21" s="39"/>
      <c r="D21" s="39"/>
      <c r="E21" s="39"/>
      <c r="F21" s="39"/>
      <c r="G21" s="39"/>
      <c r="H21" s="39"/>
      <c r="I21" s="39"/>
      <c r="J21" s="39"/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12" customHeight="1">
      <c r="A22" s="39"/>
      <c r="B22" s="45"/>
      <c r="C22" s="39"/>
      <c r="D22" s="151" t="s">
        <v>30</v>
      </c>
      <c r="E22" s="39"/>
      <c r="F22" s="39"/>
      <c r="G22" s="39"/>
      <c r="H22" s="39"/>
      <c r="I22" s="151" t="s">
        <v>25</v>
      </c>
      <c r="J22" s="142" t="s">
        <v>31</v>
      </c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8" customHeight="1">
      <c r="A23" s="39"/>
      <c r="B23" s="45"/>
      <c r="C23" s="39"/>
      <c r="D23" s="39"/>
      <c r="E23" s="142" t="s">
        <v>32</v>
      </c>
      <c r="F23" s="39"/>
      <c r="G23" s="39"/>
      <c r="H23" s="39"/>
      <c r="I23" s="151" t="s">
        <v>27</v>
      </c>
      <c r="J23" s="142" t="s">
        <v>33</v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6.96" customHeight="1">
      <c r="A24" s="39"/>
      <c r="B24" s="45"/>
      <c r="C24" s="39"/>
      <c r="D24" s="39"/>
      <c r="E24" s="39"/>
      <c r="F24" s="39"/>
      <c r="G24" s="39"/>
      <c r="H24" s="39"/>
      <c r="I24" s="39"/>
      <c r="J24" s="39"/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12" customHeight="1">
      <c r="A25" s="39"/>
      <c r="B25" s="45"/>
      <c r="C25" s="39"/>
      <c r="D25" s="151" t="s">
        <v>35</v>
      </c>
      <c r="E25" s="39"/>
      <c r="F25" s="39"/>
      <c r="G25" s="39"/>
      <c r="H25" s="39"/>
      <c r="I25" s="151" t="s">
        <v>25</v>
      </c>
      <c r="J25" s="142" t="s">
        <v>1</v>
      </c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8" customHeight="1">
      <c r="A26" s="39"/>
      <c r="B26" s="45"/>
      <c r="C26" s="39"/>
      <c r="D26" s="39"/>
      <c r="E26" s="142" t="s">
        <v>32</v>
      </c>
      <c r="F26" s="39"/>
      <c r="G26" s="39"/>
      <c r="H26" s="39"/>
      <c r="I26" s="151" t="s">
        <v>27</v>
      </c>
      <c r="J26" s="142" t="s">
        <v>1</v>
      </c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2" customFormat="1" ht="6.96" customHeight="1">
      <c r="A27" s="39"/>
      <c r="B27" s="45"/>
      <c r="C27" s="39"/>
      <c r="D27" s="39"/>
      <c r="E27" s="39"/>
      <c r="F27" s="39"/>
      <c r="G27" s="39"/>
      <c r="H27" s="39"/>
      <c r="I27" s="39"/>
      <c r="J27" s="39"/>
      <c r="K27" s="39"/>
      <c r="L27" s="64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</row>
    <row r="28" s="2" customFormat="1" ht="12" customHeight="1">
      <c r="A28" s="39"/>
      <c r="B28" s="45"/>
      <c r="C28" s="39"/>
      <c r="D28" s="151" t="s">
        <v>36</v>
      </c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8" customFormat="1" ht="71.25" customHeight="1">
      <c r="A29" s="155"/>
      <c r="B29" s="156"/>
      <c r="C29" s="155"/>
      <c r="D29" s="155"/>
      <c r="E29" s="157" t="s">
        <v>37</v>
      </c>
      <c r="F29" s="157"/>
      <c r="G29" s="157"/>
      <c r="H29" s="157"/>
      <c r="I29" s="155"/>
      <c r="J29" s="155"/>
      <c r="K29" s="155"/>
      <c r="L29" s="158"/>
      <c r="S29" s="155"/>
      <c r="T29" s="155"/>
      <c r="U29" s="155"/>
      <c r="V29" s="155"/>
      <c r="W29" s="155"/>
      <c r="X29" s="155"/>
      <c r="Y29" s="155"/>
      <c r="Z29" s="155"/>
      <c r="AA29" s="155"/>
      <c r="AB29" s="155"/>
      <c r="AC29" s="155"/>
      <c r="AD29" s="155"/>
      <c r="AE29" s="155"/>
    </row>
    <row r="30" s="2" customFormat="1" ht="6.96" customHeight="1">
      <c r="A30" s="39"/>
      <c r="B30" s="45"/>
      <c r="C30" s="39"/>
      <c r="D30" s="39"/>
      <c r="E30" s="39"/>
      <c r="F30" s="39"/>
      <c r="G30" s="39"/>
      <c r="H30" s="39"/>
      <c r="I30" s="39"/>
      <c r="J30" s="39"/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9"/>
      <c r="E31" s="159"/>
      <c r="F31" s="159"/>
      <c r="G31" s="159"/>
      <c r="H31" s="159"/>
      <c r="I31" s="159"/>
      <c r="J31" s="159"/>
      <c r="K31" s="159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25.44" customHeight="1">
      <c r="A32" s="39"/>
      <c r="B32" s="45"/>
      <c r="C32" s="39"/>
      <c r="D32" s="160" t="s">
        <v>38</v>
      </c>
      <c r="E32" s="39"/>
      <c r="F32" s="39"/>
      <c r="G32" s="39"/>
      <c r="H32" s="39"/>
      <c r="I32" s="39"/>
      <c r="J32" s="161">
        <f>ROUND(J131, 2)</f>
        <v>0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6.96" customHeight="1">
      <c r="A33" s="39"/>
      <c r="B33" s="45"/>
      <c r="C33" s="39"/>
      <c r="D33" s="159"/>
      <c r="E33" s="159"/>
      <c r="F33" s="159"/>
      <c r="G33" s="159"/>
      <c r="H33" s="159"/>
      <c r="I33" s="159"/>
      <c r="J33" s="159"/>
      <c r="K33" s="159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39"/>
      <c r="F34" s="162" t="s">
        <v>40</v>
      </c>
      <c r="G34" s="39"/>
      <c r="H34" s="39"/>
      <c r="I34" s="162" t="s">
        <v>39</v>
      </c>
      <c r="J34" s="162" t="s">
        <v>41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s="2" customFormat="1" ht="14.4" customHeight="1">
      <c r="A35" s="39"/>
      <c r="B35" s="45"/>
      <c r="C35" s="39"/>
      <c r="D35" s="163" t="s">
        <v>42</v>
      </c>
      <c r="E35" s="151" t="s">
        <v>43</v>
      </c>
      <c r="F35" s="164">
        <f>ROUND((SUM(BE131:BE302)),  2)</f>
        <v>0</v>
      </c>
      <c r="G35" s="39"/>
      <c r="H35" s="39"/>
      <c r="I35" s="165">
        <v>0.20999999999999999</v>
      </c>
      <c r="J35" s="164">
        <f>ROUND(((SUM(BE131:BE302))*I35),  2)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s="2" customFormat="1" ht="14.4" customHeight="1">
      <c r="A36" s="39"/>
      <c r="B36" s="45"/>
      <c r="C36" s="39"/>
      <c r="D36" s="39"/>
      <c r="E36" s="151" t="s">
        <v>44</v>
      </c>
      <c r="F36" s="164">
        <f>ROUND((SUM(BF131:BF302)),  2)</f>
        <v>0</v>
      </c>
      <c r="G36" s="39"/>
      <c r="H36" s="39"/>
      <c r="I36" s="165">
        <v>0.14999999999999999</v>
      </c>
      <c r="J36" s="164">
        <f>ROUND(((SUM(BF131:BF302))*I36),  2)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51" t="s">
        <v>45</v>
      </c>
      <c r="F37" s="164">
        <f>ROUND((SUM(BG131:BG302)),  2)</f>
        <v>0</v>
      </c>
      <c r="G37" s="39"/>
      <c r="H37" s="39"/>
      <c r="I37" s="165">
        <v>0.20999999999999999</v>
      </c>
      <c r="J37" s="164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hidden="1" s="2" customFormat="1" ht="14.4" customHeight="1">
      <c r="A38" s="39"/>
      <c r="B38" s="45"/>
      <c r="C38" s="39"/>
      <c r="D38" s="39"/>
      <c r="E38" s="151" t="s">
        <v>46</v>
      </c>
      <c r="F38" s="164">
        <f>ROUND((SUM(BH131:BH302)),  2)</f>
        <v>0</v>
      </c>
      <c r="G38" s="39"/>
      <c r="H38" s="39"/>
      <c r="I38" s="165">
        <v>0.14999999999999999</v>
      </c>
      <c r="J38" s="164">
        <f>0</f>
        <v>0</v>
      </c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hidden="1" s="2" customFormat="1" ht="14.4" customHeight="1">
      <c r="A39" s="39"/>
      <c r="B39" s="45"/>
      <c r="C39" s="39"/>
      <c r="D39" s="39"/>
      <c r="E39" s="151" t="s">
        <v>47</v>
      </c>
      <c r="F39" s="164">
        <f>ROUND((SUM(BI131:BI302)),  2)</f>
        <v>0</v>
      </c>
      <c r="G39" s="39"/>
      <c r="H39" s="39"/>
      <c r="I39" s="165">
        <v>0</v>
      </c>
      <c r="J39" s="164">
        <f>0</f>
        <v>0</v>
      </c>
      <c r="K39" s="39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6.96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2" customFormat="1" ht="25.44" customHeight="1">
      <c r="A41" s="39"/>
      <c r="B41" s="45"/>
      <c r="C41" s="166"/>
      <c r="D41" s="167" t="s">
        <v>48</v>
      </c>
      <c r="E41" s="168"/>
      <c r="F41" s="168"/>
      <c r="G41" s="169" t="s">
        <v>49</v>
      </c>
      <c r="H41" s="170" t="s">
        <v>50</v>
      </c>
      <c r="I41" s="168"/>
      <c r="J41" s="171">
        <f>SUM(J32:J39)</f>
        <v>0</v>
      </c>
      <c r="K41" s="172"/>
      <c r="L41" s="64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</row>
    <row r="42" s="2" customFormat="1" ht="14.4" customHeight="1">
      <c r="A42" s="39"/>
      <c r="B42" s="45"/>
      <c r="C42" s="39"/>
      <c r="D42" s="39"/>
      <c r="E42" s="39"/>
      <c r="F42" s="39"/>
      <c r="G42" s="39"/>
      <c r="H42" s="39"/>
      <c r="I42" s="39"/>
      <c r="J42" s="39"/>
      <c r="K42" s="39"/>
      <c r="L42" s="64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73" t="s">
        <v>51</v>
      </c>
      <c r="E50" s="174"/>
      <c r="F50" s="174"/>
      <c r="G50" s="173" t="s">
        <v>52</v>
      </c>
      <c r="H50" s="174"/>
      <c r="I50" s="174"/>
      <c r="J50" s="174"/>
      <c r="K50" s="174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75" t="s">
        <v>53</v>
      </c>
      <c r="E61" s="176"/>
      <c r="F61" s="177" t="s">
        <v>54</v>
      </c>
      <c r="G61" s="175" t="s">
        <v>53</v>
      </c>
      <c r="H61" s="176"/>
      <c r="I61" s="176"/>
      <c r="J61" s="178" t="s">
        <v>54</v>
      </c>
      <c r="K61" s="176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73" t="s">
        <v>55</v>
      </c>
      <c r="E65" s="179"/>
      <c r="F65" s="179"/>
      <c r="G65" s="173" t="s">
        <v>56</v>
      </c>
      <c r="H65" s="179"/>
      <c r="I65" s="179"/>
      <c r="J65" s="179"/>
      <c r="K65" s="179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75" t="s">
        <v>53</v>
      </c>
      <c r="E76" s="176"/>
      <c r="F76" s="177" t="s">
        <v>54</v>
      </c>
      <c r="G76" s="175" t="s">
        <v>53</v>
      </c>
      <c r="H76" s="176"/>
      <c r="I76" s="176"/>
      <c r="J76" s="178" t="s">
        <v>54</v>
      </c>
      <c r="K76" s="176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80"/>
      <c r="C77" s="181"/>
      <c r="D77" s="181"/>
      <c r="E77" s="181"/>
      <c r="F77" s="181"/>
      <c r="G77" s="181"/>
      <c r="H77" s="181"/>
      <c r="I77" s="181"/>
      <c r="J77" s="181"/>
      <c r="K77" s="181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82"/>
      <c r="C81" s="183"/>
      <c r="D81" s="183"/>
      <c r="E81" s="183"/>
      <c r="F81" s="183"/>
      <c r="G81" s="183"/>
      <c r="H81" s="183"/>
      <c r="I81" s="183"/>
      <c r="J81" s="183"/>
      <c r="K81" s="183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142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84" t="str">
        <f>E7</f>
        <v>Povodňový park Kamýk nad Vltavou, 2024,aktualizace 12_6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1" customFormat="1" ht="12" customHeight="1">
      <c r="B86" s="22"/>
      <c r="C86" s="33" t="s">
        <v>138</v>
      </c>
      <c r="D86" s="23"/>
      <c r="E86" s="23"/>
      <c r="F86" s="23"/>
      <c r="G86" s="23"/>
      <c r="H86" s="23"/>
      <c r="I86" s="23"/>
      <c r="J86" s="23"/>
      <c r="K86" s="23"/>
      <c r="L86" s="21"/>
    </row>
    <row r="87" s="2" customFormat="1" ht="16.5" customHeight="1">
      <c r="A87" s="39"/>
      <c r="B87" s="40"/>
      <c r="C87" s="41"/>
      <c r="D87" s="41"/>
      <c r="E87" s="184" t="s">
        <v>139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12" customHeight="1">
      <c r="A88" s="39"/>
      <c r="B88" s="40"/>
      <c r="C88" s="33" t="s">
        <v>140</v>
      </c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6.5" customHeight="1">
      <c r="A89" s="39"/>
      <c r="B89" s="40"/>
      <c r="C89" s="41"/>
      <c r="D89" s="41"/>
      <c r="E89" s="77" t="str">
        <f>E11</f>
        <v>IO 01.4 - Výpustné zařízení</v>
      </c>
      <c r="F89" s="41"/>
      <c r="G89" s="41"/>
      <c r="H89" s="41"/>
      <c r="I89" s="41"/>
      <c r="J89" s="41"/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2" customHeight="1">
      <c r="A91" s="39"/>
      <c r="B91" s="40"/>
      <c r="C91" s="33" t="s">
        <v>20</v>
      </c>
      <c r="D91" s="41"/>
      <c r="E91" s="41"/>
      <c r="F91" s="28" t="str">
        <f>F14</f>
        <v>Kamýk nad Vltavou</v>
      </c>
      <c r="G91" s="41"/>
      <c r="H91" s="41"/>
      <c r="I91" s="33" t="s">
        <v>22</v>
      </c>
      <c r="J91" s="80" t="str">
        <f>IF(J14="","",J14)</f>
        <v>8. 1. 2024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6.96" customHeight="1">
      <c r="A92" s="39"/>
      <c r="B92" s="40"/>
      <c r="C92" s="41"/>
      <c r="D92" s="41"/>
      <c r="E92" s="41"/>
      <c r="F92" s="41"/>
      <c r="G92" s="41"/>
      <c r="H92" s="41"/>
      <c r="I92" s="41"/>
      <c r="J92" s="41"/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5.15" customHeight="1">
      <c r="A93" s="39"/>
      <c r="B93" s="40"/>
      <c r="C93" s="33" t="s">
        <v>24</v>
      </c>
      <c r="D93" s="41"/>
      <c r="E93" s="41"/>
      <c r="F93" s="28" t="str">
        <f>E17</f>
        <v>Obec Kamýk nad Vltavou, Kamýk nad Vltavou 69</v>
      </c>
      <c r="G93" s="41"/>
      <c r="H93" s="41"/>
      <c r="I93" s="33" t="s">
        <v>30</v>
      </c>
      <c r="J93" s="37" t="str">
        <f>E23</f>
        <v>ŠINDLAR s.r.o.</v>
      </c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15.15" customHeight="1">
      <c r="A94" s="39"/>
      <c r="B94" s="40"/>
      <c r="C94" s="33" t="s">
        <v>28</v>
      </c>
      <c r="D94" s="41"/>
      <c r="E94" s="41"/>
      <c r="F94" s="28" t="str">
        <f>IF(E20="","",E20)</f>
        <v>Vyplň údaj</v>
      </c>
      <c r="G94" s="41"/>
      <c r="H94" s="41"/>
      <c r="I94" s="33" t="s">
        <v>35</v>
      </c>
      <c r="J94" s="37" t="str">
        <f>E26</f>
        <v>ŠINDLAR s.r.o.</v>
      </c>
      <c r="K94" s="41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9.28" customHeight="1">
      <c r="A96" s="39"/>
      <c r="B96" s="40"/>
      <c r="C96" s="185" t="s">
        <v>143</v>
      </c>
      <c r="D96" s="186"/>
      <c r="E96" s="186"/>
      <c r="F96" s="186"/>
      <c r="G96" s="186"/>
      <c r="H96" s="186"/>
      <c r="I96" s="186"/>
      <c r="J96" s="187" t="s">
        <v>144</v>
      </c>
      <c r="K96" s="186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</row>
    <row r="97" s="2" customFormat="1" ht="10.32" customHeight="1">
      <c r="A97" s="39"/>
      <c r="B97" s="40"/>
      <c r="C97" s="41"/>
      <c r="D97" s="41"/>
      <c r="E97" s="41"/>
      <c r="F97" s="41"/>
      <c r="G97" s="41"/>
      <c r="H97" s="41"/>
      <c r="I97" s="41"/>
      <c r="J97" s="41"/>
      <c r="K97" s="41"/>
      <c r="L97" s="64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</row>
    <row r="98" s="2" customFormat="1" ht="22.8" customHeight="1">
      <c r="A98" s="39"/>
      <c r="B98" s="40"/>
      <c r="C98" s="188" t="s">
        <v>145</v>
      </c>
      <c r="D98" s="41"/>
      <c r="E98" s="41"/>
      <c r="F98" s="41"/>
      <c r="G98" s="41"/>
      <c r="H98" s="41"/>
      <c r="I98" s="41"/>
      <c r="J98" s="111">
        <f>J131</f>
        <v>0</v>
      </c>
      <c r="K98" s="41"/>
      <c r="L98" s="64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U98" s="18" t="s">
        <v>146</v>
      </c>
    </row>
    <row r="99" s="9" customFormat="1" ht="24.96" customHeight="1">
      <c r="A99" s="9"/>
      <c r="B99" s="189"/>
      <c r="C99" s="190"/>
      <c r="D99" s="191" t="s">
        <v>147</v>
      </c>
      <c r="E99" s="192"/>
      <c r="F99" s="192"/>
      <c r="G99" s="192"/>
      <c r="H99" s="192"/>
      <c r="I99" s="192"/>
      <c r="J99" s="193">
        <f>J132</f>
        <v>0</v>
      </c>
      <c r="K99" s="190"/>
      <c r="L99" s="194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95"/>
      <c r="C100" s="134"/>
      <c r="D100" s="196" t="s">
        <v>148</v>
      </c>
      <c r="E100" s="197"/>
      <c r="F100" s="197"/>
      <c r="G100" s="197"/>
      <c r="H100" s="197"/>
      <c r="I100" s="197"/>
      <c r="J100" s="198">
        <f>J133</f>
        <v>0</v>
      </c>
      <c r="K100" s="134"/>
      <c r="L100" s="199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95"/>
      <c r="C101" s="134"/>
      <c r="D101" s="196" t="s">
        <v>149</v>
      </c>
      <c r="E101" s="197"/>
      <c r="F101" s="197"/>
      <c r="G101" s="197"/>
      <c r="H101" s="197"/>
      <c r="I101" s="197"/>
      <c r="J101" s="198">
        <f>J190</f>
        <v>0</v>
      </c>
      <c r="K101" s="134"/>
      <c r="L101" s="199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95"/>
      <c r="C102" s="134"/>
      <c r="D102" s="196" t="s">
        <v>812</v>
      </c>
      <c r="E102" s="197"/>
      <c r="F102" s="197"/>
      <c r="G102" s="197"/>
      <c r="H102" s="197"/>
      <c r="I102" s="197"/>
      <c r="J102" s="198">
        <f>J194</f>
        <v>0</v>
      </c>
      <c r="K102" s="134"/>
      <c r="L102" s="199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95"/>
      <c r="C103" s="134"/>
      <c r="D103" s="196" t="s">
        <v>150</v>
      </c>
      <c r="E103" s="197"/>
      <c r="F103" s="197"/>
      <c r="G103" s="197"/>
      <c r="H103" s="197"/>
      <c r="I103" s="197"/>
      <c r="J103" s="198">
        <f>J246</f>
        <v>0</v>
      </c>
      <c r="K103" s="134"/>
      <c r="L103" s="199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95"/>
      <c r="C104" s="134"/>
      <c r="D104" s="196" t="s">
        <v>590</v>
      </c>
      <c r="E104" s="197"/>
      <c r="F104" s="197"/>
      <c r="G104" s="197"/>
      <c r="H104" s="197"/>
      <c r="I104" s="197"/>
      <c r="J104" s="198">
        <f>J258</f>
        <v>0</v>
      </c>
      <c r="K104" s="134"/>
      <c r="L104" s="199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95"/>
      <c r="C105" s="134"/>
      <c r="D105" s="196" t="s">
        <v>151</v>
      </c>
      <c r="E105" s="197"/>
      <c r="F105" s="197"/>
      <c r="G105" s="197"/>
      <c r="H105" s="197"/>
      <c r="I105" s="197"/>
      <c r="J105" s="198">
        <f>J261</f>
        <v>0</v>
      </c>
      <c r="K105" s="134"/>
      <c r="L105" s="199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95"/>
      <c r="C106" s="134"/>
      <c r="D106" s="196" t="s">
        <v>152</v>
      </c>
      <c r="E106" s="197"/>
      <c r="F106" s="197"/>
      <c r="G106" s="197"/>
      <c r="H106" s="197"/>
      <c r="I106" s="197"/>
      <c r="J106" s="198">
        <f>J276</f>
        <v>0</v>
      </c>
      <c r="K106" s="134"/>
      <c r="L106" s="199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195"/>
      <c r="C107" s="134"/>
      <c r="D107" s="196" t="s">
        <v>154</v>
      </c>
      <c r="E107" s="197"/>
      <c r="F107" s="197"/>
      <c r="G107" s="197"/>
      <c r="H107" s="197"/>
      <c r="I107" s="197"/>
      <c r="J107" s="198">
        <f>J290</f>
        <v>0</v>
      </c>
      <c r="K107" s="134"/>
      <c r="L107" s="199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9" customFormat="1" ht="24.96" customHeight="1">
      <c r="A108" s="9"/>
      <c r="B108" s="189"/>
      <c r="C108" s="190"/>
      <c r="D108" s="191" t="s">
        <v>591</v>
      </c>
      <c r="E108" s="192"/>
      <c r="F108" s="192"/>
      <c r="G108" s="192"/>
      <c r="H108" s="192"/>
      <c r="I108" s="192"/>
      <c r="J108" s="193">
        <f>J292</f>
        <v>0</v>
      </c>
      <c r="K108" s="190"/>
      <c r="L108" s="194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</row>
    <row r="109" s="10" customFormat="1" ht="19.92" customHeight="1">
      <c r="A109" s="10"/>
      <c r="B109" s="195"/>
      <c r="C109" s="134"/>
      <c r="D109" s="196" t="s">
        <v>813</v>
      </c>
      <c r="E109" s="197"/>
      <c r="F109" s="197"/>
      <c r="G109" s="197"/>
      <c r="H109" s="197"/>
      <c r="I109" s="197"/>
      <c r="J109" s="198">
        <f>J293</f>
        <v>0</v>
      </c>
      <c r="K109" s="134"/>
      <c r="L109" s="199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2" customFormat="1" ht="21.84" customHeight="1">
      <c r="A110" s="39"/>
      <c r="B110" s="40"/>
      <c r="C110" s="41"/>
      <c r="D110" s="41"/>
      <c r="E110" s="41"/>
      <c r="F110" s="41"/>
      <c r="G110" s="41"/>
      <c r="H110" s="41"/>
      <c r="I110" s="41"/>
      <c r="J110" s="41"/>
      <c r="K110" s="41"/>
      <c r="L110" s="64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</row>
    <row r="111" s="2" customFormat="1" ht="6.96" customHeight="1">
      <c r="A111" s="39"/>
      <c r="B111" s="67"/>
      <c r="C111" s="68"/>
      <c r="D111" s="68"/>
      <c r="E111" s="68"/>
      <c r="F111" s="68"/>
      <c r="G111" s="68"/>
      <c r="H111" s="68"/>
      <c r="I111" s="68"/>
      <c r="J111" s="68"/>
      <c r="K111" s="68"/>
      <c r="L111" s="64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</row>
    <row r="115" s="2" customFormat="1" ht="6.96" customHeight="1">
      <c r="A115" s="39"/>
      <c r="B115" s="69"/>
      <c r="C115" s="70"/>
      <c r="D115" s="70"/>
      <c r="E115" s="70"/>
      <c r="F115" s="70"/>
      <c r="G115" s="70"/>
      <c r="H115" s="70"/>
      <c r="I115" s="70"/>
      <c r="J115" s="70"/>
      <c r="K115" s="70"/>
      <c r="L115" s="64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2" customFormat="1" ht="24.96" customHeight="1">
      <c r="A116" s="39"/>
      <c r="B116" s="40"/>
      <c r="C116" s="24" t="s">
        <v>155</v>
      </c>
      <c r="D116" s="41"/>
      <c r="E116" s="41"/>
      <c r="F116" s="41"/>
      <c r="G116" s="41"/>
      <c r="H116" s="41"/>
      <c r="I116" s="41"/>
      <c r="J116" s="41"/>
      <c r="K116" s="41"/>
      <c r="L116" s="64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6.96" customHeight="1">
      <c r="A117" s="39"/>
      <c r="B117" s="40"/>
      <c r="C117" s="41"/>
      <c r="D117" s="41"/>
      <c r="E117" s="41"/>
      <c r="F117" s="41"/>
      <c r="G117" s="41"/>
      <c r="H117" s="41"/>
      <c r="I117" s="41"/>
      <c r="J117" s="41"/>
      <c r="K117" s="41"/>
      <c r="L117" s="64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2" customFormat="1" ht="12" customHeight="1">
      <c r="A118" s="39"/>
      <c r="B118" s="40"/>
      <c r="C118" s="33" t="s">
        <v>16</v>
      </c>
      <c r="D118" s="41"/>
      <c r="E118" s="41"/>
      <c r="F118" s="41"/>
      <c r="G118" s="41"/>
      <c r="H118" s="41"/>
      <c r="I118" s="41"/>
      <c r="J118" s="41"/>
      <c r="K118" s="41"/>
      <c r="L118" s="64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2" customFormat="1" ht="16.5" customHeight="1">
      <c r="A119" s="39"/>
      <c r="B119" s="40"/>
      <c r="C119" s="41"/>
      <c r="D119" s="41"/>
      <c r="E119" s="184" t="str">
        <f>E7</f>
        <v>Povodňový park Kamýk nad Vltavou, 2024,aktualizace 12_6</v>
      </c>
      <c r="F119" s="33"/>
      <c r="G119" s="33"/>
      <c r="H119" s="33"/>
      <c r="I119" s="41"/>
      <c r="J119" s="41"/>
      <c r="K119" s="41"/>
      <c r="L119" s="64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1" customFormat="1" ht="12" customHeight="1">
      <c r="B120" s="22"/>
      <c r="C120" s="33" t="s">
        <v>138</v>
      </c>
      <c r="D120" s="23"/>
      <c r="E120" s="23"/>
      <c r="F120" s="23"/>
      <c r="G120" s="23"/>
      <c r="H120" s="23"/>
      <c r="I120" s="23"/>
      <c r="J120" s="23"/>
      <c r="K120" s="23"/>
      <c r="L120" s="21"/>
    </row>
    <row r="121" s="2" customFormat="1" ht="16.5" customHeight="1">
      <c r="A121" s="39"/>
      <c r="B121" s="40"/>
      <c r="C121" s="41"/>
      <c r="D121" s="41"/>
      <c r="E121" s="184" t="s">
        <v>139</v>
      </c>
      <c r="F121" s="41"/>
      <c r="G121" s="41"/>
      <c r="H121" s="41"/>
      <c r="I121" s="41"/>
      <c r="J121" s="41"/>
      <c r="K121" s="41"/>
      <c r="L121" s="64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</row>
    <row r="122" s="2" customFormat="1" ht="12" customHeight="1">
      <c r="A122" s="39"/>
      <c r="B122" s="40"/>
      <c r="C122" s="33" t="s">
        <v>140</v>
      </c>
      <c r="D122" s="41"/>
      <c r="E122" s="41"/>
      <c r="F122" s="41"/>
      <c r="G122" s="41"/>
      <c r="H122" s="41"/>
      <c r="I122" s="41"/>
      <c r="J122" s="41"/>
      <c r="K122" s="41"/>
      <c r="L122" s="64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</row>
    <row r="123" s="2" customFormat="1" ht="16.5" customHeight="1">
      <c r="A123" s="39"/>
      <c r="B123" s="40"/>
      <c r="C123" s="41"/>
      <c r="D123" s="41"/>
      <c r="E123" s="77" t="str">
        <f>E11</f>
        <v>IO 01.4 - Výpustné zařízení</v>
      </c>
      <c r="F123" s="41"/>
      <c r="G123" s="41"/>
      <c r="H123" s="41"/>
      <c r="I123" s="41"/>
      <c r="J123" s="41"/>
      <c r="K123" s="41"/>
      <c r="L123" s="64"/>
      <c r="S123" s="39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</row>
    <row r="124" s="2" customFormat="1" ht="6.96" customHeight="1">
      <c r="A124" s="39"/>
      <c r="B124" s="40"/>
      <c r="C124" s="41"/>
      <c r="D124" s="41"/>
      <c r="E124" s="41"/>
      <c r="F124" s="41"/>
      <c r="G124" s="41"/>
      <c r="H124" s="41"/>
      <c r="I124" s="41"/>
      <c r="J124" s="41"/>
      <c r="K124" s="41"/>
      <c r="L124" s="64"/>
      <c r="S124" s="39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</row>
    <row r="125" s="2" customFormat="1" ht="12" customHeight="1">
      <c r="A125" s="39"/>
      <c r="B125" s="40"/>
      <c r="C125" s="33" t="s">
        <v>20</v>
      </c>
      <c r="D125" s="41"/>
      <c r="E125" s="41"/>
      <c r="F125" s="28" t="str">
        <f>F14</f>
        <v>Kamýk nad Vltavou</v>
      </c>
      <c r="G125" s="41"/>
      <c r="H125" s="41"/>
      <c r="I125" s="33" t="s">
        <v>22</v>
      </c>
      <c r="J125" s="80" t="str">
        <f>IF(J14="","",J14)</f>
        <v>8. 1. 2024</v>
      </c>
      <c r="K125" s="41"/>
      <c r="L125" s="64"/>
      <c r="S125" s="39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</row>
    <row r="126" s="2" customFormat="1" ht="6.96" customHeight="1">
      <c r="A126" s="39"/>
      <c r="B126" s="40"/>
      <c r="C126" s="41"/>
      <c r="D126" s="41"/>
      <c r="E126" s="41"/>
      <c r="F126" s="41"/>
      <c r="G126" s="41"/>
      <c r="H126" s="41"/>
      <c r="I126" s="41"/>
      <c r="J126" s="41"/>
      <c r="K126" s="41"/>
      <c r="L126" s="64"/>
      <c r="S126" s="39"/>
      <c r="T126" s="39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</row>
    <row r="127" s="2" customFormat="1" ht="15.15" customHeight="1">
      <c r="A127" s="39"/>
      <c r="B127" s="40"/>
      <c r="C127" s="33" t="s">
        <v>24</v>
      </c>
      <c r="D127" s="41"/>
      <c r="E127" s="41"/>
      <c r="F127" s="28" t="str">
        <f>E17</f>
        <v>Obec Kamýk nad Vltavou, Kamýk nad Vltavou 69</v>
      </c>
      <c r="G127" s="41"/>
      <c r="H127" s="41"/>
      <c r="I127" s="33" t="s">
        <v>30</v>
      </c>
      <c r="J127" s="37" t="str">
        <f>E23</f>
        <v>ŠINDLAR s.r.o.</v>
      </c>
      <c r="K127" s="41"/>
      <c r="L127" s="64"/>
      <c r="S127" s="39"/>
      <c r="T127" s="39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</row>
    <row r="128" s="2" customFormat="1" ht="15.15" customHeight="1">
      <c r="A128" s="39"/>
      <c r="B128" s="40"/>
      <c r="C128" s="33" t="s">
        <v>28</v>
      </c>
      <c r="D128" s="41"/>
      <c r="E128" s="41"/>
      <c r="F128" s="28" t="str">
        <f>IF(E20="","",E20)</f>
        <v>Vyplň údaj</v>
      </c>
      <c r="G128" s="41"/>
      <c r="H128" s="41"/>
      <c r="I128" s="33" t="s">
        <v>35</v>
      </c>
      <c r="J128" s="37" t="str">
        <f>E26</f>
        <v>ŠINDLAR s.r.o.</v>
      </c>
      <c r="K128" s="41"/>
      <c r="L128" s="64"/>
      <c r="S128" s="39"/>
      <c r="T128" s="39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</row>
    <row r="129" s="2" customFormat="1" ht="10.32" customHeight="1">
      <c r="A129" s="39"/>
      <c r="B129" s="40"/>
      <c r="C129" s="41"/>
      <c r="D129" s="41"/>
      <c r="E129" s="41"/>
      <c r="F129" s="41"/>
      <c r="G129" s="41"/>
      <c r="H129" s="41"/>
      <c r="I129" s="41"/>
      <c r="J129" s="41"/>
      <c r="K129" s="41"/>
      <c r="L129" s="64"/>
      <c r="S129" s="39"/>
      <c r="T129" s="39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</row>
    <row r="130" s="11" customFormat="1" ht="29.28" customHeight="1">
      <c r="A130" s="200"/>
      <c r="B130" s="201"/>
      <c r="C130" s="202" t="s">
        <v>156</v>
      </c>
      <c r="D130" s="203" t="s">
        <v>63</v>
      </c>
      <c r="E130" s="203" t="s">
        <v>59</v>
      </c>
      <c r="F130" s="203" t="s">
        <v>60</v>
      </c>
      <c r="G130" s="203" t="s">
        <v>157</v>
      </c>
      <c r="H130" s="203" t="s">
        <v>158</v>
      </c>
      <c r="I130" s="203" t="s">
        <v>159</v>
      </c>
      <c r="J130" s="203" t="s">
        <v>144</v>
      </c>
      <c r="K130" s="204" t="s">
        <v>160</v>
      </c>
      <c r="L130" s="205"/>
      <c r="M130" s="101" t="s">
        <v>1</v>
      </c>
      <c r="N130" s="102" t="s">
        <v>42</v>
      </c>
      <c r="O130" s="102" t="s">
        <v>161</v>
      </c>
      <c r="P130" s="102" t="s">
        <v>162</v>
      </c>
      <c r="Q130" s="102" t="s">
        <v>163</v>
      </c>
      <c r="R130" s="102" t="s">
        <v>164</v>
      </c>
      <c r="S130" s="102" t="s">
        <v>165</v>
      </c>
      <c r="T130" s="103" t="s">
        <v>166</v>
      </c>
      <c r="U130" s="200"/>
      <c r="V130" s="200"/>
      <c r="W130" s="200"/>
      <c r="X130" s="200"/>
      <c r="Y130" s="200"/>
      <c r="Z130" s="200"/>
      <c r="AA130" s="200"/>
      <c r="AB130" s="200"/>
      <c r="AC130" s="200"/>
      <c r="AD130" s="200"/>
      <c r="AE130" s="200"/>
    </row>
    <row r="131" s="2" customFormat="1" ht="22.8" customHeight="1">
      <c r="A131" s="39"/>
      <c r="B131" s="40"/>
      <c r="C131" s="108" t="s">
        <v>167</v>
      </c>
      <c r="D131" s="41"/>
      <c r="E131" s="41"/>
      <c r="F131" s="41"/>
      <c r="G131" s="41"/>
      <c r="H131" s="41"/>
      <c r="I131" s="41"/>
      <c r="J131" s="206">
        <f>BK131</f>
        <v>0</v>
      </c>
      <c r="K131" s="41"/>
      <c r="L131" s="45"/>
      <c r="M131" s="104"/>
      <c r="N131" s="207"/>
      <c r="O131" s="105"/>
      <c r="P131" s="208">
        <f>P132+P292</f>
        <v>0</v>
      </c>
      <c r="Q131" s="105"/>
      <c r="R131" s="208">
        <f>R132+R292</f>
        <v>141.02310595</v>
      </c>
      <c r="S131" s="105"/>
      <c r="T131" s="209">
        <f>T132+T292</f>
        <v>37.310000000000002</v>
      </c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T131" s="18" t="s">
        <v>77</v>
      </c>
      <c r="AU131" s="18" t="s">
        <v>146</v>
      </c>
      <c r="BK131" s="210">
        <f>BK132+BK292</f>
        <v>0</v>
      </c>
    </row>
    <row r="132" s="12" customFormat="1" ht="25.92" customHeight="1">
      <c r="A132" s="12"/>
      <c r="B132" s="211"/>
      <c r="C132" s="212"/>
      <c r="D132" s="213" t="s">
        <v>77</v>
      </c>
      <c r="E132" s="214" t="s">
        <v>168</v>
      </c>
      <c r="F132" s="214" t="s">
        <v>169</v>
      </c>
      <c r="G132" s="212"/>
      <c r="H132" s="212"/>
      <c r="I132" s="215"/>
      <c r="J132" s="216">
        <f>BK132</f>
        <v>0</v>
      </c>
      <c r="K132" s="212"/>
      <c r="L132" s="217"/>
      <c r="M132" s="218"/>
      <c r="N132" s="219"/>
      <c r="O132" s="219"/>
      <c r="P132" s="220">
        <f>P133+P190+P194+P246+P258+P261+P276+P290</f>
        <v>0</v>
      </c>
      <c r="Q132" s="219"/>
      <c r="R132" s="220">
        <f>R133+R190+R194+R246+R258+R261+R276+R290</f>
        <v>141.01060595000001</v>
      </c>
      <c r="S132" s="219"/>
      <c r="T132" s="221">
        <f>T133+T190+T194+T246+T258+T261+T276+T290</f>
        <v>37.310000000000002</v>
      </c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R132" s="222" t="s">
        <v>85</v>
      </c>
      <c r="AT132" s="223" t="s">
        <v>77</v>
      </c>
      <c r="AU132" s="223" t="s">
        <v>78</v>
      </c>
      <c r="AY132" s="222" t="s">
        <v>170</v>
      </c>
      <c r="BK132" s="224">
        <f>BK133+BK190+BK194+BK246+BK258+BK261+BK276+BK290</f>
        <v>0</v>
      </c>
    </row>
    <row r="133" s="12" customFormat="1" ht="22.8" customHeight="1">
      <c r="A133" s="12"/>
      <c r="B133" s="211"/>
      <c r="C133" s="212"/>
      <c r="D133" s="213" t="s">
        <v>77</v>
      </c>
      <c r="E133" s="225" t="s">
        <v>85</v>
      </c>
      <c r="F133" s="225" t="s">
        <v>171</v>
      </c>
      <c r="G133" s="212"/>
      <c r="H133" s="212"/>
      <c r="I133" s="215"/>
      <c r="J133" s="226">
        <f>BK133</f>
        <v>0</v>
      </c>
      <c r="K133" s="212"/>
      <c r="L133" s="217"/>
      <c r="M133" s="218"/>
      <c r="N133" s="219"/>
      <c r="O133" s="219"/>
      <c r="P133" s="220">
        <f>SUM(P134:P189)</f>
        <v>0</v>
      </c>
      <c r="Q133" s="219"/>
      <c r="R133" s="220">
        <f>SUM(R134:R189)</f>
        <v>124.48660720000001</v>
      </c>
      <c r="S133" s="219"/>
      <c r="T133" s="221">
        <f>SUM(T134:T189)</f>
        <v>37.310000000000002</v>
      </c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R133" s="222" t="s">
        <v>85</v>
      </c>
      <c r="AT133" s="223" t="s">
        <v>77</v>
      </c>
      <c r="AU133" s="223" t="s">
        <v>85</v>
      </c>
      <c r="AY133" s="222" t="s">
        <v>170</v>
      </c>
      <c r="BK133" s="224">
        <f>SUM(BK134:BK189)</f>
        <v>0</v>
      </c>
    </row>
    <row r="134" s="2" customFormat="1" ht="37.8" customHeight="1">
      <c r="A134" s="39"/>
      <c r="B134" s="40"/>
      <c r="C134" s="227" t="s">
        <v>85</v>
      </c>
      <c r="D134" s="227" t="s">
        <v>172</v>
      </c>
      <c r="E134" s="228" t="s">
        <v>513</v>
      </c>
      <c r="F134" s="229" t="s">
        <v>514</v>
      </c>
      <c r="G134" s="230" t="s">
        <v>224</v>
      </c>
      <c r="H134" s="231">
        <v>20.5</v>
      </c>
      <c r="I134" s="232"/>
      <c r="J134" s="233">
        <f>ROUND(I134*H134,2)</f>
        <v>0</v>
      </c>
      <c r="K134" s="229" t="s">
        <v>176</v>
      </c>
      <c r="L134" s="45"/>
      <c r="M134" s="234" t="s">
        <v>1</v>
      </c>
      <c r="N134" s="235" t="s">
        <v>43</v>
      </c>
      <c r="O134" s="92"/>
      <c r="P134" s="236">
        <f>O134*H134</f>
        <v>0</v>
      </c>
      <c r="Q134" s="236">
        <v>0</v>
      </c>
      <c r="R134" s="236">
        <f>Q134*H134</f>
        <v>0</v>
      </c>
      <c r="S134" s="236">
        <v>1.8200000000000001</v>
      </c>
      <c r="T134" s="237">
        <f>S134*H134</f>
        <v>37.310000000000002</v>
      </c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R134" s="238" t="s">
        <v>177</v>
      </c>
      <c r="AT134" s="238" t="s">
        <v>172</v>
      </c>
      <c r="AU134" s="238" t="s">
        <v>87</v>
      </c>
      <c r="AY134" s="18" t="s">
        <v>170</v>
      </c>
      <c r="BE134" s="239">
        <f>IF(N134="základní",J134,0)</f>
        <v>0</v>
      </c>
      <c r="BF134" s="239">
        <f>IF(N134="snížená",J134,0)</f>
        <v>0</v>
      </c>
      <c r="BG134" s="239">
        <f>IF(N134="zákl. přenesená",J134,0)</f>
        <v>0</v>
      </c>
      <c r="BH134" s="239">
        <f>IF(N134="sníž. přenesená",J134,0)</f>
        <v>0</v>
      </c>
      <c r="BI134" s="239">
        <f>IF(N134="nulová",J134,0)</f>
        <v>0</v>
      </c>
      <c r="BJ134" s="18" t="s">
        <v>85</v>
      </c>
      <c r="BK134" s="239">
        <f>ROUND(I134*H134,2)</f>
        <v>0</v>
      </c>
      <c r="BL134" s="18" t="s">
        <v>177</v>
      </c>
      <c r="BM134" s="238" t="s">
        <v>814</v>
      </c>
    </row>
    <row r="135" s="13" customFormat="1">
      <c r="A135" s="13"/>
      <c r="B135" s="240"/>
      <c r="C135" s="241"/>
      <c r="D135" s="242" t="s">
        <v>179</v>
      </c>
      <c r="E135" s="243" t="s">
        <v>1</v>
      </c>
      <c r="F135" s="244" t="s">
        <v>815</v>
      </c>
      <c r="G135" s="241"/>
      <c r="H135" s="245">
        <v>20.5</v>
      </c>
      <c r="I135" s="246"/>
      <c r="J135" s="241"/>
      <c r="K135" s="241"/>
      <c r="L135" s="247"/>
      <c r="M135" s="248"/>
      <c r="N135" s="249"/>
      <c r="O135" s="249"/>
      <c r="P135" s="249"/>
      <c r="Q135" s="249"/>
      <c r="R135" s="249"/>
      <c r="S135" s="249"/>
      <c r="T135" s="250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51" t="s">
        <v>179</v>
      </c>
      <c r="AU135" s="251" t="s">
        <v>87</v>
      </c>
      <c r="AV135" s="13" t="s">
        <v>87</v>
      </c>
      <c r="AW135" s="13" t="s">
        <v>34</v>
      </c>
      <c r="AX135" s="13" t="s">
        <v>85</v>
      </c>
      <c r="AY135" s="251" t="s">
        <v>170</v>
      </c>
    </row>
    <row r="136" s="2" customFormat="1" ht="44.25" customHeight="1">
      <c r="A136" s="39"/>
      <c r="B136" s="40"/>
      <c r="C136" s="227" t="s">
        <v>87</v>
      </c>
      <c r="D136" s="227" t="s">
        <v>172</v>
      </c>
      <c r="E136" s="228" t="s">
        <v>816</v>
      </c>
      <c r="F136" s="229" t="s">
        <v>817</v>
      </c>
      <c r="G136" s="230" t="s">
        <v>224</v>
      </c>
      <c r="H136" s="231">
        <v>20.5</v>
      </c>
      <c r="I136" s="232"/>
      <c r="J136" s="233">
        <f>ROUND(I136*H136,2)</f>
        <v>0</v>
      </c>
      <c r="K136" s="229" t="s">
        <v>176</v>
      </c>
      <c r="L136" s="45"/>
      <c r="M136" s="234" t="s">
        <v>1</v>
      </c>
      <c r="N136" s="235" t="s">
        <v>43</v>
      </c>
      <c r="O136" s="92"/>
      <c r="P136" s="236">
        <f>O136*H136</f>
        <v>0</v>
      </c>
      <c r="Q136" s="236">
        <v>0.40000000000000002</v>
      </c>
      <c r="R136" s="236">
        <f>Q136*H136</f>
        <v>8.2000000000000011</v>
      </c>
      <c r="S136" s="236">
        <v>0</v>
      </c>
      <c r="T136" s="237">
        <f>S136*H136</f>
        <v>0</v>
      </c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R136" s="238" t="s">
        <v>177</v>
      </c>
      <c r="AT136" s="238" t="s">
        <v>172</v>
      </c>
      <c r="AU136" s="238" t="s">
        <v>87</v>
      </c>
      <c r="AY136" s="18" t="s">
        <v>170</v>
      </c>
      <c r="BE136" s="239">
        <f>IF(N136="základní",J136,0)</f>
        <v>0</v>
      </c>
      <c r="BF136" s="239">
        <f>IF(N136="snížená",J136,0)</f>
        <v>0</v>
      </c>
      <c r="BG136" s="239">
        <f>IF(N136="zákl. přenesená",J136,0)</f>
        <v>0</v>
      </c>
      <c r="BH136" s="239">
        <f>IF(N136="sníž. přenesená",J136,0)</f>
        <v>0</v>
      </c>
      <c r="BI136" s="239">
        <f>IF(N136="nulová",J136,0)</f>
        <v>0</v>
      </c>
      <c r="BJ136" s="18" t="s">
        <v>85</v>
      </c>
      <c r="BK136" s="239">
        <f>ROUND(I136*H136,2)</f>
        <v>0</v>
      </c>
      <c r="BL136" s="18" t="s">
        <v>177</v>
      </c>
      <c r="BM136" s="238" t="s">
        <v>818</v>
      </c>
    </row>
    <row r="137" s="13" customFormat="1">
      <c r="A137" s="13"/>
      <c r="B137" s="240"/>
      <c r="C137" s="241"/>
      <c r="D137" s="242" t="s">
        <v>179</v>
      </c>
      <c r="E137" s="243" t="s">
        <v>1</v>
      </c>
      <c r="F137" s="244" t="s">
        <v>819</v>
      </c>
      <c r="G137" s="241"/>
      <c r="H137" s="245">
        <v>20.5</v>
      </c>
      <c r="I137" s="246"/>
      <c r="J137" s="241"/>
      <c r="K137" s="241"/>
      <c r="L137" s="247"/>
      <c r="M137" s="248"/>
      <c r="N137" s="249"/>
      <c r="O137" s="249"/>
      <c r="P137" s="249"/>
      <c r="Q137" s="249"/>
      <c r="R137" s="249"/>
      <c r="S137" s="249"/>
      <c r="T137" s="250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51" t="s">
        <v>179</v>
      </c>
      <c r="AU137" s="251" t="s">
        <v>87</v>
      </c>
      <c r="AV137" s="13" t="s">
        <v>87</v>
      </c>
      <c r="AW137" s="13" t="s">
        <v>34</v>
      </c>
      <c r="AX137" s="13" t="s">
        <v>85</v>
      </c>
      <c r="AY137" s="251" t="s">
        <v>170</v>
      </c>
    </row>
    <row r="138" s="2" customFormat="1" ht="49.05" customHeight="1">
      <c r="A138" s="39"/>
      <c r="B138" s="40"/>
      <c r="C138" s="227" t="s">
        <v>185</v>
      </c>
      <c r="D138" s="227" t="s">
        <v>172</v>
      </c>
      <c r="E138" s="228" t="s">
        <v>820</v>
      </c>
      <c r="F138" s="229" t="s">
        <v>821</v>
      </c>
      <c r="G138" s="230" t="s">
        <v>224</v>
      </c>
      <c r="H138" s="231">
        <v>20.5</v>
      </c>
      <c r="I138" s="232"/>
      <c r="J138" s="233">
        <f>ROUND(I138*H138,2)</f>
        <v>0</v>
      </c>
      <c r="K138" s="229" t="s">
        <v>176</v>
      </c>
      <c r="L138" s="45"/>
      <c r="M138" s="234" t="s">
        <v>1</v>
      </c>
      <c r="N138" s="235" t="s">
        <v>43</v>
      </c>
      <c r="O138" s="92"/>
      <c r="P138" s="236">
        <f>O138*H138</f>
        <v>0</v>
      </c>
      <c r="Q138" s="236">
        <v>0</v>
      </c>
      <c r="R138" s="236">
        <f>Q138*H138</f>
        <v>0</v>
      </c>
      <c r="S138" s="236">
        <v>0</v>
      </c>
      <c r="T138" s="237">
        <f>S138*H138</f>
        <v>0</v>
      </c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R138" s="238" t="s">
        <v>177</v>
      </c>
      <c r="AT138" s="238" t="s">
        <v>172</v>
      </c>
      <c r="AU138" s="238" t="s">
        <v>87</v>
      </c>
      <c r="AY138" s="18" t="s">
        <v>170</v>
      </c>
      <c r="BE138" s="239">
        <f>IF(N138="základní",J138,0)</f>
        <v>0</v>
      </c>
      <c r="BF138" s="239">
        <f>IF(N138="snížená",J138,0)</f>
        <v>0</v>
      </c>
      <c r="BG138" s="239">
        <f>IF(N138="zákl. přenesená",J138,0)</f>
        <v>0</v>
      </c>
      <c r="BH138" s="239">
        <f>IF(N138="sníž. přenesená",J138,0)</f>
        <v>0</v>
      </c>
      <c r="BI138" s="239">
        <f>IF(N138="nulová",J138,0)</f>
        <v>0</v>
      </c>
      <c r="BJ138" s="18" t="s">
        <v>85</v>
      </c>
      <c r="BK138" s="239">
        <f>ROUND(I138*H138,2)</f>
        <v>0</v>
      </c>
      <c r="BL138" s="18" t="s">
        <v>177</v>
      </c>
      <c r="BM138" s="238" t="s">
        <v>822</v>
      </c>
    </row>
    <row r="139" s="13" customFormat="1">
      <c r="A139" s="13"/>
      <c r="B139" s="240"/>
      <c r="C139" s="241"/>
      <c r="D139" s="242" t="s">
        <v>179</v>
      </c>
      <c r="E139" s="243" t="s">
        <v>1</v>
      </c>
      <c r="F139" s="244" t="s">
        <v>819</v>
      </c>
      <c r="G139" s="241"/>
      <c r="H139" s="245">
        <v>20.5</v>
      </c>
      <c r="I139" s="246"/>
      <c r="J139" s="241"/>
      <c r="K139" s="241"/>
      <c r="L139" s="247"/>
      <c r="M139" s="248"/>
      <c r="N139" s="249"/>
      <c r="O139" s="249"/>
      <c r="P139" s="249"/>
      <c r="Q139" s="249"/>
      <c r="R139" s="249"/>
      <c r="S139" s="249"/>
      <c r="T139" s="250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51" t="s">
        <v>179</v>
      </c>
      <c r="AU139" s="251" t="s">
        <v>87</v>
      </c>
      <c r="AV139" s="13" t="s">
        <v>87</v>
      </c>
      <c r="AW139" s="13" t="s">
        <v>34</v>
      </c>
      <c r="AX139" s="13" t="s">
        <v>85</v>
      </c>
      <c r="AY139" s="251" t="s">
        <v>170</v>
      </c>
    </row>
    <row r="140" s="2" customFormat="1" ht="37.8" customHeight="1">
      <c r="A140" s="39"/>
      <c r="B140" s="40"/>
      <c r="C140" s="227" t="s">
        <v>177</v>
      </c>
      <c r="D140" s="227" t="s">
        <v>172</v>
      </c>
      <c r="E140" s="228" t="s">
        <v>823</v>
      </c>
      <c r="F140" s="229" t="s">
        <v>824</v>
      </c>
      <c r="G140" s="230" t="s">
        <v>224</v>
      </c>
      <c r="H140" s="231">
        <v>41</v>
      </c>
      <c r="I140" s="232"/>
      <c r="J140" s="233">
        <f>ROUND(I140*H140,2)</f>
        <v>0</v>
      </c>
      <c r="K140" s="229" t="s">
        <v>176</v>
      </c>
      <c r="L140" s="45"/>
      <c r="M140" s="234" t="s">
        <v>1</v>
      </c>
      <c r="N140" s="235" t="s">
        <v>43</v>
      </c>
      <c r="O140" s="92"/>
      <c r="P140" s="236">
        <f>O140*H140</f>
        <v>0</v>
      </c>
      <c r="Q140" s="236">
        <v>0</v>
      </c>
      <c r="R140" s="236">
        <f>Q140*H140</f>
        <v>0</v>
      </c>
      <c r="S140" s="236">
        <v>0</v>
      </c>
      <c r="T140" s="237">
        <f>S140*H140</f>
        <v>0</v>
      </c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R140" s="238" t="s">
        <v>177</v>
      </c>
      <c r="AT140" s="238" t="s">
        <v>172</v>
      </c>
      <c r="AU140" s="238" t="s">
        <v>87</v>
      </c>
      <c r="AY140" s="18" t="s">
        <v>170</v>
      </c>
      <c r="BE140" s="239">
        <f>IF(N140="základní",J140,0)</f>
        <v>0</v>
      </c>
      <c r="BF140" s="239">
        <f>IF(N140="snížená",J140,0)</f>
        <v>0</v>
      </c>
      <c r="BG140" s="239">
        <f>IF(N140="zákl. přenesená",J140,0)</f>
        <v>0</v>
      </c>
      <c r="BH140" s="239">
        <f>IF(N140="sníž. přenesená",J140,0)</f>
        <v>0</v>
      </c>
      <c r="BI140" s="239">
        <f>IF(N140="nulová",J140,0)</f>
        <v>0</v>
      </c>
      <c r="BJ140" s="18" t="s">
        <v>85</v>
      </c>
      <c r="BK140" s="239">
        <f>ROUND(I140*H140,2)</f>
        <v>0</v>
      </c>
      <c r="BL140" s="18" t="s">
        <v>177</v>
      </c>
      <c r="BM140" s="238" t="s">
        <v>825</v>
      </c>
    </row>
    <row r="141" s="13" customFormat="1">
      <c r="A141" s="13"/>
      <c r="B141" s="240"/>
      <c r="C141" s="241"/>
      <c r="D141" s="242" t="s">
        <v>179</v>
      </c>
      <c r="E141" s="243" t="s">
        <v>1</v>
      </c>
      <c r="F141" s="244" t="s">
        <v>826</v>
      </c>
      <c r="G141" s="241"/>
      <c r="H141" s="245">
        <v>41</v>
      </c>
      <c r="I141" s="246"/>
      <c r="J141" s="241"/>
      <c r="K141" s="241"/>
      <c r="L141" s="247"/>
      <c r="M141" s="248"/>
      <c r="N141" s="249"/>
      <c r="O141" s="249"/>
      <c r="P141" s="249"/>
      <c r="Q141" s="249"/>
      <c r="R141" s="249"/>
      <c r="S141" s="249"/>
      <c r="T141" s="250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51" t="s">
        <v>179</v>
      </c>
      <c r="AU141" s="251" t="s">
        <v>87</v>
      </c>
      <c r="AV141" s="13" t="s">
        <v>87</v>
      </c>
      <c r="AW141" s="13" t="s">
        <v>34</v>
      </c>
      <c r="AX141" s="13" t="s">
        <v>85</v>
      </c>
      <c r="AY141" s="251" t="s">
        <v>170</v>
      </c>
    </row>
    <row r="142" s="2" customFormat="1" ht="24.15" customHeight="1">
      <c r="A142" s="39"/>
      <c r="B142" s="40"/>
      <c r="C142" s="227" t="s">
        <v>192</v>
      </c>
      <c r="D142" s="227" t="s">
        <v>172</v>
      </c>
      <c r="E142" s="228" t="s">
        <v>216</v>
      </c>
      <c r="F142" s="229" t="s">
        <v>217</v>
      </c>
      <c r="G142" s="230" t="s">
        <v>218</v>
      </c>
      <c r="H142" s="231">
        <v>2880</v>
      </c>
      <c r="I142" s="232"/>
      <c r="J142" s="233">
        <f>ROUND(I142*H142,2)</f>
        <v>0</v>
      </c>
      <c r="K142" s="229" t="s">
        <v>176</v>
      </c>
      <c r="L142" s="45"/>
      <c r="M142" s="234" t="s">
        <v>1</v>
      </c>
      <c r="N142" s="235" t="s">
        <v>43</v>
      </c>
      <c r="O142" s="92"/>
      <c r="P142" s="236">
        <f>O142*H142</f>
        <v>0</v>
      </c>
      <c r="Q142" s="236">
        <v>3.0000000000000001E-05</v>
      </c>
      <c r="R142" s="236">
        <f>Q142*H142</f>
        <v>0.086400000000000005</v>
      </c>
      <c r="S142" s="236">
        <v>0</v>
      </c>
      <c r="T142" s="237">
        <f>S142*H142</f>
        <v>0</v>
      </c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R142" s="238" t="s">
        <v>177</v>
      </c>
      <c r="AT142" s="238" t="s">
        <v>172</v>
      </c>
      <c r="AU142" s="238" t="s">
        <v>87</v>
      </c>
      <c r="AY142" s="18" t="s">
        <v>170</v>
      </c>
      <c r="BE142" s="239">
        <f>IF(N142="základní",J142,0)</f>
        <v>0</v>
      </c>
      <c r="BF142" s="239">
        <f>IF(N142="snížená",J142,0)</f>
        <v>0</v>
      </c>
      <c r="BG142" s="239">
        <f>IF(N142="zákl. přenesená",J142,0)</f>
        <v>0</v>
      </c>
      <c r="BH142" s="239">
        <f>IF(N142="sníž. přenesená",J142,0)</f>
        <v>0</v>
      </c>
      <c r="BI142" s="239">
        <f>IF(N142="nulová",J142,0)</f>
        <v>0</v>
      </c>
      <c r="BJ142" s="18" t="s">
        <v>85</v>
      </c>
      <c r="BK142" s="239">
        <f>ROUND(I142*H142,2)</f>
        <v>0</v>
      </c>
      <c r="BL142" s="18" t="s">
        <v>177</v>
      </c>
      <c r="BM142" s="238" t="s">
        <v>827</v>
      </c>
    </row>
    <row r="143" s="13" customFormat="1">
      <c r="A143" s="13"/>
      <c r="B143" s="240"/>
      <c r="C143" s="241"/>
      <c r="D143" s="242" t="s">
        <v>179</v>
      </c>
      <c r="E143" s="243" t="s">
        <v>1</v>
      </c>
      <c r="F143" s="244" t="s">
        <v>828</v>
      </c>
      <c r="G143" s="241"/>
      <c r="H143" s="245">
        <v>2880</v>
      </c>
      <c r="I143" s="246"/>
      <c r="J143" s="241"/>
      <c r="K143" s="241"/>
      <c r="L143" s="247"/>
      <c r="M143" s="248"/>
      <c r="N143" s="249"/>
      <c r="O143" s="249"/>
      <c r="P143" s="249"/>
      <c r="Q143" s="249"/>
      <c r="R143" s="249"/>
      <c r="S143" s="249"/>
      <c r="T143" s="250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51" t="s">
        <v>179</v>
      </c>
      <c r="AU143" s="251" t="s">
        <v>87</v>
      </c>
      <c r="AV143" s="13" t="s">
        <v>87</v>
      </c>
      <c r="AW143" s="13" t="s">
        <v>34</v>
      </c>
      <c r="AX143" s="13" t="s">
        <v>85</v>
      </c>
      <c r="AY143" s="251" t="s">
        <v>170</v>
      </c>
    </row>
    <row r="144" s="2" customFormat="1" ht="37.8" customHeight="1">
      <c r="A144" s="39"/>
      <c r="B144" s="40"/>
      <c r="C144" s="227" t="s">
        <v>197</v>
      </c>
      <c r="D144" s="227" t="s">
        <v>172</v>
      </c>
      <c r="E144" s="228" t="s">
        <v>597</v>
      </c>
      <c r="F144" s="229" t="s">
        <v>598</v>
      </c>
      <c r="G144" s="230" t="s">
        <v>599</v>
      </c>
      <c r="H144" s="231">
        <v>120</v>
      </c>
      <c r="I144" s="232"/>
      <c r="J144" s="233">
        <f>ROUND(I144*H144,2)</f>
        <v>0</v>
      </c>
      <c r="K144" s="229" t="s">
        <v>176</v>
      </c>
      <c r="L144" s="45"/>
      <c r="M144" s="234" t="s">
        <v>1</v>
      </c>
      <c r="N144" s="235" t="s">
        <v>43</v>
      </c>
      <c r="O144" s="92"/>
      <c r="P144" s="236">
        <f>O144*H144</f>
        <v>0</v>
      </c>
      <c r="Q144" s="236">
        <v>0</v>
      </c>
      <c r="R144" s="236">
        <f>Q144*H144</f>
        <v>0</v>
      </c>
      <c r="S144" s="236">
        <v>0</v>
      </c>
      <c r="T144" s="237">
        <f>S144*H144</f>
        <v>0</v>
      </c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R144" s="238" t="s">
        <v>177</v>
      </c>
      <c r="AT144" s="238" t="s">
        <v>172</v>
      </c>
      <c r="AU144" s="238" t="s">
        <v>87</v>
      </c>
      <c r="AY144" s="18" t="s">
        <v>170</v>
      </c>
      <c r="BE144" s="239">
        <f>IF(N144="základní",J144,0)</f>
        <v>0</v>
      </c>
      <c r="BF144" s="239">
        <f>IF(N144="snížená",J144,0)</f>
        <v>0</v>
      </c>
      <c r="BG144" s="239">
        <f>IF(N144="zákl. přenesená",J144,0)</f>
        <v>0</v>
      </c>
      <c r="BH144" s="239">
        <f>IF(N144="sníž. přenesená",J144,0)</f>
        <v>0</v>
      </c>
      <c r="BI144" s="239">
        <f>IF(N144="nulová",J144,0)</f>
        <v>0</v>
      </c>
      <c r="BJ144" s="18" t="s">
        <v>85</v>
      </c>
      <c r="BK144" s="239">
        <f>ROUND(I144*H144,2)</f>
        <v>0</v>
      </c>
      <c r="BL144" s="18" t="s">
        <v>177</v>
      </c>
      <c r="BM144" s="238" t="s">
        <v>829</v>
      </c>
    </row>
    <row r="145" s="13" customFormat="1">
      <c r="A145" s="13"/>
      <c r="B145" s="240"/>
      <c r="C145" s="241"/>
      <c r="D145" s="242" t="s">
        <v>179</v>
      </c>
      <c r="E145" s="243" t="s">
        <v>1</v>
      </c>
      <c r="F145" s="244" t="s">
        <v>830</v>
      </c>
      <c r="G145" s="241"/>
      <c r="H145" s="245">
        <v>120</v>
      </c>
      <c r="I145" s="246"/>
      <c r="J145" s="241"/>
      <c r="K145" s="241"/>
      <c r="L145" s="247"/>
      <c r="M145" s="248"/>
      <c r="N145" s="249"/>
      <c r="O145" s="249"/>
      <c r="P145" s="249"/>
      <c r="Q145" s="249"/>
      <c r="R145" s="249"/>
      <c r="S145" s="249"/>
      <c r="T145" s="250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51" t="s">
        <v>179</v>
      </c>
      <c r="AU145" s="251" t="s">
        <v>87</v>
      </c>
      <c r="AV145" s="13" t="s">
        <v>87</v>
      </c>
      <c r="AW145" s="13" t="s">
        <v>34</v>
      </c>
      <c r="AX145" s="13" t="s">
        <v>85</v>
      </c>
      <c r="AY145" s="251" t="s">
        <v>170</v>
      </c>
    </row>
    <row r="146" s="2" customFormat="1" ht="44.25" customHeight="1">
      <c r="A146" s="39"/>
      <c r="B146" s="40"/>
      <c r="C146" s="227" t="s">
        <v>202</v>
      </c>
      <c r="D146" s="227" t="s">
        <v>172</v>
      </c>
      <c r="E146" s="228" t="s">
        <v>831</v>
      </c>
      <c r="F146" s="229" t="s">
        <v>832</v>
      </c>
      <c r="G146" s="230" t="s">
        <v>224</v>
      </c>
      <c r="H146" s="231">
        <v>280.39999999999998</v>
      </c>
      <c r="I146" s="232"/>
      <c r="J146" s="233">
        <f>ROUND(I146*H146,2)</f>
        <v>0</v>
      </c>
      <c r="K146" s="229" t="s">
        <v>176</v>
      </c>
      <c r="L146" s="45"/>
      <c r="M146" s="234" t="s">
        <v>1</v>
      </c>
      <c r="N146" s="235" t="s">
        <v>43</v>
      </c>
      <c r="O146" s="92"/>
      <c r="P146" s="236">
        <f>O146*H146</f>
        <v>0</v>
      </c>
      <c r="Q146" s="236">
        <v>0</v>
      </c>
      <c r="R146" s="236">
        <f>Q146*H146</f>
        <v>0</v>
      </c>
      <c r="S146" s="236">
        <v>0</v>
      </c>
      <c r="T146" s="237">
        <f>S146*H146</f>
        <v>0</v>
      </c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R146" s="238" t="s">
        <v>177</v>
      </c>
      <c r="AT146" s="238" t="s">
        <v>172</v>
      </c>
      <c r="AU146" s="238" t="s">
        <v>87</v>
      </c>
      <c r="AY146" s="18" t="s">
        <v>170</v>
      </c>
      <c r="BE146" s="239">
        <f>IF(N146="základní",J146,0)</f>
        <v>0</v>
      </c>
      <c r="BF146" s="239">
        <f>IF(N146="snížená",J146,0)</f>
        <v>0</v>
      </c>
      <c r="BG146" s="239">
        <f>IF(N146="zákl. přenesená",J146,0)</f>
        <v>0</v>
      </c>
      <c r="BH146" s="239">
        <f>IF(N146="sníž. přenesená",J146,0)</f>
        <v>0</v>
      </c>
      <c r="BI146" s="239">
        <f>IF(N146="nulová",J146,0)</f>
        <v>0</v>
      </c>
      <c r="BJ146" s="18" t="s">
        <v>85</v>
      </c>
      <c r="BK146" s="239">
        <f>ROUND(I146*H146,2)</f>
        <v>0</v>
      </c>
      <c r="BL146" s="18" t="s">
        <v>177</v>
      </c>
      <c r="BM146" s="238" t="s">
        <v>833</v>
      </c>
    </row>
    <row r="147" s="13" customFormat="1">
      <c r="A147" s="13"/>
      <c r="B147" s="240"/>
      <c r="C147" s="241"/>
      <c r="D147" s="242" t="s">
        <v>179</v>
      </c>
      <c r="E147" s="243" t="s">
        <v>1</v>
      </c>
      <c r="F147" s="244" t="s">
        <v>834</v>
      </c>
      <c r="G147" s="241"/>
      <c r="H147" s="245">
        <v>280.39999999999998</v>
      </c>
      <c r="I147" s="246"/>
      <c r="J147" s="241"/>
      <c r="K147" s="241"/>
      <c r="L147" s="247"/>
      <c r="M147" s="248"/>
      <c r="N147" s="249"/>
      <c r="O147" s="249"/>
      <c r="P147" s="249"/>
      <c r="Q147" s="249"/>
      <c r="R147" s="249"/>
      <c r="S147" s="249"/>
      <c r="T147" s="250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51" t="s">
        <v>179</v>
      </c>
      <c r="AU147" s="251" t="s">
        <v>87</v>
      </c>
      <c r="AV147" s="13" t="s">
        <v>87</v>
      </c>
      <c r="AW147" s="13" t="s">
        <v>34</v>
      </c>
      <c r="AX147" s="13" t="s">
        <v>85</v>
      </c>
      <c r="AY147" s="251" t="s">
        <v>170</v>
      </c>
    </row>
    <row r="148" s="2" customFormat="1" ht="44.25" customHeight="1">
      <c r="A148" s="39"/>
      <c r="B148" s="40"/>
      <c r="C148" s="227" t="s">
        <v>210</v>
      </c>
      <c r="D148" s="227" t="s">
        <v>172</v>
      </c>
      <c r="E148" s="228" t="s">
        <v>835</v>
      </c>
      <c r="F148" s="229" t="s">
        <v>836</v>
      </c>
      <c r="G148" s="230" t="s">
        <v>224</v>
      </c>
      <c r="H148" s="231">
        <v>280.39999999999998</v>
      </c>
      <c r="I148" s="232"/>
      <c r="J148" s="233">
        <f>ROUND(I148*H148,2)</f>
        <v>0</v>
      </c>
      <c r="K148" s="229" t="s">
        <v>176</v>
      </c>
      <c r="L148" s="45"/>
      <c r="M148" s="234" t="s">
        <v>1</v>
      </c>
      <c r="N148" s="235" t="s">
        <v>43</v>
      </c>
      <c r="O148" s="92"/>
      <c r="P148" s="236">
        <f>O148*H148</f>
        <v>0</v>
      </c>
      <c r="Q148" s="236">
        <v>0</v>
      </c>
      <c r="R148" s="236">
        <f>Q148*H148</f>
        <v>0</v>
      </c>
      <c r="S148" s="236">
        <v>0</v>
      </c>
      <c r="T148" s="237">
        <f>S148*H148</f>
        <v>0</v>
      </c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R148" s="238" t="s">
        <v>177</v>
      </c>
      <c r="AT148" s="238" t="s">
        <v>172</v>
      </c>
      <c r="AU148" s="238" t="s">
        <v>87</v>
      </c>
      <c r="AY148" s="18" t="s">
        <v>170</v>
      </c>
      <c r="BE148" s="239">
        <f>IF(N148="základní",J148,0)</f>
        <v>0</v>
      </c>
      <c r="BF148" s="239">
        <f>IF(N148="snížená",J148,0)</f>
        <v>0</v>
      </c>
      <c r="BG148" s="239">
        <f>IF(N148="zákl. přenesená",J148,0)</f>
        <v>0</v>
      </c>
      <c r="BH148" s="239">
        <f>IF(N148="sníž. přenesená",J148,0)</f>
        <v>0</v>
      </c>
      <c r="BI148" s="239">
        <f>IF(N148="nulová",J148,0)</f>
        <v>0</v>
      </c>
      <c r="BJ148" s="18" t="s">
        <v>85</v>
      </c>
      <c r="BK148" s="239">
        <f>ROUND(I148*H148,2)</f>
        <v>0</v>
      </c>
      <c r="BL148" s="18" t="s">
        <v>177</v>
      </c>
      <c r="BM148" s="238" t="s">
        <v>837</v>
      </c>
    </row>
    <row r="149" s="13" customFormat="1">
      <c r="A149" s="13"/>
      <c r="B149" s="240"/>
      <c r="C149" s="241"/>
      <c r="D149" s="242" t="s">
        <v>179</v>
      </c>
      <c r="E149" s="243" t="s">
        <v>1</v>
      </c>
      <c r="F149" s="244" t="s">
        <v>838</v>
      </c>
      <c r="G149" s="241"/>
      <c r="H149" s="245">
        <v>280.39999999999998</v>
      </c>
      <c r="I149" s="246"/>
      <c r="J149" s="241"/>
      <c r="K149" s="241"/>
      <c r="L149" s="247"/>
      <c r="M149" s="248"/>
      <c r="N149" s="249"/>
      <c r="O149" s="249"/>
      <c r="P149" s="249"/>
      <c r="Q149" s="249"/>
      <c r="R149" s="249"/>
      <c r="S149" s="249"/>
      <c r="T149" s="250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51" t="s">
        <v>179</v>
      </c>
      <c r="AU149" s="251" t="s">
        <v>87</v>
      </c>
      <c r="AV149" s="13" t="s">
        <v>87</v>
      </c>
      <c r="AW149" s="13" t="s">
        <v>34</v>
      </c>
      <c r="AX149" s="13" t="s">
        <v>85</v>
      </c>
      <c r="AY149" s="251" t="s">
        <v>170</v>
      </c>
    </row>
    <row r="150" s="2" customFormat="1" ht="24.15" customHeight="1">
      <c r="A150" s="39"/>
      <c r="B150" s="40"/>
      <c r="C150" s="227" t="s">
        <v>215</v>
      </c>
      <c r="D150" s="227" t="s">
        <v>172</v>
      </c>
      <c r="E150" s="228" t="s">
        <v>604</v>
      </c>
      <c r="F150" s="229" t="s">
        <v>605</v>
      </c>
      <c r="G150" s="230" t="s">
        <v>389</v>
      </c>
      <c r="H150" s="231">
        <v>70.109999999999999</v>
      </c>
      <c r="I150" s="232"/>
      <c r="J150" s="233">
        <f>ROUND(I150*H150,2)</f>
        <v>0</v>
      </c>
      <c r="K150" s="229" t="s">
        <v>176</v>
      </c>
      <c r="L150" s="45"/>
      <c r="M150" s="234" t="s">
        <v>1</v>
      </c>
      <c r="N150" s="235" t="s">
        <v>43</v>
      </c>
      <c r="O150" s="92"/>
      <c r="P150" s="236">
        <f>O150*H150</f>
        <v>0</v>
      </c>
      <c r="Q150" s="236">
        <v>0.15478</v>
      </c>
      <c r="R150" s="236">
        <f>Q150*H150</f>
        <v>10.851625800000001</v>
      </c>
      <c r="S150" s="236">
        <v>0</v>
      </c>
      <c r="T150" s="237">
        <f>S150*H150</f>
        <v>0</v>
      </c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R150" s="238" t="s">
        <v>177</v>
      </c>
      <c r="AT150" s="238" t="s">
        <v>172</v>
      </c>
      <c r="AU150" s="238" t="s">
        <v>87</v>
      </c>
      <c r="AY150" s="18" t="s">
        <v>170</v>
      </c>
      <c r="BE150" s="239">
        <f>IF(N150="základní",J150,0)</f>
        <v>0</v>
      </c>
      <c r="BF150" s="239">
        <f>IF(N150="snížená",J150,0)</f>
        <v>0</v>
      </c>
      <c r="BG150" s="239">
        <f>IF(N150="zákl. přenesená",J150,0)</f>
        <v>0</v>
      </c>
      <c r="BH150" s="239">
        <f>IF(N150="sníž. přenesená",J150,0)</f>
        <v>0</v>
      </c>
      <c r="BI150" s="239">
        <f>IF(N150="nulová",J150,0)</f>
        <v>0</v>
      </c>
      <c r="BJ150" s="18" t="s">
        <v>85</v>
      </c>
      <c r="BK150" s="239">
        <f>ROUND(I150*H150,2)</f>
        <v>0</v>
      </c>
      <c r="BL150" s="18" t="s">
        <v>177</v>
      </c>
      <c r="BM150" s="238" t="s">
        <v>839</v>
      </c>
    </row>
    <row r="151" s="2" customFormat="1" ht="24.15" customHeight="1">
      <c r="A151" s="39"/>
      <c r="B151" s="40"/>
      <c r="C151" s="273" t="s">
        <v>221</v>
      </c>
      <c r="D151" s="273" t="s">
        <v>298</v>
      </c>
      <c r="E151" s="274" t="s">
        <v>608</v>
      </c>
      <c r="F151" s="275" t="s">
        <v>609</v>
      </c>
      <c r="G151" s="276" t="s">
        <v>278</v>
      </c>
      <c r="H151" s="277">
        <v>3.5470000000000002</v>
      </c>
      <c r="I151" s="278"/>
      <c r="J151" s="279">
        <f>ROUND(I151*H151,2)</f>
        <v>0</v>
      </c>
      <c r="K151" s="275" t="s">
        <v>176</v>
      </c>
      <c r="L151" s="280"/>
      <c r="M151" s="281" t="s">
        <v>1</v>
      </c>
      <c r="N151" s="282" t="s">
        <v>43</v>
      </c>
      <c r="O151" s="92"/>
      <c r="P151" s="236">
        <f>O151*H151</f>
        <v>0</v>
      </c>
      <c r="Q151" s="236">
        <v>1</v>
      </c>
      <c r="R151" s="236">
        <f>Q151*H151</f>
        <v>3.5470000000000002</v>
      </c>
      <c r="S151" s="236">
        <v>0</v>
      </c>
      <c r="T151" s="237">
        <f>S151*H151</f>
        <v>0</v>
      </c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R151" s="238" t="s">
        <v>210</v>
      </c>
      <c r="AT151" s="238" t="s">
        <v>298</v>
      </c>
      <c r="AU151" s="238" t="s">
        <v>87</v>
      </c>
      <c r="AY151" s="18" t="s">
        <v>170</v>
      </c>
      <c r="BE151" s="239">
        <f>IF(N151="základní",J151,0)</f>
        <v>0</v>
      </c>
      <c r="BF151" s="239">
        <f>IF(N151="snížená",J151,0)</f>
        <v>0</v>
      </c>
      <c r="BG151" s="239">
        <f>IF(N151="zákl. přenesená",J151,0)</f>
        <v>0</v>
      </c>
      <c r="BH151" s="239">
        <f>IF(N151="sníž. přenesená",J151,0)</f>
        <v>0</v>
      </c>
      <c r="BI151" s="239">
        <f>IF(N151="nulová",J151,0)</f>
        <v>0</v>
      </c>
      <c r="BJ151" s="18" t="s">
        <v>85</v>
      </c>
      <c r="BK151" s="239">
        <f>ROUND(I151*H151,2)</f>
        <v>0</v>
      </c>
      <c r="BL151" s="18" t="s">
        <v>177</v>
      </c>
      <c r="BM151" s="238" t="s">
        <v>840</v>
      </c>
    </row>
    <row r="152" s="13" customFormat="1">
      <c r="A152" s="13"/>
      <c r="B152" s="240"/>
      <c r="C152" s="241"/>
      <c r="D152" s="242" t="s">
        <v>179</v>
      </c>
      <c r="E152" s="243" t="s">
        <v>1</v>
      </c>
      <c r="F152" s="244" t="s">
        <v>841</v>
      </c>
      <c r="G152" s="241"/>
      <c r="H152" s="245">
        <v>3.5470000000000002</v>
      </c>
      <c r="I152" s="246"/>
      <c r="J152" s="241"/>
      <c r="K152" s="241"/>
      <c r="L152" s="247"/>
      <c r="M152" s="248"/>
      <c r="N152" s="249"/>
      <c r="O152" s="249"/>
      <c r="P152" s="249"/>
      <c r="Q152" s="249"/>
      <c r="R152" s="249"/>
      <c r="S152" s="249"/>
      <c r="T152" s="250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51" t="s">
        <v>179</v>
      </c>
      <c r="AU152" s="251" t="s">
        <v>87</v>
      </c>
      <c r="AV152" s="13" t="s">
        <v>87</v>
      </c>
      <c r="AW152" s="13" t="s">
        <v>34</v>
      </c>
      <c r="AX152" s="13" t="s">
        <v>85</v>
      </c>
      <c r="AY152" s="251" t="s">
        <v>170</v>
      </c>
    </row>
    <row r="153" s="2" customFormat="1" ht="33" customHeight="1">
      <c r="A153" s="39"/>
      <c r="B153" s="40"/>
      <c r="C153" s="227" t="s">
        <v>227</v>
      </c>
      <c r="D153" s="227" t="s">
        <v>172</v>
      </c>
      <c r="E153" s="228" t="s">
        <v>616</v>
      </c>
      <c r="F153" s="229" t="s">
        <v>617</v>
      </c>
      <c r="G153" s="230" t="s">
        <v>389</v>
      </c>
      <c r="H153" s="231">
        <v>70.109999999999999</v>
      </c>
      <c r="I153" s="232"/>
      <c r="J153" s="233">
        <f>ROUND(I153*H153,2)</f>
        <v>0</v>
      </c>
      <c r="K153" s="229" t="s">
        <v>176</v>
      </c>
      <c r="L153" s="45"/>
      <c r="M153" s="234" t="s">
        <v>1</v>
      </c>
      <c r="N153" s="235" t="s">
        <v>43</v>
      </c>
      <c r="O153" s="92"/>
      <c r="P153" s="236">
        <f>O153*H153</f>
        <v>0</v>
      </c>
      <c r="Q153" s="236">
        <v>0</v>
      </c>
      <c r="R153" s="236">
        <f>Q153*H153</f>
        <v>0</v>
      </c>
      <c r="S153" s="236">
        <v>0</v>
      </c>
      <c r="T153" s="237">
        <f>S153*H153</f>
        <v>0</v>
      </c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R153" s="238" t="s">
        <v>177</v>
      </c>
      <c r="AT153" s="238" t="s">
        <v>172</v>
      </c>
      <c r="AU153" s="238" t="s">
        <v>87</v>
      </c>
      <c r="AY153" s="18" t="s">
        <v>170</v>
      </c>
      <c r="BE153" s="239">
        <f>IF(N153="základní",J153,0)</f>
        <v>0</v>
      </c>
      <c r="BF153" s="239">
        <f>IF(N153="snížená",J153,0)</f>
        <v>0</v>
      </c>
      <c r="BG153" s="239">
        <f>IF(N153="zákl. přenesená",J153,0)</f>
        <v>0</v>
      </c>
      <c r="BH153" s="239">
        <f>IF(N153="sníž. přenesená",J153,0)</f>
        <v>0</v>
      </c>
      <c r="BI153" s="239">
        <f>IF(N153="nulová",J153,0)</f>
        <v>0</v>
      </c>
      <c r="BJ153" s="18" t="s">
        <v>85</v>
      </c>
      <c r="BK153" s="239">
        <f>ROUND(I153*H153,2)</f>
        <v>0</v>
      </c>
      <c r="BL153" s="18" t="s">
        <v>177</v>
      </c>
      <c r="BM153" s="238" t="s">
        <v>842</v>
      </c>
    </row>
    <row r="154" s="13" customFormat="1">
      <c r="A154" s="13"/>
      <c r="B154" s="240"/>
      <c r="C154" s="241"/>
      <c r="D154" s="242" t="s">
        <v>179</v>
      </c>
      <c r="E154" s="243" t="s">
        <v>1</v>
      </c>
      <c r="F154" s="244" t="s">
        <v>843</v>
      </c>
      <c r="G154" s="241"/>
      <c r="H154" s="245">
        <v>70.109999999999999</v>
      </c>
      <c r="I154" s="246"/>
      <c r="J154" s="241"/>
      <c r="K154" s="241"/>
      <c r="L154" s="247"/>
      <c r="M154" s="248"/>
      <c r="N154" s="249"/>
      <c r="O154" s="249"/>
      <c r="P154" s="249"/>
      <c r="Q154" s="249"/>
      <c r="R154" s="249"/>
      <c r="S154" s="249"/>
      <c r="T154" s="250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51" t="s">
        <v>179</v>
      </c>
      <c r="AU154" s="251" t="s">
        <v>87</v>
      </c>
      <c r="AV154" s="13" t="s">
        <v>87</v>
      </c>
      <c r="AW154" s="13" t="s">
        <v>34</v>
      </c>
      <c r="AX154" s="13" t="s">
        <v>85</v>
      </c>
      <c r="AY154" s="251" t="s">
        <v>170</v>
      </c>
    </row>
    <row r="155" s="2" customFormat="1" ht="37.8" customHeight="1">
      <c r="A155" s="39"/>
      <c r="B155" s="40"/>
      <c r="C155" s="227" t="s">
        <v>235</v>
      </c>
      <c r="D155" s="227" t="s">
        <v>172</v>
      </c>
      <c r="E155" s="228" t="s">
        <v>619</v>
      </c>
      <c r="F155" s="229" t="s">
        <v>620</v>
      </c>
      <c r="G155" s="230" t="s">
        <v>175</v>
      </c>
      <c r="H155" s="231">
        <v>560.79999999999995</v>
      </c>
      <c r="I155" s="232"/>
      <c r="J155" s="233">
        <f>ROUND(I155*H155,2)</f>
        <v>0</v>
      </c>
      <c r="K155" s="229" t="s">
        <v>176</v>
      </c>
      <c r="L155" s="45"/>
      <c r="M155" s="234" t="s">
        <v>1</v>
      </c>
      <c r="N155" s="235" t="s">
        <v>43</v>
      </c>
      <c r="O155" s="92"/>
      <c r="P155" s="236">
        <f>O155*H155</f>
        <v>0</v>
      </c>
      <c r="Q155" s="236">
        <v>0.00014999999999999999</v>
      </c>
      <c r="R155" s="236">
        <f>Q155*H155</f>
        <v>0.084119999999999986</v>
      </c>
      <c r="S155" s="236">
        <v>0</v>
      </c>
      <c r="T155" s="237">
        <f>S155*H155</f>
        <v>0</v>
      </c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R155" s="238" t="s">
        <v>177</v>
      </c>
      <c r="AT155" s="238" t="s">
        <v>172</v>
      </c>
      <c r="AU155" s="238" t="s">
        <v>87</v>
      </c>
      <c r="AY155" s="18" t="s">
        <v>170</v>
      </c>
      <c r="BE155" s="239">
        <f>IF(N155="základní",J155,0)</f>
        <v>0</v>
      </c>
      <c r="BF155" s="239">
        <f>IF(N155="snížená",J155,0)</f>
        <v>0</v>
      </c>
      <c r="BG155" s="239">
        <f>IF(N155="zákl. přenesená",J155,0)</f>
        <v>0</v>
      </c>
      <c r="BH155" s="239">
        <f>IF(N155="sníž. přenesená",J155,0)</f>
        <v>0</v>
      </c>
      <c r="BI155" s="239">
        <f>IF(N155="nulová",J155,0)</f>
        <v>0</v>
      </c>
      <c r="BJ155" s="18" t="s">
        <v>85</v>
      </c>
      <c r="BK155" s="239">
        <f>ROUND(I155*H155,2)</f>
        <v>0</v>
      </c>
      <c r="BL155" s="18" t="s">
        <v>177</v>
      </c>
      <c r="BM155" s="238" t="s">
        <v>844</v>
      </c>
    </row>
    <row r="156" s="13" customFormat="1">
      <c r="A156" s="13"/>
      <c r="B156" s="240"/>
      <c r="C156" s="241"/>
      <c r="D156" s="242" t="s">
        <v>179</v>
      </c>
      <c r="E156" s="243" t="s">
        <v>1</v>
      </c>
      <c r="F156" s="244" t="s">
        <v>845</v>
      </c>
      <c r="G156" s="241"/>
      <c r="H156" s="245">
        <v>560.79999999999995</v>
      </c>
      <c r="I156" s="246"/>
      <c r="J156" s="241"/>
      <c r="K156" s="241"/>
      <c r="L156" s="247"/>
      <c r="M156" s="248"/>
      <c r="N156" s="249"/>
      <c r="O156" s="249"/>
      <c r="P156" s="249"/>
      <c r="Q156" s="249"/>
      <c r="R156" s="249"/>
      <c r="S156" s="249"/>
      <c r="T156" s="250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51" t="s">
        <v>179</v>
      </c>
      <c r="AU156" s="251" t="s">
        <v>87</v>
      </c>
      <c r="AV156" s="13" t="s">
        <v>87</v>
      </c>
      <c r="AW156" s="13" t="s">
        <v>34</v>
      </c>
      <c r="AX156" s="13" t="s">
        <v>85</v>
      </c>
      <c r="AY156" s="251" t="s">
        <v>170</v>
      </c>
    </row>
    <row r="157" s="2" customFormat="1" ht="24.15" customHeight="1">
      <c r="A157" s="39"/>
      <c r="B157" s="40"/>
      <c r="C157" s="273" t="s">
        <v>239</v>
      </c>
      <c r="D157" s="273" t="s">
        <v>298</v>
      </c>
      <c r="E157" s="274" t="s">
        <v>626</v>
      </c>
      <c r="F157" s="275" t="s">
        <v>627</v>
      </c>
      <c r="G157" s="276" t="s">
        <v>278</v>
      </c>
      <c r="H157" s="277">
        <v>100.41500000000001</v>
      </c>
      <c r="I157" s="278"/>
      <c r="J157" s="279">
        <f>ROUND(I157*H157,2)</f>
        <v>0</v>
      </c>
      <c r="K157" s="275" t="s">
        <v>1</v>
      </c>
      <c r="L157" s="280"/>
      <c r="M157" s="281" t="s">
        <v>1</v>
      </c>
      <c r="N157" s="282" t="s">
        <v>43</v>
      </c>
      <c r="O157" s="92"/>
      <c r="P157" s="236">
        <f>O157*H157</f>
        <v>0</v>
      </c>
      <c r="Q157" s="236">
        <v>1</v>
      </c>
      <c r="R157" s="236">
        <f>Q157*H157</f>
        <v>100.41500000000001</v>
      </c>
      <c r="S157" s="236">
        <v>0</v>
      </c>
      <c r="T157" s="237">
        <f>S157*H157</f>
        <v>0</v>
      </c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R157" s="238" t="s">
        <v>210</v>
      </c>
      <c r="AT157" s="238" t="s">
        <v>298</v>
      </c>
      <c r="AU157" s="238" t="s">
        <v>87</v>
      </c>
      <c r="AY157" s="18" t="s">
        <v>170</v>
      </c>
      <c r="BE157" s="239">
        <f>IF(N157="základní",J157,0)</f>
        <v>0</v>
      </c>
      <c r="BF157" s="239">
        <f>IF(N157="snížená",J157,0)</f>
        <v>0</v>
      </c>
      <c r="BG157" s="239">
        <f>IF(N157="zákl. přenesená",J157,0)</f>
        <v>0</v>
      </c>
      <c r="BH157" s="239">
        <f>IF(N157="sníž. přenesená",J157,0)</f>
        <v>0</v>
      </c>
      <c r="BI157" s="239">
        <f>IF(N157="nulová",J157,0)</f>
        <v>0</v>
      </c>
      <c r="BJ157" s="18" t="s">
        <v>85</v>
      </c>
      <c r="BK157" s="239">
        <f>ROUND(I157*H157,2)</f>
        <v>0</v>
      </c>
      <c r="BL157" s="18" t="s">
        <v>177</v>
      </c>
      <c r="BM157" s="238" t="s">
        <v>846</v>
      </c>
    </row>
    <row r="158" s="2" customFormat="1">
      <c r="A158" s="39"/>
      <c r="B158" s="40"/>
      <c r="C158" s="41"/>
      <c r="D158" s="242" t="s">
        <v>629</v>
      </c>
      <c r="E158" s="41"/>
      <c r="F158" s="299" t="s">
        <v>630</v>
      </c>
      <c r="G158" s="41"/>
      <c r="H158" s="41"/>
      <c r="I158" s="300"/>
      <c r="J158" s="41"/>
      <c r="K158" s="41"/>
      <c r="L158" s="45"/>
      <c r="M158" s="301"/>
      <c r="N158" s="302"/>
      <c r="O158" s="92"/>
      <c r="P158" s="92"/>
      <c r="Q158" s="92"/>
      <c r="R158" s="92"/>
      <c r="S158" s="92"/>
      <c r="T158" s="93"/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T158" s="18" t="s">
        <v>629</v>
      </c>
      <c r="AU158" s="18" t="s">
        <v>87</v>
      </c>
    </row>
    <row r="159" s="14" customFormat="1">
      <c r="A159" s="14"/>
      <c r="B159" s="252"/>
      <c r="C159" s="253"/>
      <c r="D159" s="242" t="s">
        <v>179</v>
      </c>
      <c r="E159" s="254" t="s">
        <v>1</v>
      </c>
      <c r="F159" s="255" t="s">
        <v>631</v>
      </c>
      <c r="G159" s="253"/>
      <c r="H159" s="254" t="s">
        <v>1</v>
      </c>
      <c r="I159" s="256"/>
      <c r="J159" s="253"/>
      <c r="K159" s="253"/>
      <c r="L159" s="257"/>
      <c r="M159" s="258"/>
      <c r="N159" s="259"/>
      <c r="O159" s="259"/>
      <c r="P159" s="259"/>
      <c r="Q159" s="259"/>
      <c r="R159" s="259"/>
      <c r="S159" s="259"/>
      <c r="T159" s="260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T159" s="261" t="s">
        <v>179</v>
      </c>
      <c r="AU159" s="261" t="s">
        <v>87</v>
      </c>
      <c r="AV159" s="14" t="s">
        <v>85</v>
      </c>
      <c r="AW159" s="14" t="s">
        <v>34</v>
      </c>
      <c r="AX159" s="14" t="s">
        <v>78</v>
      </c>
      <c r="AY159" s="261" t="s">
        <v>170</v>
      </c>
    </row>
    <row r="160" s="13" customFormat="1">
      <c r="A160" s="13"/>
      <c r="B160" s="240"/>
      <c r="C160" s="241"/>
      <c r="D160" s="242" t="s">
        <v>179</v>
      </c>
      <c r="E160" s="243" t="s">
        <v>1</v>
      </c>
      <c r="F160" s="244" t="s">
        <v>632</v>
      </c>
      <c r="G160" s="241"/>
      <c r="H160" s="245">
        <v>100.41500000000001</v>
      </c>
      <c r="I160" s="246"/>
      <c r="J160" s="241"/>
      <c r="K160" s="241"/>
      <c r="L160" s="247"/>
      <c r="M160" s="248"/>
      <c r="N160" s="249"/>
      <c r="O160" s="249"/>
      <c r="P160" s="249"/>
      <c r="Q160" s="249"/>
      <c r="R160" s="249"/>
      <c r="S160" s="249"/>
      <c r="T160" s="250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51" t="s">
        <v>179</v>
      </c>
      <c r="AU160" s="251" t="s">
        <v>87</v>
      </c>
      <c r="AV160" s="13" t="s">
        <v>87</v>
      </c>
      <c r="AW160" s="13" t="s">
        <v>34</v>
      </c>
      <c r="AX160" s="13" t="s">
        <v>85</v>
      </c>
      <c r="AY160" s="251" t="s">
        <v>170</v>
      </c>
    </row>
    <row r="161" s="2" customFormat="1" ht="37.8" customHeight="1">
      <c r="A161" s="39"/>
      <c r="B161" s="40"/>
      <c r="C161" s="227" t="s">
        <v>244</v>
      </c>
      <c r="D161" s="227" t="s">
        <v>172</v>
      </c>
      <c r="E161" s="228" t="s">
        <v>622</v>
      </c>
      <c r="F161" s="229" t="s">
        <v>623</v>
      </c>
      <c r="G161" s="230" t="s">
        <v>175</v>
      </c>
      <c r="H161" s="231">
        <v>350.5</v>
      </c>
      <c r="I161" s="232"/>
      <c r="J161" s="233">
        <f>ROUND(I161*H161,2)</f>
        <v>0</v>
      </c>
      <c r="K161" s="229" t="s">
        <v>176</v>
      </c>
      <c r="L161" s="45"/>
      <c r="M161" s="234" t="s">
        <v>1</v>
      </c>
      <c r="N161" s="235" t="s">
        <v>43</v>
      </c>
      <c r="O161" s="92"/>
      <c r="P161" s="236">
        <f>O161*H161</f>
        <v>0</v>
      </c>
      <c r="Q161" s="236">
        <v>0</v>
      </c>
      <c r="R161" s="236">
        <f>Q161*H161</f>
        <v>0</v>
      </c>
      <c r="S161" s="236">
        <v>0</v>
      </c>
      <c r="T161" s="237">
        <f>S161*H161</f>
        <v>0</v>
      </c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R161" s="238" t="s">
        <v>177</v>
      </c>
      <c r="AT161" s="238" t="s">
        <v>172</v>
      </c>
      <c r="AU161" s="238" t="s">
        <v>87</v>
      </c>
      <c r="AY161" s="18" t="s">
        <v>170</v>
      </c>
      <c r="BE161" s="239">
        <f>IF(N161="základní",J161,0)</f>
        <v>0</v>
      </c>
      <c r="BF161" s="239">
        <f>IF(N161="snížená",J161,0)</f>
        <v>0</v>
      </c>
      <c r="BG161" s="239">
        <f>IF(N161="zákl. přenesená",J161,0)</f>
        <v>0</v>
      </c>
      <c r="BH161" s="239">
        <f>IF(N161="sníž. přenesená",J161,0)</f>
        <v>0</v>
      </c>
      <c r="BI161" s="239">
        <f>IF(N161="nulová",J161,0)</f>
        <v>0</v>
      </c>
      <c r="BJ161" s="18" t="s">
        <v>85</v>
      </c>
      <c r="BK161" s="239">
        <f>ROUND(I161*H161,2)</f>
        <v>0</v>
      </c>
      <c r="BL161" s="18" t="s">
        <v>177</v>
      </c>
      <c r="BM161" s="238" t="s">
        <v>847</v>
      </c>
    </row>
    <row r="162" s="13" customFormat="1">
      <c r="A162" s="13"/>
      <c r="B162" s="240"/>
      <c r="C162" s="241"/>
      <c r="D162" s="242" t="s">
        <v>179</v>
      </c>
      <c r="E162" s="243" t="s">
        <v>1</v>
      </c>
      <c r="F162" s="244" t="s">
        <v>848</v>
      </c>
      <c r="G162" s="241"/>
      <c r="H162" s="245">
        <v>350.5</v>
      </c>
      <c r="I162" s="246"/>
      <c r="J162" s="241"/>
      <c r="K162" s="241"/>
      <c r="L162" s="247"/>
      <c r="M162" s="248"/>
      <c r="N162" s="249"/>
      <c r="O162" s="249"/>
      <c r="P162" s="249"/>
      <c r="Q162" s="249"/>
      <c r="R162" s="249"/>
      <c r="S162" s="249"/>
      <c r="T162" s="250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51" t="s">
        <v>179</v>
      </c>
      <c r="AU162" s="251" t="s">
        <v>87</v>
      </c>
      <c r="AV162" s="13" t="s">
        <v>87</v>
      </c>
      <c r="AW162" s="13" t="s">
        <v>34</v>
      </c>
      <c r="AX162" s="13" t="s">
        <v>85</v>
      </c>
      <c r="AY162" s="251" t="s">
        <v>170</v>
      </c>
    </row>
    <row r="163" s="2" customFormat="1" ht="37.8" customHeight="1">
      <c r="A163" s="39"/>
      <c r="B163" s="40"/>
      <c r="C163" s="227" t="s">
        <v>8</v>
      </c>
      <c r="D163" s="227" t="s">
        <v>172</v>
      </c>
      <c r="E163" s="228" t="s">
        <v>633</v>
      </c>
      <c r="F163" s="229" t="s">
        <v>634</v>
      </c>
      <c r="G163" s="230" t="s">
        <v>175</v>
      </c>
      <c r="H163" s="231">
        <v>350.5</v>
      </c>
      <c r="I163" s="232"/>
      <c r="J163" s="233">
        <f>ROUND(I163*H163,2)</f>
        <v>0</v>
      </c>
      <c r="K163" s="229" t="s">
        <v>176</v>
      </c>
      <c r="L163" s="45"/>
      <c r="M163" s="234" t="s">
        <v>1</v>
      </c>
      <c r="N163" s="235" t="s">
        <v>43</v>
      </c>
      <c r="O163" s="92"/>
      <c r="P163" s="236">
        <f>O163*H163</f>
        <v>0</v>
      </c>
      <c r="Q163" s="236">
        <v>0</v>
      </c>
      <c r="R163" s="236">
        <f>Q163*H163</f>
        <v>0</v>
      </c>
      <c r="S163" s="236">
        <v>0</v>
      </c>
      <c r="T163" s="237">
        <f>S163*H163</f>
        <v>0</v>
      </c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R163" s="238" t="s">
        <v>177</v>
      </c>
      <c r="AT163" s="238" t="s">
        <v>172</v>
      </c>
      <c r="AU163" s="238" t="s">
        <v>87</v>
      </c>
      <c r="AY163" s="18" t="s">
        <v>170</v>
      </c>
      <c r="BE163" s="239">
        <f>IF(N163="základní",J163,0)</f>
        <v>0</v>
      </c>
      <c r="BF163" s="239">
        <f>IF(N163="snížená",J163,0)</f>
        <v>0</v>
      </c>
      <c r="BG163" s="239">
        <f>IF(N163="zákl. přenesená",J163,0)</f>
        <v>0</v>
      </c>
      <c r="BH163" s="239">
        <f>IF(N163="sníž. přenesená",J163,0)</f>
        <v>0</v>
      </c>
      <c r="BI163" s="239">
        <f>IF(N163="nulová",J163,0)</f>
        <v>0</v>
      </c>
      <c r="BJ163" s="18" t="s">
        <v>85</v>
      </c>
      <c r="BK163" s="239">
        <f>ROUND(I163*H163,2)</f>
        <v>0</v>
      </c>
      <c r="BL163" s="18" t="s">
        <v>177</v>
      </c>
      <c r="BM163" s="238" t="s">
        <v>849</v>
      </c>
    </row>
    <row r="164" s="13" customFormat="1">
      <c r="A164" s="13"/>
      <c r="B164" s="240"/>
      <c r="C164" s="241"/>
      <c r="D164" s="242" t="s">
        <v>179</v>
      </c>
      <c r="E164" s="243" t="s">
        <v>1</v>
      </c>
      <c r="F164" s="244" t="s">
        <v>850</v>
      </c>
      <c r="G164" s="241"/>
      <c r="H164" s="245">
        <v>350.5</v>
      </c>
      <c r="I164" s="246"/>
      <c r="J164" s="241"/>
      <c r="K164" s="241"/>
      <c r="L164" s="247"/>
      <c r="M164" s="248"/>
      <c r="N164" s="249"/>
      <c r="O164" s="249"/>
      <c r="P164" s="249"/>
      <c r="Q164" s="249"/>
      <c r="R164" s="249"/>
      <c r="S164" s="249"/>
      <c r="T164" s="250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51" t="s">
        <v>179</v>
      </c>
      <c r="AU164" s="251" t="s">
        <v>87</v>
      </c>
      <c r="AV164" s="13" t="s">
        <v>87</v>
      </c>
      <c r="AW164" s="13" t="s">
        <v>34</v>
      </c>
      <c r="AX164" s="13" t="s">
        <v>85</v>
      </c>
      <c r="AY164" s="251" t="s">
        <v>170</v>
      </c>
    </row>
    <row r="165" s="2" customFormat="1" ht="49.05" customHeight="1">
      <c r="A165" s="39"/>
      <c r="B165" s="40"/>
      <c r="C165" s="227" t="s">
        <v>252</v>
      </c>
      <c r="D165" s="227" t="s">
        <v>172</v>
      </c>
      <c r="E165" s="228" t="s">
        <v>637</v>
      </c>
      <c r="F165" s="229" t="s">
        <v>638</v>
      </c>
      <c r="G165" s="230" t="s">
        <v>352</v>
      </c>
      <c r="H165" s="231">
        <v>642.50999999999999</v>
      </c>
      <c r="I165" s="232"/>
      <c r="J165" s="233">
        <f>ROUND(I165*H165,2)</f>
        <v>0</v>
      </c>
      <c r="K165" s="229" t="s">
        <v>176</v>
      </c>
      <c r="L165" s="45"/>
      <c r="M165" s="234" t="s">
        <v>1</v>
      </c>
      <c r="N165" s="235" t="s">
        <v>43</v>
      </c>
      <c r="O165" s="92"/>
      <c r="P165" s="236">
        <f>O165*H165</f>
        <v>0</v>
      </c>
      <c r="Q165" s="236">
        <v>9.0000000000000006E-05</v>
      </c>
      <c r="R165" s="236">
        <f>Q165*H165</f>
        <v>0.0578259</v>
      </c>
      <c r="S165" s="236">
        <v>0</v>
      </c>
      <c r="T165" s="237">
        <f>S165*H165</f>
        <v>0</v>
      </c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R165" s="238" t="s">
        <v>177</v>
      </c>
      <c r="AT165" s="238" t="s">
        <v>172</v>
      </c>
      <c r="AU165" s="238" t="s">
        <v>87</v>
      </c>
      <c r="AY165" s="18" t="s">
        <v>170</v>
      </c>
      <c r="BE165" s="239">
        <f>IF(N165="základní",J165,0)</f>
        <v>0</v>
      </c>
      <c r="BF165" s="239">
        <f>IF(N165="snížená",J165,0)</f>
        <v>0</v>
      </c>
      <c r="BG165" s="239">
        <f>IF(N165="zákl. přenesená",J165,0)</f>
        <v>0</v>
      </c>
      <c r="BH165" s="239">
        <f>IF(N165="sníž. přenesená",J165,0)</f>
        <v>0</v>
      </c>
      <c r="BI165" s="239">
        <f>IF(N165="nulová",J165,0)</f>
        <v>0</v>
      </c>
      <c r="BJ165" s="18" t="s">
        <v>85</v>
      </c>
      <c r="BK165" s="239">
        <f>ROUND(I165*H165,2)</f>
        <v>0</v>
      </c>
      <c r="BL165" s="18" t="s">
        <v>177</v>
      </c>
      <c r="BM165" s="238" t="s">
        <v>851</v>
      </c>
    </row>
    <row r="166" s="13" customFormat="1">
      <c r="A166" s="13"/>
      <c r="B166" s="240"/>
      <c r="C166" s="241"/>
      <c r="D166" s="242" t="s">
        <v>179</v>
      </c>
      <c r="E166" s="243" t="s">
        <v>1</v>
      </c>
      <c r="F166" s="244" t="s">
        <v>852</v>
      </c>
      <c r="G166" s="241"/>
      <c r="H166" s="245">
        <v>642.50999999999999</v>
      </c>
      <c r="I166" s="246"/>
      <c r="J166" s="241"/>
      <c r="K166" s="241"/>
      <c r="L166" s="247"/>
      <c r="M166" s="248"/>
      <c r="N166" s="249"/>
      <c r="O166" s="249"/>
      <c r="P166" s="249"/>
      <c r="Q166" s="249"/>
      <c r="R166" s="249"/>
      <c r="S166" s="249"/>
      <c r="T166" s="250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51" t="s">
        <v>179</v>
      </c>
      <c r="AU166" s="251" t="s">
        <v>87</v>
      </c>
      <c r="AV166" s="13" t="s">
        <v>87</v>
      </c>
      <c r="AW166" s="13" t="s">
        <v>34</v>
      </c>
      <c r="AX166" s="13" t="s">
        <v>85</v>
      </c>
      <c r="AY166" s="251" t="s">
        <v>170</v>
      </c>
    </row>
    <row r="167" s="2" customFormat="1" ht="24.15" customHeight="1">
      <c r="A167" s="39"/>
      <c r="B167" s="40"/>
      <c r="C167" s="273" t="s">
        <v>257</v>
      </c>
      <c r="D167" s="273" t="s">
        <v>298</v>
      </c>
      <c r="E167" s="274" t="s">
        <v>641</v>
      </c>
      <c r="F167" s="275" t="s">
        <v>642</v>
      </c>
      <c r="G167" s="276" t="s">
        <v>389</v>
      </c>
      <c r="H167" s="277">
        <v>18.585000000000001</v>
      </c>
      <c r="I167" s="278"/>
      <c r="J167" s="279">
        <f>ROUND(I167*H167,2)</f>
        <v>0</v>
      </c>
      <c r="K167" s="275" t="s">
        <v>1</v>
      </c>
      <c r="L167" s="280"/>
      <c r="M167" s="281" t="s">
        <v>1</v>
      </c>
      <c r="N167" s="282" t="s">
        <v>43</v>
      </c>
      <c r="O167" s="92"/>
      <c r="P167" s="236">
        <f>O167*H167</f>
        <v>0</v>
      </c>
      <c r="Q167" s="236">
        <v>0.036299999999999999</v>
      </c>
      <c r="R167" s="236">
        <f>Q167*H167</f>
        <v>0.67463550000000005</v>
      </c>
      <c r="S167" s="236">
        <v>0</v>
      </c>
      <c r="T167" s="237">
        <f>S167*H167</f>
        <v>0</v>
      </c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R167" s="238" t="s">
        <v>210</v>
      </c>
      <c r="AT167" s="238" t="s">
        <v>298</v>
      </c>
      <c r="AU167" s="238" t="s">
        <v>87</v>
      </c>
      <c r="AY167" s="18" t="s">
        <v>170</v>
      </c>
      <c r="BE167" s="239">
        <f>IF(N167="základní",J167,0)</f>
        <v>0</v>
      </c>
      <c r="BF167" s="239">
        <f>IF(N167="snížená",J167,0)</f>
        <v>0</v>
      </c>
      <c r="BG167" s="239">
        <f>IF(N167="zákl. přenesená",J167,0)</f>
        <v>0</v>
      </c>
      <c r="BH167" s="239">
        <f>IF(N167="sníž. přenesená",J167,0)</f>
        <v>0</v>
      </c>
      <c r="BI167" s="239">
        <f>IF(N167="nulová",J167,0)</f>
        <v>0</v>
      </c>
      <c r="BJ167" s="18" t="s">
        <v>85</v>
      </c>
      <c r="BK167" s="239">
        <f>ROUND(I167*H167,2)</f>
        <v>0</v>
      </c>
      <c r="BL167" s="18" t="s">
        <v>177</v>
      </c>
      <c r="BM167" s="238" t="s">
        <v>853</v>
      </c>
    </row>
    <row r="168" s="2" customFormat="1">
      <c r="A168" s="39"/>
      <c r="B168" s="40"/>
      <c r="C168" s="41"/>
      <c r="D168" s="242" t="s">
        <v>629</v>
      </c>
      <c r="E168" s="41"/>
      <c r="F168" s="299" t="s">
        <v>644</v>
      </c>
      <c r="G168" s="41"/>
      <c r="H168" s="41"/>
      <c r="I168" s="300"/>
      <c r="J168" s="41"/>
      <c r="K168" s="41"/>
      <c r="L168" s="45"/>
      <c r="M168" s="301"/>
      <c r="N168" s="302"/>
      <c r="O168" s="92"/>
      <c r="P168" s="92"/>
      <c r="Q168" s="92"/>
      <c r="R168" s="92"/>
      <c r="S168" s="92"/>
      <c r="T168" s="93"/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T168" s="18" t="s">
        <v>629</v>
      </c>
      <c r="AU168" s="18" t="s">
        <v>87</v>
      </c>
    </row>
    <row r="169" s="13" customFormat="1">
      <c r="A169" s="13"/>
      <c r="B169" s="240"/>
      <c r="C169" s="241"/>
      <c r="D169" s="242" t="s">
        <v>179</v>
      </c>
      <c r="E169" s="243" t="s">
        <v>1</v>
      </c>
      <c r="F169" s="244" t="s">
        <v>854</v>
      </c>
      <c r="G169" s="241"/>
      <c r="H169" s="245">
        <v>18.585000000000001</v>
      </c>
      <c r="I169" s="246"/>
      <c r="J169" s="241"/>
      <c r="K169" s="241"/>
      <c r="L169" s="247"/>
      <c r="M169" s="248"/>
      <c r="N169" s="249"/>
      <c r="O169" s="249"/>
      <c r="P169" s="249"/>
      <c r="Q169" s="249"/>
      <c r="R169" s="249"/>
      <c r="S169" s="249"/>
      <c r="T169" s="250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51" t="s">
        <v>179</v>
      </c>
      <c r="AU169" s="251" t="s">
        <v>87</v>
      </c>
      <c r="AV169" s="13" t="s">
        <v>87</v>
      </c>
      <c r="AW169" s="13" t="s">
        <v>34</v>
      </c>
      <c r="AX169" s="13" t="s">
        <v>85</v>
      </c>
      <c r="AY169" s="251" t="s">
        <v>170</v>
      </c>
    </row>
    <row r="170" s="2" customFormat="1" ht="44.25" customHeight="1">
      <c r="A170" s="39"/>
      <c r="B170" s="40"/>
      <c r="C170" s="227" t="s">
        <v>264</v>
      </c>
      <c r="D170" s="227" t="s">
        <v>172</v>
      </c>
      <c r="E170" s="228" t="s">
        <v>646</v>
      </c>
      <c r="F170" s="229" t="s">
        <v>647</v>
      </c>
      <c r="G170" s="230" t="s">
        <v>352</v>
      </c>
      <c r="H170" s="231">
        <v>642.50999999999999</v>
      </c>
      <c r="I170" s="232"/>
      <c r="J170" s="233">
        <f>ROUND(I170*H170,2)</f>
        <v>0</v>
      </c>
      <c r="K170" s="229" t="s">
        <v>176</v>
      </c>
      <c r="L170" s="45"/>
      <c r="M170" s="234" t="s">
        <v>1</v>
      </c>
      <c r="N170" s="235" t="s">
        <v>43</v>
      </c>
      <c r="O170" s="92"/>
      <c r="P170" s="236">
        <f>O170*H170</f>
        <v>0</v>
      </c>
      <c r="Q170" s="236">
        <v>0</v>
      </c>
      <c r="R170" s="236">
        <f>Q170*H170</f>
        <v>0</v>
      </c>
      <c r="S170" s="236">
        <v>0</v>
      </c>
      <c r="T170" s="237">
        <f>S170*H170</f>
        <v>0</v>
      </c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R170" s="238" t="s">
        <v>177</v>
      </c>
      <c r="AT170" s="238" t="s">
        <v>172</v>
      </c>
      <c r="AU170" s="238" t="s">
        <v>87</v>
      </c>
      <c r="AY170" s="18" t="s">
        <v>170</v>
      </c>
      <c r="BE170" s="239">
        <f>IF(N170="základní",J170,0)</f>
        <v>0</v>
      </c>
      <c r="BF170" s="239">
        <f>IF(N170="snížená",J170,0)</f>
        <v>0</v>
      </c>
      <c r="BG170" s="239">
        <f>IF(N170="zákl. přenesená",J170,0)</f>
        <v>0</v>
      </c>
      <c r="BH170" s="239">
        <f>IF(N170="sníž. přenesená",J170,0)</f>
        <v>0</v>
      </c>
      <c r="BI170" s="239">
        <f>IF(N170="nulová",J170,0)</f>
        <v>0</v>
      </c>
      <c r="BJ170" s="18" t="s">
        <v>85</v>
      </c>
      <c r="BK170" s="239">
        <f>ROUND(I170*H170,2)</f>
        <v>0</v>
      </c>
      <c r="BL170" s="18" t="s">
        <v>177</v>
      </c>
      <c r="BM170" s="238" t="s">
        <v>855</v>
      </c>
    </row>
    <row r="171" s="2" customFormat="1" ht="62.7" customHeight="1">
      <c r="A171" s="39"/>
      <c r="B171" s="40"/>
      <c r="C171" s="227" t="s">
        <v>270</v>
      </c>
      <c r="D171" s="227" t="s">
        <v>172</v>
      </c>
      <c r="E171" s="228" t="s">
        <v>649</v>
      </c>
      <c r="F171" s="229" t="s">
        <v>650</v>
      </c>
      <c r="G171" s="230" t="s">
        <v>224</v>
      </c>
      <c r="H171" s="231">
        <v>146</v>
      </c>
      <c r="I171" s="232"/>
      <c r="J171" s="233">
        <f>ROUND(I171*H171,2)</f>
        <v>0</v>
      </c>
      <c r="K171" s="229" t="s">
        <v>176</v>
      </c>
      <c r="L171" s="45"/>
      <c r="M171" s="234" t="s">
        <v>1</v>
      </c>
      <c r="N171" s="235" t="s">
        <v>43</v>
      </c>
      <c r="O171" s="92"/>
      <c r="P171" s="236">
        <f>O171*H171</f>
        <v>0</v>
      </c>
      <c r="Q171" s="236">
        <v>0</v>
      </c>
      <c r="R171" s="236">
        <f>Q171*H171</f>
        <v>0</v>
      </c>
      <c r="S171" s="236">
        <v>0</v>
      </c>
      <c r="T171" s="237">
        <f>S171*H171</f>
        <v>0</v>
      </c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R171" s="238" t="s">
        <v>177</v>
      </c>
      <c r="AT171" s="238" t="s">
        <v>172</v>
      </c>
      <c r="AU171" s="238" t="s">
        <v>87</v>
      </c>
      <c r="AY171" s="18" t="s">
        <v>170</v>
      </c>
      <c r="BE171" s="239">
        <f>IF(N171="základní",J171,0)</f>
        <v>0</v>
      </c>
      <c r="BF171" s="239">
        <f>IF(N171="snížená",J171,0)</f>
        <v>0</v>
      </c>
      <c r="BG171" s="239">
        <f>IF(N171="zákl. přenesená",J171,0)</f>
        <v>0</v>
      </c>
      <c r="BH171" s="239">
        <f>IF(N171="sníž. přenesená",J171,0)</f>
        <v>0</v>
      </c>
      <c r="BI171" s="239">
        <f>IF(N171="nulová",J171,0)</f>
        <v>0</v>
      </c>
      <c r="BJ171" s="18" t="s">
        <v>85</v>
      </c>
      <c r="BK171" s="239">
        <f>ROUND(I171*H171,2)</f>
        <v>0</v>
      </c>
      <c r="BL171" s="18" t="s">
        <v>177</v>
      </c>
      <c r="BM171" s="238" t="s">
        <v>856</v>
      </c>
    </row>
    <row r="172" s="13" customFormat="1">
      <c r="A172" s="13"/>
      <c r="B172" s="240"/>
      <c r="C172" s="241"/>
      <c r="D172" s="242" t="s">
        <v>179</v>
      </c>
      <c r="E172" s="243" t="s">
        <v>1</v>
      </c>
      <c r="F172" s="244" t="s">
        <v>857</v>
      </c>
      <c r="G172" s="241"/>
      <c r="H172" s="245">
        <v>146</v>
      </c>
      <c r="I172" s="246"/>
      <c r="J172" s="241"/>
      <c r="K172" s="241"/>
      <c r="L172" s="247"/>
      <c r="M172" s="248"/>
      <c r="N172" s="249"/>
      <c r="O172" s="249"/>
      <c r="P172" s="249"/>
      <c r="Q172" s="249"/>
      <c r="R172" s="249"/>
      <c r="S172" s="249"/>
      <c r="T172" s="250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251" t="s">
        <v>179</v>
      </c>
      <c r="AU172" s="251" t="s">
        <v>87</v>
      </c>
      <c r="AV172" s="13" t="s">
        <v>87</v>
      </c>
      <c r="AW172" s="13" t="s">
        <v>34</v>
      </c>
      <c r="AX172" s="13" t="s">
        <v>85</v>
      </c>
      <c r="AY172" s="251" t="s">
        <v>170</v>
      </c>
    </row>
    <row r="173" s="2" customFormat="1" ht="62.7" customHeight="1">
      <c r="A173" s="39"/>
      <c r="B173" s="40"/>
      <c r="C173" s="227" t="s">
        <v>275</v>
      </c>
      <c r="D173" s="227" t="s">
        <v>172</v>
      </c>
      <c r="E173" s="228" t="s">
        <v>265</v>
      </c>
      <c r="F173" s="229" t="s">
        <v>266</v>
      </c>
      <c r="G173" s="230" t="s">
        <v>224</v>
      </c>
      <c r="H173" s="231">
        <v>487.80000000000001</v>
      </c>
      <c r="I173" s="232"/>
      <c r="J173" s="233">
        <f>ROUND(I173*H173,2)</f>
        <v>0</v>
      </c>
      <c r="K173" s="229" t="s">
        <v>176</v>
      </c>
      <c r="L173" s="45"/>
      <c r="M173" s="234" t="s">
        <v>1</v>
      </c>
      <c r="N173" s="235" t="s">
        <v>43</v>
      </c>
      <c r="O173" s="92"/>
      <c r="P173" s="236">
        <f>O173*H173</f>
        <v>0</v>
      </c>
      <c r="Q173" s="236">
        <v>0</v>
      </c>
      <c r="R173" s="236">
        <f>Q173*H173</f>
        <v>0</v>
      </c>
      <c r="S173" s="236">
        <v>0</v>
      </c>
      <c r="T173" s="237">
        <f>S173*H173</f>
        <v>0</v>
      </c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R173" s="238" t="s">
        <v>177</v>
      </c>
      <c r="AT173" s="238" t="s">
        <v>172</v>
      </c>
      <c r="AU173" s="238" t="s">
        <v>87</v>
      </c>
      <c r="AY173" s="18" t="s">
        <v>170</v>
      </c>
      <c r="BE173" s="239">
        <f>IF(N173="základní",J173,0)</f>
        <v>0</v>
      </c>
      <c r="BF173" s="239">
        <f>IF(N173="snížená",J173,0)</f>
        <v>0</v>
      </c>
      <c r="BG173" s="239">
        <f>IF(N173="zákl. přenesená",J173,0)</f>
        <v>0</v>
      </c>
      <c r="BH173" s="239">
        <f>IF(N173="sníž. přenesená",J173,0)</f>
        <v>0</v>
      </c>
      <c r="BI173" s="239">
        <f>IF(N173="nulová",J173,0)</f>
        <v>0</v>
      </c>
      <c r="BJ173" s="18" t="s">
        <v>85</v>
      </c>
      <c r="BK173" s="239">
        <f>ROUND(I173*H173,2)</f>
        <v>0</v>
      </c>
      <c r="BL173" s="18" t="s">
        <v>177</v>
      </c>
      <c r="BM173" s="238" t="s">
        <v>858</v>
      </c>
    </row>
    <row r="174" s="14" customFormat="1">
      <c r="A174" s="14"/>
      <c r="B174" s="252"/>
      <c r="C174" s="253"/>
      <c r="D174" s="242" t="s">
        <v>179</v>
      </c>
      <c r="E174" s="254" t="s">
        <v>1</v>
      </c>
      <c r="F174" s="255" t="s">
        <v>859</v>
      </c>
      <c r="G174" s="253"/>
      <c r="H174" s="254" t="s">
        <v>1</v>
      </c>
      <c r="I174" s="256"/>
      <c r="J174" s="253"/>
      <c r="K174" s="253"/>
      <c r="L174" s="257"/>
      <c r="M174" s="258"/>
      <c r="N174" s="259"/>
      <c r="O174" s="259"/>
      <c r="P174" s="259"/>
      <c r="Q174" s="259"/>
      <c r="R174" s="259"/>
      <c r="S174" s="259"/>
      <c r="T174" s="260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T174" s="261" t="s">
        <v>179</v>
      </c>
      <c r="AU174" s="261" t="s">
        <v>87</v>
      </c>
      <c r="AV174" s="14" t="s">
        <v>85</v>
      </c>
      <c r="AW174" s="14" t="s">
        <v>34</v>
      </c>
      <c r="AX174" s="14" t="s">
        <v>78</v>
      </c>
      <c r="AY174" s="261" t="s">
        <v>170</v>
      </c>
    </row>
    <row r="175" s="13" customFormat="1">
      <c r="A175" s="13"/>
      <c r="B175" s="240"/>
      <c r="C175" s="241"/>
      <c r="D175" s="242" t="s">
        <v>179</v>
      </c>
      <c r="E175" s="243" t="s">
        <v>1</v>
      </c>
      <c r="F175" s="244" t="s">
        <v>860</v>
      </c>
      <c r="G175" s="241"/>
      <c r="H175" s="245">
        <v>560.79999999999995</v>
      </c>
      <c r="I175" s="246"/>
      <c r="J175" s="241"/>
      <c r="K175" s="241"/>
      <c r="L175" s="247"/>
      <c r="M175" s="248"/>
      <c r="N175" s="249"/>
      <c r="O175" s="249"/>
      <c r="P175" s="249"/>
      <c r="Q175" s="249"/>
      <c r="R175" s="249"/>
      <c r="S175" s="249"/>
      <c r="T175" s="250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51" t="s">
        <v>179</v>
      </c>
      <c r="AU175" s="251" t="s">
        <v>87</v>
      </c>
      <c r="AV175" s="13" t="s">
        <v>87</v>
      </c>
      <c r="AW175" s="13" t="s">
        <v>34</v>
      </c>
      <c r="AX175" s="13" t="s">
        <v>78</v>
      </c>
      <c r="AY175" s="251" t="s">
        <v>170</v>
      </c>
    </row>
    <row r="176" s="13" customFormat="1">
      <c r="A176" s="13"/>
      <c r="B176" s="240"/>
      <c r="C176" s="241"/>
      <c r="D176" s="242" t="s">
        <v>179</v>
      </c>
      <c r="E176" s="243" t="s">
        <v>1</v>
      </c>
      <c r="F176" s="244" t="s">
        <v>861</v>
      </c>
      <c r="G176" s="241"/>
      <c r="H176" s="245">
        <v>-73</v>
      </c>
      <c r="I176" s="246"/>
      <c r="J176" s="241"/>
      <c r="K176" s="241"/>
      <c r="L176" s="247"/>
      <c r="M176" s="248"/>
      <c r="N176" s="249"/>
      <c r="O176" s="249"/>
      <c r="P176" s="249"/>
      <c r="Q176" s="249"/>
      <c r="R176" s="249"/>
      <c r="S176" s="249"/>
      <c r="T176" s="250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251" t="s">
        <v>179</v>
      </c>
      <c r="AU176" s="251" t="s">
        <v>87</v>
      </c>
      <c r="AV176" s="13" t="s">
        <v>87</v>
      </c>
      <c r="AW176" s="13" t="s">
        <v>34</v>
      </c>
      <c r="AX176" s="13" t="s">
        <v>78</v>
      </c>
      <c r="AY176" s="251" t="s">
        <v>170</v>
      </c>
    </row>
    <row r="177" s="15" customFormat="1">
      <c r="A177" s="15"/>
      <c r="B177" s="262"/>
      <c r="C177" s="263"/>
      <c r="D177" s="242" t="s">
        <v>179</v>
      </c>
      <c r="E177" s="264" t="s">
        <v>1</v>
      </c>
      <c r="F177" s="265" t="s">
        <v>209</v>
      </c>
      <c r="G177" s="263"/>
      <c r="H177" s="266">
        <v>487.80000000000001</v>
      </c>
      <c r="I177" s="267"/>
      <c r="J177" s="263"/>
      <c r="K177" s="263"/>
      <c r="L177" s="268"/>
      <c r="M177" s="269"/>
      <c r="N177" s="270"/>
      <c r="O177" s="270"/>
      <c r="P177" s="270"/>
      <c r="Q177" s="270"/>
      <c r="R177" s="270"/>
      <c r="S177" s="270"/>
      <c r="T177" s="271"/>
      <c r="U177" s="15"/>
      <c r="V177" s="15"/>
      <c r="W177" s="15"/>
      <c r="X177" s="15"/>
      <c r="Y177" s="15"/>
      <c r="Z177" s="15"/>
      <c r="AA177" s="15"/>
      <c r="AB177" s="15"/>
      <c r="AC177" s="15"/>
      <c r="AD177" s="15"/>
      <c r="AE177" s="15"/>
      <c r="AT177" s="272" t="s">
        <v>179</v>
      </c>
      <c r="AU177" s="272" t="s">
        <v>87</v>
      </c>
      <c r="AV177" s="15" t="s">
        <v>177</v>
      </c>
      <c r="AW177" s="15" t="s">
        <v>34</v>
      </c>
      <c r="AX177" s="15" t="s">
        <v>85</v>
      </c>
      <c r="AY177" s="272" t="s">
        <v>170</v>
      </c>
    </row>
    <row r="178" s="2" customFormat="1" ht="66.75" customHeight="1">
      <c r="A178" s="39"/>
      <c r="B178" s="40"/>
      <c r="C178" s="227" t="s">
        <v>7</v>
      </c>
      <c r="D178" s="227" t="s">
        <v>172</v>
      </c>
      <c r="E178" s="228" t="s">
        <v>271</v>
      </c>
      <c r="F178" s="229" t="s">
        <v>862</v>
      </c>
      <c r="G178" s="230" t="s">
        <v>224</v>
      </c>
      <c r="H178" s="231">
        <v>10731.6</v>
      </c>
      <c r="I178" s="232"/>
      <c r="J178" s="233">
        <f>ROUND(I178*H178,2)</f>
        <v>0</v>
      </c>
      <c r="K178" s="229" t="s">
        <v>176</v>
      </c>
      <c r="L178" s="45"/>
      <c r="M178" s="234" t="s">
        <v>1</v>
      </c>
      <c r="N178" s="235" t="s">
        <v>43</v>
      </c>
      <c r="O178" s="92"/>
      <c r="P178" s="236">
        <f>O178*H178</f>
        <v>0</v>
      </c>
      <c r="Q178" s="236">
        <v>0</v>
      </c>
      <c r="R178" s="236">
        <f>Q178*H178</f>
        <v>0</v>
      </c>
      <c r="S178" s="236">
        <v>0</v>
      </c>
      <c r="T178" s="237">
        <f>S178*H178</f>
        <v>0</v>
      </c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R178" s="238" t="s">
        <v>177</v>
      </c>
      <c r="AT178" s="238" t="s">
        <v>172</v>
      </c>
      <c r="AU178" s="238" t="s">
        <v>87</v>
      </c>
      <c r="AY178" s="18" t="s">
        <v>170</v>
      </c>
      <c r="BE178" s="239">
        <f>IF(N178="základní",J178,0)</f>
        <v>0</v>
      </c>
      <c r="BF178" s="239">
        <f>IF(N178="snížená",J178,0)</f>
        <v>0</v>
      </c>
      <c r="BG178" s="239">
        <f>IF(N178="zákl. přenesená",J178,0)</f>
        <v>0</v>
      </c>
      <c r="BH178" s="239">
        <f>IF(N178="sníž. přenesená",J178,0)</f>
        <v>0</v>
      </c>
      <c r="BI178" s="239">
        <f>IF(N178="nulová",J178,0)</f>
        <v>0</v>
      </c>
      <c r="BJ178" s="18" t="s">
        <v>85</v>
      </c>
      <c r="BK178" s="239">
        <f>ROUND(I178*H178,2)</f>
        <v>0</v>
      </c>
      <c r="BL178" s="18" t="s">
        <v>177</v>
      </c>
      <c r="BM178" s="238" t="s">
        <v>863</v>
      </c>
    </row>
    <row r="179" s="13" customFormat="1">
      <c r="A179" s="13"/>
      <c r="B179" s="240"/>
      <c r="C179" s="241"/>
      <c r="D179" s="242" t="s">
        <v>179</v>
      </c>
      <c r="E179" s="243" t="s">
        <v>1</v>
      </c>
      <c r="F179" s="244" t="s">
        <v>864</v>
      </c>
      <c r="G179" s="241"/>
      <c r="H179" s="245">
        <v>10731.6</v>
      </c>
      <c r="I179" s="246"/>
      <c r="J179" s="241"/>
      <c r="K179" s="241"/>
      <c r="L179" s="247"/>
      <c r="M179" s="248"/>
      <c r="N179" s="249"/>
      <c r="O179" s="249"/>
      <c r="P179" s="249"/>
      <c r="Q179" s="249"/>
      <c r="R179" s="249"/>
      <c r="S179" s="249"/>
      <c r="T179" s="250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51" t="s">
        <v>179</v>
      </c>
      <c r="AU179" s="251" t="s">
        <v>87</v>
      </c>
      <c r="AV179" s="13" t="s">
        <v>87</v>
      </c>
      <c r="AW179" s="13" t="s">
        <v>34</v>
      </c>
      <c r="AX179" s="13" t="s">
        <v>85</v>
      </c>
      <c r="AY179" s="251" t="s">
        <v>170</v>
      </c>
    </row>
    <row r="180" s="2" customFormat="1" ht="44.25" customHeight="1">
      <c r="A180" s="39"/>
      <c r="B180" s="40"/>
      <c r="C180" s="227" t="s">
        <v>286</v>
      </c>
      <c r="D180" s="227" t="s">
        <v>172</v>
      </c>
      <c r="E180" s="228" t="s">
        <v>281</v>
      </c>
      <c r="F180" s="229" t="s">
        <v>282</v>
      </c>
      <c r="G180" s="230" t="s">
        <v>224</v>
      </c>
      <c r="H180" s="231">
        <v>73</v>
      </c>
      <c r="I180" s="232"/>
      <c r="J180" s="233">
        <f>ROUND(I180*H180,2)</f>
        <v>0</v>
      </c>
      <c r="K180" s="229" t="s">
        <v>176</v>
      </c>
      <c r="L180" s="45"/>
      <c r="M180" s="234" t="s">
        <v>1</v>
      </c>
      <c r="N180" s="235" t="s">
        <v>43</v>
      </c>
      <c r="O180" s="92"/>
      <c r="P180" s="236">
        <f>O180*H180</f>
        <v>0</v>
      </c>
      <c r="Q180" s="236">
        <v>0</v>
      </c>
      <c r="R180" s="236">
        <f>Q180*H180</f>
        <v>0</v>
      </c>
      <c r="S180" s="236">
        <v>0</v>
      </c>
      <c r="T180" s="237">
        <f>S180*H180</f>
        <v>0</v>
      </c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R180" s="238" t="s">
        <v>177</v>
      </c>
      <c r="AT180" s="238" t="s">
        <v>172</v>
      </c>
      <c r="AU180" s="238" t="s">
        <v>87</v>
      </c>
      <c r="AY180" s="18" t="s">
        <v>170</v>
      </c>
      <c r="BE180" s="239">
        <f>IF(N180="základní",J180,0)</f>
        <v>0</v>
      </c>
      <c r="BF180" s="239">
        <f>IF(N180="snížená",J180,0)</f>
        <v>0</v>
      </c>
      <c r="BG180" s="239">
        <f>IF(N180="zákl. přenesená",J180,0)</f>
        <v>0</v>
      </c>
      <c r="BH180" s="239">
        <f>IF(N180="sníž. přenesená",J180,0)</f>
        <v>0</v>
      </c>
      <c r="BI180" s="239">
        <f>IF(N180="nulová",J180,0)</f>
        <v>0</v>
      </c>
      <c r="BJ180" s="18" t="s">
        <v>85</v>
      </c>
      <c r="BK180" s="239">
        <f>ROUND(I180*H180,2)</f>
        <v>0</v>
      </c>
      <c r="BL180" s="18" t="s">
        <v>177</v>
      </c>
      <c r="BM180" s="238" t="s">
        <v>865</v>
      </c>
    </row>
    <row r="181" s="13" customFormat="1">
      <c r="A181" s="13"/>
      <c r="B181" s="240"/>
      <c r="C181" s="241"/>
      <c r="D181" s="242" t="s">
        <v>179</v>
      </c>
      <c r="E181" s="243" t="s">
        <v>1</v>
      </c>
      <c r="F181" s="244" t="s">
        <v>866</v>
      </c>
      <c r="G181" s="241"/>
      <c r="H181" s="245">
        <v>73</v>
      </c>
      <c r="I181" s="246"/>
      <c r="J181" s="241"/>
      <c r="K181" s="241"/>
      <c r="L181" s="247"/>
      <c r="M181" s="248"/>
      <c r="N181" s="249"/>
      <c r="O181" s="249"/>
      <c r="P181" s="249"/>
      <c r="Q181" s="249"/>
      <c r="R181" s="249"/>
      <c r="S181" s="249"/>
      <c r="T181" s="250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251" t="s">
        <v>179</v>
      </c>
      <c r="AU181" s="251" t="s">
        <v>87</v>
      </c>
      <c r="AV181" s="13" t="s">
        <v>87</v>
      </c>
      <c r="AW181" s="13" t="s">
        <v>34</v>
      </c>
      <c r="AX181" s="13" t="s">
        <v>85</v>
      </c>
      <c r="AY181" s="251" t="s">
        <v>170</v>
      </c>
    </row>
    <row r="182" s="2" customFormat="1" ht="44.25" customHeight="1">
      <c r="A182" s="39"/>
      <c r="B182" s="40"/>
      <c r="C182" s="227" t="s">
        <v>291</v>
      </c>
      <c r="D182" s="227" t="s">
        <v>172</v>
      </c>
      <c r="E182" s="228" t="s">
        <v>276</v>
      </c>
      <c r="F182" s="229" t="s">
        <v>277</v>
      </c>
      <c r="G182" s="230" t="s">
        <v>278</v>
      </c>
      <c r="H182" s="231">
        <v>878.03999999999996</v>
      </c>
      <c r="I182" s="232"/>
      <c r="J182" s="233">
        <f>ROUND(I182*H182,2)</f>
        <v>0</v>
      </c>
      <c r="K182" s="229" t="s">
        <v>176</v>
      </c>
      <c r="L182" s="45"/>
      <c r="M182" s="234" t="s">
        <v>1</v>
      </c>
      <c r="N182" s="235" t="s">
        <v>43</v>
      </c>
      <c r="O182" s="92"/>
      <c r="P182" s="236">
        <f>O182*H182</f>
        <v>0</v>
      </c>
      <c r="Q182" s="236">
        <v>0</v>
      </c>
      <c r="R182" s="236">
        <f>Q182*H182</f>
        <v>0</v>
      </c>
      <c r="S182" s="236">
        <v>0</v>
      </c>
      <c r="T182" s="237">
        <f>S182*H182</f>
        <v>0</v>
      </c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R182" s="238" t="s">
        <v>177</v>
      </c>
      <c r="AT182" s="238" t="s">
        <v>172</v>
      </c>
      <c r="AU182" s="238" t="s">
        <v>87</v>
      </c>
      <c r="AY182" s="18" t="s">
        <v>170</v>
      </c>
      <c r="BE182" s="239">
        <f>IF(N182="základní",J182,0)</f>
        <v>0</v>
      </c>
      <c r="BF182" s="239">
        <f>IF(N182="snížená",J182,0)</f>
        <v>0</v>
      </c>
      <c r="BG182" s="239">
        <f>IF(N182="zákl. přenesená",J182,0)</f>
        <v>0</v>
      </c>
      <c r="BH182" s="239">
        <f>IF(N182="sníž. přenesená",J182,0)</f>
        <v>0</v>
      </c>
      <c r="BI182" s="239">
        <f>IF(N182="nulová",J182,0)</f>
        <v>0</v>
      </c>
      <c r="BJ182" s="18" t="s">
        <v>85</v>
      </c>
      <c r="BK182" s="239">
        <f>ROUND(I182*H182,2)</f>
        <v>0</v>
      </c>
      <c r="BL182" s="18" t="s">
        <v>177</v>
      </c>
      <c r="BM182" s="238" t="s">
        <v>867</v>
      </c>
    </row>
    <row r="183" s="13" customFormat="1">
      <c r="A183" s="13"/>
      <c r="B183" s="240"/>
      <c r="C183" s="241"/>
      <c r="D183" s="242" t="s">
        <v>179</v>
      </c>
      <c r="E183" s="243" t="s">
        <v>1</v>
      </c>
      <c r="F183" s="244" t="s">
        <v>868</v>
      </c>
      <c r="G183" s="241"/>
      <c r="H183" s="245">
        <v>878.03999999999996</v>
      </c>
      <c r="I183" s="246"/>
      <c r="J183" s="241"/>
      <c r="K183" s="241"/>
      <c r="L183" s="247"/>
      <c r="M183" s="248"/>
      <c r="N183" s="249"/>
      <c r="O183" s="249"/>
      <c r="P183" s="249"/>
      <c r="Q183" s="249"/>
      <c r="R183" s="249"/>
      <c r="S183" s="249"/>
      <c r="T183" s="250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51" t="s">
        <v>179</v>
      </c>
      <c r="AU183" s="251" t="s">
        <v>87</v>
      </c>
      <c r="AV183" s="13" t="s">
        <v>87</v>
      </c>
      <c r="AW183" s="13" t="s">
        <v>34</v>
      </c>
      <c r="AX183" s="13" t="s">
        <v>85</v>
      </c>
      <c r="AY183" s="251" t="s">
        <v>170</v>
      </c>
    </row>
    <row r="184" s="2" customFormat="1" ht="62.7" customHeight="1">
      <c r="A184" s="39"/>
      <c r="B184" s="40"/>
      <c r="C184" s="227" t="s">
        <v>297</v>
      </c>
      <c r="D184" s="227" t="s">
        <v>172</v>
      </c>
      <c r="E184" s="228" t="s">
        <v>869</v>
      </c>
      <c r="F184" s="229" t="s">
        <v>870</v>
      </c>
      <c r="G184" s="230" t="s">
        <v>224</v>
      </c>
      <c r="H184" s="231">
        <v>0.29999999999999999</v>
      </c>
      <c r="I184" s="232"/>
      <c r="J184" s="233">
        <f>ROUND(I184*H184,2)</f>
        <v>0</v>
      </c>
      <c r="K184" s="229" t="s">
        <v>176</v>
      </c>
      <c r="L184" s="45"/>
      <c r="M184" s="234" t="s">
        <v>1</v>
      </c>
      <c r="N184" s="235" t="s">
        <v>43</v>
      </c>
      <c r="O184" s="92"/>
      <c r="P184" s="236">
        <f>O184*H184</f>
        <v>0</v>
      </c>
      <c r="Q184" s="236">
        <v>0</v>
      </c>
      <c r="R184" s="236">
        <f>Q184*H184</f>
        <v>0</v>
      </c>
      <c r="S184" s="236">
        <v>0</v>
      </c>
      <c r="T184" s="237">
        <f>S184*H184</f>
        <v>0</v>
      </c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R184" s="238" t="s">
        <v>177</v>
      </c>
      <c r="AT184" s="238" t="s">
        <v>172</v>
      </c>
      <c r="AU184" s="238" t="s">
        <v>87</v>
      </c>
      <c r="AY184" s="18" t="s">
        <v>170</v>
      </c>
      <c r="BE184" s="239">
        <f>IF(N184="základní",J184,0)</f>
        <v>0</v>
      </c>
      <c r="BF184" s="239">
        <f>IF(N184="snížená",J184,0)</f>
        <v>0</v>
      </c>
      <c r="BG184" s="239">
        <f>IF(N184="zákl. přenesená",J184,0)</f>
        <v>0</v>
      </c>
      <c r="BH184" s="239">
        <f>IF(N184="sníž. přenesená",J184,0)</f>
        <v>0</v>
      </c>
      <c r="BI184" s="239">
        <f>IF(N184="nulová",J184,0)</f>
        <v>0</v>
      </c>
      <c r="BJ184" s="18" t="s">
        <v>85</v>
      </c>
      <c r="BK184" s="239">
        <f>ROUND(I184*H184,2)</f>
        <v>0</v>
      </c>
      <c r="BL184" s="18" t="s">
        <v>177</v>
      </c>
      <c r="BM184" s="238" t="s">
        <v>871</v>
      </c>
    </row>
    <row r="185" s="13" customFormat="1">
      <c r="A185" s="13"/>
      <c r="B185" s="240"/>
      <c r="C185" s="241"/>
      <c r="D185" s="242" t="s">
        <v>179</v>
      </c>
      <c r="E185" s="243" t="s">
        <v>1</v>
      </c>
      <c r="F185" s="244" t="s">
        <v>872</v>
      </c>
      <c r="G185" s="241"/>
      <c r="H185" s="245">
        <v>0.29999999999999999</v>
      </c>
      <c r="I185" s="246"/>
      <c r="J185" s="241"/>
      <c r="K185" s="241"/>
      <c r="L185" s="247"/>
      <c r="M185" s="248"/>
      <c r="N185" s="249"/>
      <c r="O185" s="249"/>
      <c r="P185" s="249"/>
      <c r="Q185" s="249"/>
      <c r="R185" s="249"/>
      <c r="S185" s="249"/>
      <c r="T185" s="250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251" t="s">
        <v>179</v>
      </c>
      <c r="AU185" s="251" t="s">
        <v>87</v>
      </c>
      <c r="AV185" s="13" t="s">
        <v>87</v>
      </c>
      <c r="AW185" s="13" t="s">
        <v>34</v>
      </c>
      <c r="AX185" s="13" t="s">
        <v>85</v>
      </c>
      <c r="AY185" s="251" t="s">
        <v>170</v>
      </c>
    </row>
    <row r="186" s="2" customFormat="1" ht="24.15" customHeight="1">
      <c r="A186" s="39"/>
      <c r="B186" s="40"/>
      <c r="C186" s="273" t="s">
        <v>303</v>
      </c>
      <c r="D186" s="273" t="s">
        <v>298</v>
      </c>
      <c r="E186" s="274" t="s">
        <v>873</v>
      </c>
      <c r="F186" s="275" t="s">
        <v>874</v>
      </c>
      <c r="G186" s="276" t="s">
        <v>278</v>
      </c>
      <c r="H186" s="277">
        <v>0.56999999999999995</v>
      </c>
      <c r="I186" s="278"/>
      <c r="J186" s="279">
        <f>ROUND(I186*H186,2)</f>
        <v>0</v>
      </c>
      <c r="K186" s="275" t="s">
        <v>176</v>
      </c>
      <c r="L186" s="280"/>
      <c r="M186" s="281" t="s">
        <v>1</v>
      </c>
      <c r="N186" s="282" t="s">
        <v>43</v>
      </c>
      <c r="O186" s="92"/>
      <c r="P186" s="236">
        <f>O186*H186</f>
        <v>0</v>
      </c>
      <c r="Q186" s="236">
        <v>1</v>
      </c>
      <c r="R186" s="236">
        <f>Q186*H186</f>
        <v>0.56999999999999995</v>
      </c>
      <c r="S186" s="236">
        <v>0</v>
      </c>
      <c r="T186" s="237">
        <f>S186*H186</f>
        <v>0</v>
      </c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R186" s="238" t="s">
        <v>210</v>
      </c>
      <c r="AT186" s="238" t="s">
        <v>298</v>
      </c>
      <c r="AU186" s="238" t="s">
        <v>87</v>
      </c>
      <c r="AY186" s="18" t="s">
        <v>170</v>
      </c>
      <c r="BE186" s="239">
        <f>IF(N186="základní",J186,0)</f>
        <v>0</v>
      </c>
      <c r="BF186" s="239">
        <f>IF(N186="snížená",J186,0)</f>
        <v>0</v>
      </c>
      <c r="BG186" s="239">
        <f>IF(N186="zákl. přenesená",J186,0)</f>
        <v>0</v>
      </c>
      <c r="BH186" s="239">
        <f>IF(N186="sníž. přenesená",J186,0)</f>
        <v>0</v>
      </c>
      <c r="BI186" s="239">
        <f>IF(N186="nulová",J186,0)</f>
        <v>0</v>
      </c>
      <c r="BJ186" s="18" t="s">
        <v>85</v>
      </c>
      <c r="BK186" s="239">
        <f>ROUND(I186*H186,2)</f>
        <v>0</v>
      </c>
      <c r="BL186" s="18" t="s">
        <v>177</v>
      </c>
      <c r="BM186" s="238" t="s">
        <v>875</v>
      </c>
    </row>
    <row r="187" s="13" customFormat="1">
      <c r="A187" s="13"/>
      <c r="B187" s="240"/>
      <c r="C187" s="241"/>
      <c r="D187" s="242" t="s">
        <v>179</v>
      </c>
      <c r="E187" s="243" t="s">
        <v>1</v>
      </c>
      <c r="F187" s="244" t="s">
        <v>876</v>
      </c>
      <c r="G187" s="241"/>
      <c r="H187" s="245">
        <v>0.56999999999999995</v>
      </c>
      <c r="I187" s="246"/>
      <c r="J187" s="241"/>
      <c r="K187" s="241"/>
      <c r="L187" s="247"/>
      <c r="M187" s="248"/>
      <c r="N187" s="249"/>
      <c r="O187" s="249"/>
      <c r="P187" s="249"/>
      <c r="Q187" s="249"/>
      <c r="R187" s="249"/>
      <c r="S187" s="249"/>
      <c r="T187" s="250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51" t="s">
        <v>179</v>
      </c>
      <c r="AU187" s="251" t="s">
        <v>87</v>
      </c>
      <c r="AV187" s="13" t="s">
        <v>87</v>
      </c>
      <c r="AW187" s="13" t="s">
        <v>34</v>
      </c>
      <c r="AX187" s="13" t="s">
        <v>85</v>
      </c>
      <c r="AY187" s="251" t="s">
        <v>170</v>
      </c>
    </row>
    <row r="188" s="2" customFormat="1" ht="44.25" customHeight="1">
      <c r="A188" s="39"/>
      <c r="B188" s="40"/>
      <c r="C188" s="227" t="s">
        <v>308</v>
      </c>
      <c r="D188" s="227" t="s">
        <v>172</v>
      </c>
      <c r="E188" s="228" t="s">
        <v>670</v>
      </c>
      <c r="F188" s="229" t="s">
        <v>671</v>
      </c>
      <c r="G188" s="230" t="s">
        <v>224</v>
      </c>
      <c r="H188" s="231">
        <v>73</v>
      </c>
      <c r="I188" s="232"/>
      <c r="J188" s="233">
        <f>ROUND(I188*H188,2)</f>
        <v>0</v>
      </c>
      <c r="K188" s="229" t="s">
        <v>176</v>
      </c>
      <c r="L188" s="45"/>
      <c r="M188" s="234" t="s">
        <v>1</v>
      </c>
      <c r="N188" s="235" t="s">
        <v>43</v>
      </c>
      <c r="O188" s="92"/>
      <c r="P188" s="236">
        <f>O188*H188</f>
        <v>0</v>
      </c>
      <c r="Q188" s="236">
        <v>0</v>
      </c>
      <c r="R188" s="236">
        <f>Q188*H188</f>
        <v>0</v>
      </c>
      <c r="S188" s="236">
        <v>0</v>
      </c>
      <c r="T188" s="237">
        <f>S188*H188</f>
        <v>0</v>
      </c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R188" s="238" t="s">
        <v>177</v>
      </c>
      <c r="AT188" s="238" t="s">
        <v>172</v>
      </c>
      <c r="AU188" s="238" t="s">
        <v>87</v>
      </c>
      <c r="AY188" s="18" t="s">
        <v>170</v>
      </c>
      <c r="BE188" s="239">
        <f>IF(N188="základní",J188,0)</f>
        <v>0</v>
      </c>
      <c r="BF188" s="239">
        <f>IF(N188="snížená",J188,0)</f>
        <v>0</v>
      </c>
      <c r="BG188" s="239">
        <f>IF(N188="zákl. přenesená",J188,0)</f>
        <v>0</v>
      </c>
      <c r="BH188" s="239">
        <f>IF(N188="sníž. přenesená",J188,0)</f>
        <v>0</v>
      </c>
      <c r="BI188" s="239">
        <f>IF(N188="nulová",J188,0)</f>
        <v>0</v>
      </c>
      <c r="BJ188" s="18" t="s">
        <v>85</v>
      </c>
      <c r="BK188" s="239">
        <f>ROUND(I188*H188,2)</f>
        <v>0</v>
      </c>
      <c r="BL188" s="18" t="s">
        <v>177</v>
      </c>
      <c r="BM188" s="238" t="s">
        <v>877</v>
      </c>
    </row>
    <row r="189" s="13" customFormat="1">
      <c r="A189" s="13"/>
      <c r="B189" s="240"/>
      <c r="C189" s="241"/>
      <c r="D189" s="242" t="s">
        <v>179</v>
      </c>
      <c r="E189" s="243" t="s">
        <v>1</v>
      </c>
      <c r="F189" s="244" t="s">
        <v>878</v>
      </c>
      <c r="G189" s="241"/>
      <c r="H189" s="245">
        <v>73</v>
      </c>
      <c r="I189" s="246"/>
      <c r="J189" s="241"/>
      <c r="K189" s="241"/>
      <c r="L189" s="247"/>
      <c r="M189" s="248"/>
      <c r="N189" s="249"/>
      <c r="O189" s="249"/>
      <c r="P189" s="249"/>
      <c r="Q189" s="249"/>
      <c r="R189" s="249"/>
      <c r="S189" s="249"/>
      <c r="T189" s="250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251" t="s">
        <v>179</v>
      </c>
      <c r="AU189" s="251" t="s">
        <v>87</v>
      </c>
      <c r="AV189" s="13" t="s">
        <v>87</v>
      </c>
      <c r="AW189" s="13" t="s">
        <v>34</v>
      </c>
      <c r="AX189" s="13" t="s">
        <v>85</v>
      </c>
      <c r="AY189" s="251" t="s">
        <v>170</v>
      </c>
    </row>
    <row r="190" s="12" customFormat="1" ht="22.8" customHeight="1">
      <c r="A190" s="12"/>
      <c r="B190" s="211"/>
      <c r="C190" s="212"/>
      <c r="D190" s="213" t="s">
        <v>77</v>
      </c>
      <c r="E190" s="225" t="s">
        <v>87</v>
      </c>
      <c r="F190" s="225" t="s">
        <v>375</v>
      </c>
      <c r="G190" s="212"/>
      <c r="H190" s="212"/>
      <c r="I190" s="215"/>
      <c r="J190" s="226">
        <f>BK190</f>
        <v>0</v>
      </c>
      <c r="K190" s="212"/>
      <c r="L190" s="217"/>
      <c r="M190" s="218"/>
      <c r="N190" s="219"/>
      <c r="O190" s="219"/>
      <c r="P190" s="220">
        <f>SUM(P191:P193)</f>
        <v>0</v>
      </c>
      <c r="Q190" s="219"/>
      <c r="R190" s="220">
        <f>SUM(R191:R193)</f>
        <v>0.0015400000000000001</v>
      </c>
      <c r="S190" s="219"/>
      <c r="T190" s="221">
        <f>SUM(T191:T193)</f>
        <v>0</v>
      </c>
      <c r="U190" s="12"/>
      <c r="V190" s="12"/>
      <c r="W190" s="12"/>
      <c r="X190" s="12"/>
      <c r="Y190" s="12"/>
      <c r="Z190" s="12"/>
      <c r="AA190" s="12"/>
      <c r="AB190" s="12"/>
      <c r="AC190" s="12"/>
      <c r="AD190" s="12"/>
      <c r="AE190" s="12"/>
      <c r="AR190" s="222" t="s">
        <v>85</v>
      </c>
      <c r="AT190" s="223" t="s">
        <v>77</v>
      </c>
      <c r="AU190" s="223" t="s">
        <v>85</v>
      </c>
      <c r="AY190" s="222" t="s">
        <v>170</v>
      </c>
      <c r="BK190" s="224">
        <f>SUM(BK191:BK193)</f>
        <v>0</v>
      </c>
    </row>
    <row r="191" s="2" customFormat="1" ht="44.25" customHeight="1">
      <c r="A191" s="39"/>
      <c r="B191" s="40"/>
      <c r="C191" s="227" t="s">
        <v>313</v>
      </c>
      <c r="D191" s="227" t="s">
        <v>172</v>
      </c>
      <c r="E191" s="228" t="s">
        <v>690</v>
      </c>
      <c r="F191" s="229" t="s">
        <v>691</v>
      </c>
      <c r="G191" s="230" t="s">
        <v>389</v>
      </c>
      <c r="H191" s="231">
        <v>14</v>
      </c>
      <c r="I191" s="232"/>
      <c r="J191" s="233">
        <f>ROUND(I191*H191,2)</f>
        <v>0</v>
      </c>
      <c r="K191" s="229" t="s">
        <v>176</v>
      </c>
      <c r="L191" s="45"/>
      <c r="M191" s="234" t="s">
        <v>1</v>
      </c>
      <c r="N191" s="235" t="s">
        <v>43</v>
      </c>
      <c r="O191" s="92"/>
      <c r="P191" s="236">
        <f>O191*H191</f>
        <v>0</v>
      </c>
      <c r="Q191" s="236">
        <v>0.00011</v>
      </c>
      <c r="R191" s="236">
        <f>Q191*H191</f>
        <v>0.0015400000000000001</v>
      </c>
      <c r="S191" s="236">
        <v>0</v>
      </c>
      <c r="T191" s="237">
        <f>S191*H191</f>
        <v>0</v>
      </c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R191" s="238" t="s">
        <v>177</v>
      </c>
      <c r="AT191" s="238" t="s">
        <v>172</v>
      </c>
      <c r="AU191" s="238" t="s">
        <v>87</v>
      </c>
      <c r="AY191" s="18" t="s">
        <v>170</v>
      </c>
      <c r="BE191" s="239">
        <f>IF(N191="základní",J191,0)</f>
        <v>0</v>
      </c>
      <c r="BF191" s="239">
        <f>IF(N191="snížená",J191,0)</f>
        <v>0</v>
      </c>
      <c r="BG191" s="239">
        <f>IF(N191="zákl. přenesená",J191,0)</f>
        <v>0</v>
      </c>
      <c r="BH191" s="239">
        <f>IF(N191="sníž. přenesená",J191,0)</f>
        <v>0</v>
      </c>
      <c r="BI191" s="239">
        <f>IF(N191="nulová",J191,0)</f>
        <v>0</v>
      </c>
      <c r="BJ191" s="18" t="s">
        <v>85</v>
      </c>
      <c r="BK191" s="239">
        <f>ROUND(I191*H191,2)</f>
        <v>0</v>
      </c>
      <c r="BL191" s="18" t="s">
        <v>177</v>
      </c>
      <c r="BM191" s="238" t="s">
        <v>879</v>
      </c>
    </row>
    <row r="192" s="13" customFormat="1">
      <c r="A192" s="13"/>
      <c r="B192" s="240"/>
      <c r="C192" s="241"/>
      <c r="D192" s="242" t="s">
        <v>179</v>
      </c>
      <c r="E192" s="243" t="s">
        <v>1</v>
      </c>
      <c r="F192" s="244" t="s">
        <v>880</v>
      </c>
      <c r="G192" s="241"/>
      <c r="H192" s="245">
        <v>14</v>
      </c>
      <c r="I192" s="246"/>
      <c r="J192" s="241"/>
      <c r="K192" s="241"/>
      <c r="L192" s="247"/>
      <c r="M192" s="248"/>
      <c r="N192" s="249"/>
      <c r="O192" s="249"/>
      <c r="P192" s="249"/>
      <c r="Q192" s="249"/>
      <c r="R192" s="249"/>
      <c r="S192" s="249"/>
      <c r="T192" s="250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251" t="s">
        <v>179</v>
      </c>
      <c r="AU192" s="251" t="s">
        <v>87</v>
      </c>
      <c r="AV192" s="13" t="s">
        <v>87</v>
      </c>
      <c r="AW192" s="13" t="s">
        <v>34</v>
      </c>
      <c r="AX192" s="13" t="s">
        <v>85</v>
      </c>
      <c r="AY192" s="251" t="s">
        <v>170</v>
      </c>
    </row>
    <row r="193" s="2" customFormat="1" ht="24.15" customHeight="1">
      <c r="A193" s="39"/>
      <c r="B193" s="40"/>
      <c r="C193" s="227" t="s">
        <v>318</v>
      </c>
      <c r="D193" s="227" t="s">
        <v>172</v>
      </c>
      <c r="E193" s="228" t="s">
        <v>700</v>
      </c>
      <c r="F193" s="229" t="s">
        <v>701</v>
      </c>
      <c r="G193" s="230" t="s">
        <v>389</v>
      </c>
      <c r="H193" s="231">
        <v>14</v>
      </c>
      <c r="I193" s="232"/>
      <c r="J193" s="233">
        <f>ROUND(I193*H193,2)</f>
        <v>0</v>
      </c>
      <c r="K193" s="229" t="s">
        <v>176</v>
      </c>
      <c r="L193" s="45"/>
      <c r="M193" s="234" t="s">
        <v>1</v>
      </c>
      <c r="N193" s="235" t="s">
        <v>43</v>
      </c>
      <c r="O193" s="92"/>
      <c r="P193" s="236">
        <f>O193*H193</f>
        <v>0</v>
      </c>
      <c r="Q193" s="236">
        <v>0</v>
      </c>
      <c r="R193" s="236">
        <f>Q193*H193</f>
        <v>0</v>
      </c>
      <c r="S193" s="236">
        <v>0</v>
      </c>
      <c r="T193" s="237">
        <f>S193*H193</f>
        <v>0</v>
      </c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R193" s="238" t="s">
        <v>177</v>
      </c>
      <c r="AT193" s="238" t="s">
        <v>172</v>
      </c>
      <c r="AU193" s="238" t="s">
        <v>87</v>
      </c>
      <c r="AY193" s="18" t="s">
        <v>170</v>
      </c>
      <c r="BE193" s="239">
        <f>IF(N193="základní",J193,0)</f>
        <v>0</v>
      </c>
      <c r="BF193" s="239">
        <f>IF(N193="snížená",J193,0)</f>
        <v>0</v>
      </c>
      <c r="BG193" s="239">
        <f>IF(N193="zákl. přenesená",J193,0)</f>
        <v>0</v>
      </c>
      <c r="BH193" s="239">
        <f>IF(N193="sníž. přenesená",J193,0)</f>
        <v>0</v>
      </c>
      <c r="BI193" s="239">
        <f>IF(N193="nulová",J193,0)</f>
        <v>0</v>
      </c>
      <c r="BJ193" s="18" t="s">
        <v>85</v>
      </c>
      <c r="BK193" s="239">
        <f>ROUND(I193*H193,2)</f>
        <v>0</v>
      </c>
      <c r="BL193" s="18" t="s">
        <v>177</v>
      </c>
      <c r="BM193" s="238" t="s">
        <v>881</v>
      </c>
    </row>
    <row r="194" s="12" customFormat="1" ht="22.8" customHeight="1">
      <c r="A194" s="12"/>
      <c r="B194" s="211"/>
      <c r="C194" s="212"/>
      <c r="D194" s="213" t="s">
        <v>77</v>
      </c>
      <c r="E194" s="225" t="s">
        <v>185</v>
      </c>
      <c r="F194" s="225" t="s">
        <v>882</v>
      </c>
      <c r="G194" s="212"/>
      <c r="H194" s="212"/>
      <c r="I194" s="215"/>
      <c r="J194" s="226">
        <f>BK194</f>
        <v>0</v>
      </c>
      <c r="K194" s="212"/>
      <c r="L194" s="217"/>
      <c r="M194" s="218"/>
      <c r="N194" s="219"/>
      <c r="O194" s="219"/>
      <c r="P194" s="220">
        <f>SUM(P195:P245)</f>
        <v>0</v>
      </c>
      <c r="Q194" s="219"/>
      <c r="R194" s="220">
        <f>SUM(R195:R245)</f>
        <v>2.3831088499999997</v>
      </c>
      <c r="S194" s="219"/>
      <c r="T194" s="221">
        <f>SUM(T195:T245)</f>
        <v>0</v>
      </c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R194" s="222" t="s">
        <v>85</v>
      </c>
      <c r="AT194" s="223" t="s">
        <v>77</v>
      </c>
      <c r="AU194" s="223" t="s">
        <v>85</v>
      </c>
      <c r="AY194" s="222" t="s">
        <v>170</v>
      </c>
      <c r="BK194" s="224">
        <f>SUM(BK195:BK245)</f>
        <v>0</v>
      </c>
    </row>
    <row r="195" s="2" customFormat="1" ht="66.75" customHeight="1">
      <c r="A195" s="39"/>
      <c r="B195" s="40"/>
      <c r="C195" s="227" t="s">
        <v>323</v>
      </c>
      <c r="D195" s="227" t="s">
        <v>172</v>
      </c>
      <c r="E195" s="228" t="s">
        <v>883</v>
      </c>
      <c r="F195" s="229" t="s">
        <v>884</v>
      </c>
      <c r="G195" s="230" t="s">
        <v>224</v>
      </c>
      <c r="H195" s="231">
        <v>33.164000000000001</v>
      </c>
      <c r="I195" s="232"/>
      <c r="J195" s="233">
        <f>ROUND(I195*H195,2)</f>
        <v>0</v>
      </c>
      <c r="K195" s="229" t="s">
        <v>176</v>
      </c>
      <c r="L195" s="45"/>
      <c r="M195" s="234" t="s">
        <v>1</v>
      </c>
      <c r="N195" s="235" t="s">
        <v>43</v>
      </c>
      <c r="O195" s="92"/>
      <c r="P195" s="236">
        <f>O195*H195</f>
        <v>0</v>
      </c>
      <c r="Q195" s="236">
        <v>0</v>
      </c>
      <c r="R195" s="236">
        <f>Q195*H195</f>
        <v>0</v>
      </c>
      <c r="S195" s="236">
        <v>0</v>
      </c>
      <c r="T195" s="237">
        <f>S195*H195</f>
        <v>0</v>
      </c>
      <c r="U195" s="39"/>
      <c r="V195" s="39"/>
      <c r="W195" s="39"/>
      <c r="X195" s="39"/>
      <c r="Y195" s="39"/>
      <c r="Z195" s="39"/>
      <c r="AA195" s="39"/>
      <c r="AB195" s="39"/>
      <c r="AC195" s="39"/>
      <c r="AD195" s="39"/>
      <c r="AE195" s="39"/>
      <c r="AR195" s="238" t="s">
        <v>177</v>
      </c>
      <c r="AT195" s="238" t="s">
        <v>172</v>
      </c>
      <c r="AU195" s="238" t="s">
        <v>87</v>
      </c>
      <c r="AY195" s="18" t="s">
        <v>170</v>
      </c>
      <c r="BE195" s="239">
        <f>IF(N195="základní",J195,0)</f>
        <v>0</v>
      </c>
      <c r="BF195" s="239">
        <f>IF(N195="snížená",J195,0)</f>
        <v>0</v>
      </c>
      <c r="BG195" s="239">
        <f>IF(N195="zákl. přenesená",J195,0)</f>
        <v>0</v>
      </c>
      <c r="BH195" s="239">
        <f>IF(N195="sníž. přenesená",J195,0)</f>
        <v>0</v>
      </c>
      <c r="BI195" s="239">
        <f>IF(N195="nulová",J195,0)</f>
        <v>0</v>
      </c>
      <c r="BJ195" s="18" t="s">
        <v>85</v>
      </c>
      <c r="BK195" s="239">
        <f>ROUND(I195*H195,2)</f>
        <v>0</v>
      </c>
      <c r="BL195" s="18" t="s">
        <v>177</v>
      </c>
      <c r="BM195" s="238" t="s">
        <v>885</v>
      </c>
    </row>
    <row r="196" s="13" customFormat="1">
      <c r="A196" s="13"/>
      <c r="B196" s="240"/>
      <c r="C196" s="241"/>
      <c r="D196" s="242" t="s">
        <v>179</v>
      </c>
      <c r="E196" s="243" t="s">
        <v>1</v>
      </c>
      <c r="F196" s="244" t="s">
        <v>886</v>
      </c>
      <c r="G196" s="241"/>
      <c r="H196" s="245">
        <v>7.7300000000000004</v>
      </c>
      <c r="I196" s="246"/>
      <c r="J196" s="241"/>
      <c r="K196" s="241"/>
      <c r="L196" s="247"/>
      <c r="M196" s="248"/>
      <c r="N196" s="249"/>
      <c r="O196" s="249"/>
      <c r="P196" s="249"/>
      <c r="Q196" s="249"/>
      <c r="R196" s="249"/>
      <c r="S196" s="249"/>
      <c r="T196" s="250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251" t="s">
        <v>179</v>
      </c>
      <c r="AU196" s="251" t="s">
        <v>87</v>
      </c>
      <c r="AV196" s="13" t="s">
        <v>87</v>
      </c>
      <c r="AW196" s="13" t="s">
        <v>34</v>
      </c>
      <c r="AX196" s="13" t="s">
        <v>78</v>
      </c>
      <c r="AY196" s="251" t="s">
        <v>170</v>
      </c>
    </row>
    <row r="197" s="13" customFormat="1">
      <c r="A197" s="13"/>
      <c r="B197" s="240"/>
      <c r="C197" s="241"/>
      <c r="D197" s="242" t="s">
        <v>179</v>
      </c>
      <c r="E197" s="243" t="s">
        <v>1</v>
      </c>
      <c r="F197" s="244" t="s">
        <v>887</v>
      </c>
      <c r="G197" s="241"/>
      <c r="H197" s="245">
        <v>7.008</v>
      </c>
      <c r="I197" s="246"/>
      <c r="J197" s="241"/>
      <c r="K197" s="241"/>
      <c r="L197" s="247"/>
      <c r="M197" s="248"/>
      <c r="N197" s="249"/>
      <c r="O197" s="249"/>
      <c r="P197" s="249"/>
      <c r="Q197" s="249"/>
      <c r="R197" s="249"/>
      <c r="S197" s="249"/>
      <c r="T197" s="250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251" t="s">
        <v>179</v>
      </c>
      <c r="AU197" s="251" t="s">
        <v>87</v>
      </c>
      <c r="AV197" s="13" t="s">
        <v>87</v>
      </c>
      <c r="AW197" s="13" t="s">
        <v>34</v>
      </c>
      <c r="AX197" s="13" t="s">
        <v>78</v>
      </c>
      <c r="AY197" s="251" t="s">
        <v>170</v>
      </c>
    </row>
    <row r="198" s="13" customFormat="1">
      <c r="A198" s="13"/>
      <c r="B198" s="240"/>
      <c r="C198" s="241"/>
      <c r="D198" s="242" t="s">
        <v>179</v>
      </c>
      <c r="E198" s="243" t="s">
        <v>1</v>
      </c>
      <c r="F198" s="244" t="s">
        <v>888</v>
      </c>
      <c r="G198" s="241"/>
      <c r="H198" s="245">
        <v>2.6280000000000001</v>
      </c>
      <c r="I198" s="246"/>
      <c r="J198" s="241"/>
      <c r="K198" s="241"/>
      <c r="L198" s="247"/>
      <c r="M198" s="248"/>
      <c r="N198" s="249"/>
      <c r="O198" s="249"/>
      <c r="P198" s="249"/>
      <c r="Q198" s="249"/>
      <c r="R198" s="249"/>
      <c r="S198" s="249"/>
      <c r="T198" s="250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T198" s="251" t="s">
        <v>179</v>
      </c>
      <c r="AU198" s="251" t="s">
        <v>87</v>
      </c>
      <c r="AV198" s="13" t="s">
        <v>87</v>
      </c>
      <c r="AW198" s="13" t="s">
        <v>34</v>
      </c>
      <c r="AX198" s="13" t="s">
        <v>78</v>
      </c>
      <c r="AY198" s="251" t="s">
        <v>170</v>
      </c>
    </row>
    <row r="199" s="13" customFormat="1">
      <c r="A199" s="13"/>
      <c r="B199" s="240"/>
      <c r="C199" s="241"/>
      <c r="D199" s="242" t="s">
        <v>179</v>
      </c>
      <c r="E199" s="243" t="s">
        <v>1</v>
      </c>
      <c r="F199" s="244" t="s">
        <v>889</v>
      </c>
      <c r="G199" s="241"/>
      <c r="H199" s="245">
        <v>2.125</v>
      </c>
      <c r="I199" s="246"/>
      <c r="J199" s="241"/>
      <c r="K199" s="241"/>
      <c r="L199" s="247"/>
      <c r="M199" s="248"/>
      <c r="N199" s="249"/>
      <c r="O199" s="249"/>
      <c r="P199" s="249"/>
      <c r="Q199" s="249"/>
      <c r="R199" s="249"/>
      <c r="S199" s="249"/>
      <c r="T199" s="250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T199" s="251" t="s">
        <v>179</v>
      </c>
      <c r="AU199" s="251" t="s">
        <v>87</v>
      </c>
      <c r="AV199" s="13" t="s">
        <v>87</v>
      </c>
      <c r="AW199" s="13" t="s">
        <v>34</v>
      </c>
      <c r="AX199" s="13" t="s">
        <v>78</v>
      </c>
      <c r="AY199" s="251" t="s">
        <v>170</v>
      </c>
    </row>
    <row r="200" s="13" customFormat="1">
      <c r="A200" s="13"/>
      <c r="B200" s="240"/>
      <c r="C200" s="241"/>
      <c r="D200" s="242" t="s">
        <v>179</v>
      </c>
      <c r="E200" s="243" t="s">
        <v>1</v>
      </c>
      <c r="F200" s="244" t="s">
        <v>890</v>
      </c>
      <c r="G200" s="241"/>
      <c r="H200" s="245">
        <v>2.8029999999999999</v>
      </c>
      <c r="I200" s="246"/>
      <c r="J200" s="241"/>
      <c r="K200" s="241"/>
      <c r="L200" s="247"/>
      <c r="M200" s="248"/>
      <c r="N200" s="249"/>
      <c r="O200" s="249"/>
      <c r="P200" s="249"/>
      <c r="Q200" s="249"/>
      <c r="R200" s="249"/>
      <c r="S200" s="249"/>
      <c r="T200" s="250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T200" s="251" t="s">
        <v>179</v>
      </c>
      <c r="AU200" s="251" t="s">
        <v>87</v>
      </c>
      <c r="AV200" s="13" t="s">
        <v>87</v>
      </c>
      <c r="AW200" s="13" t="s">
        <v>34</v>
      </c>
      <c r="AX200" s="13" t="s">
        <v>78</v>
      </c>
      <c r="AY200" s="251" t="s">
        <v>170</v>
      </c>
    </row>
    <row r="201" s="13" customFormat="1">
      <c r="A201" s="13"/>
      <c r="B201" s="240"/>
      <c r="C201" s="241"/>
      <c r="D201" s="242" t="s">
        <v>179</v>
      </c>
      <c r="E201" s="243" t="s">
        <v>1</v>
      </c>
      <c r="F201" s="244" t="s">
        <v>891</v>
      </c>
      <c r="G201" s="241"/>
      <c r="H201" s="245">
        <v>5.8300000000000001</v>
      </c>
      <c r="I201" s="246"/>
      <c r="J201" s="241"/>
      <c r="K201" s="241"/>
      <c r="L201" s="247"/>
      <c r="M201" s="248"/>
      <c r="N201" s="249"/>
      <c r="O201" s="249"/>
      <c r="P201" s="249"/>
      <c r="Q201" s="249"/>
      <c r="R201" s="249"/>
      <c r="S201" s="249"/>
      <c r="T201" s="250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T201" s="251" t="s">
        <v>179</v>
      </c>
      <c r="AU201" s="251" t="s">
        <v>87</v>
      </c>
      <c r="AV201" s="13" t="s">
        <v>87</v>
      </c>
      <c r="AW201" s="13" t="s">
        <v>34</v>
      </c>
      <c r="AX201" s="13" t="s">
        <v>78</v>
      </c>
      <c r="AY201" s="251" t="s">
        <v>170</v>
      </c>
    </row>
    <row r="202" s="13" customFormat="1">
      <c r="A202" s="13"/>
      <c r="B202" s="240"/>
      <c r="C202" s="241"/>
      <c r="D202" s="242" t="s">
        <v>179</v>
      </c>
      <c r="E202" s="243" t="s">
        <v>1</v>
      </c>
      <c r="F202" s="244" t="s">
        <v>892</v>
      </c>
      <c r="G202" s="241"/>
      <c r="H202" s="245">
        <v>5.04</v>
      </c>
      <c r="I202" s="246"/>
      <c r="J202" s="241"/>
      <c r="K202" s="241"/>
      <c r="L202" s="247"/>
      <c r="M202" s="248"/>
      <c r="N202" s="249"/>
      <c r="O202" s="249"/>
      <c r="P202" s="249"/>
      <c r="Q202" s="249"/>
      <c r="R202" s="249"/>
      <c r="S202" s="249"/>
      <c r="T202" s="250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251" t="s">
        <v>179</v>
      </c>
      <c r="AU202" s="251" t="s">
        <v>87</v>
      </c>
      <c r="AV202" s="13" t="s">
        <v>87</v>
      </c>
      <c r="AW202" s="13" t="s">
        <v>34</v>
      </c>
      <c r="AX202" s="13" t="s">
        <v>78</v>
      </c>
      <c r="AY202" s="251" t="s">
        <v>170</v>
      </c>
    </row>
    <row r="203" s="15" customFormat="1">
      <c r="A203" s="15"/>
      <c r="B203" s="262"/>
      <c r="C203" s="263"/>
      <c r="D203" s="242" t="s">
        <v>179</v>
      </c>
      <c r="E203" s="264" t="s">
        <v>1</v>
      </c>
      <c r="F203" s="265" t="s">
        <v>209</v>
      </c>
      <c r="G203" s="263"/>
      <c r="H203" s="266">
        <v>33.164000000000001</v>
      </c>
      <c r="I203" s="267"/>
      <c r="J203" s="263"/>
      <c r="K203" s="263"/>
      <c r="L203" s="268"/>
      <c r="M203" s="269"/>
      <c r="N203" s="270"/>
      <c r="O203" s="270"/>
      <c r="P203" s="270"/>
      <c r="Q203" s="270"/>
      <c r="R203" s="270"/>
      <c r="S203" s="270"/>
      <c r="T203" s="271"/>
      <c r="U203" s="15"/>
      <c r="V203" s="15"/>
      <c r="W203" s="15"/>
      <c r="X203" s="15"/>
      <c r="Y203" s="15"/>
      <c r="Z203" s="15"/>
      <c r="AA203" s="15"/>
      <c r="AB203" s="15"/>
      <c r="AC203" s="15"/>
      <c r="AD203" s="15"/>
      <c r="AE203" s="15"/>
      <c r="AT203" s="272" t="s">
        <v>179</v>
      </c>
      <c r="AU203" s="272" t="s">
        <v>87</v>
      </c>
      <c r="AV203" s="15" t="s">
        <v>177</v>
      </c>
      <c r="AW203" s="15" t="s">
        <v>34</v>
      </c>
      <c r="AX203" s="15" t="s">
        <v>85</v>
      </c>
      <c r="AY203" s="272" t="s">
        <v>170</v>
      </c>
    </row>
    <row r="204" s="2" customFormat="1" ht="66.75" customHeight="1">
      <c r="A204" s="39"/>
      <c r="B204" s="40"/>
      <c r="C204" s="227" t="s">
        <v>328</v>
      </c>
      <c r="D204" s="227" t="s">
        <v>172</v>
      </c>
      <c r="E204" s="228" t="s">
        <v>893</v>
      </c>
      <c r="F204" s="229" t="s">
        <v>894</v>
      </c>
      <c r="G204" s="230" t="s">
        <v>175</v>
      </c>
      <c r="H204" s="231">
        <v>98.570999999999998</v>
      </c>
      <c r="I204" s="232"/>
      <c r="J204" s="233">
        <f>ROUND(I204*H204,2)</f>
        <v>0</v>
      </c>
      <c r="K204" s="229" t="s">
        <v>176</v>
      </c>
      <c r="L204" s="45"/>
      <c r="M204" s="234" t="s">
        <v>1</v>
      </c>
      <c r="N204" s="235" t="s">
        <v>43</v>
      </c>
      <c r="O204" s="92"/>
      <c r="P204" s="236">
        <f>O204*H204</f>
        <v>0</v>
      </c>
      <c r="Q204" s="236">
        <v>0.0086499999999999997</v>
      </c>
      <c r="R204" s="236">
        <f>Q204*H204</f>
        <v>0.8526391499999999</v>
      </c>
      <c r="S204" s="236">
        <v>0</v>
      </c>
      <c r="T204" s="237">
        <f>S204*H204</f>
        <v>0</v>
      </c>
      <c r="U204" s="39"/>
      <c r="V204" s="39"/>
      <c r="W204" s="39"/>
      <c r="X204" s="39"/>
      <c r="Y204" s="39"/>
      <c r="Z204" s="39"/>
      <c r="AA204" s="39"/>
      <c r="AB204" s="39"/>
      <c r="AC204" s="39"/>
      <c r="AD204" s="39"/>
      <c r="AE204" s="39"/>
      <c r="AR204" s="238" t="s">
        <v>177</v>
      </c>
      <c r="AT204" s="238" t="s">
        <v>172</v>
      </c>
      <c r="AU204" s="238" t="s">
        <v>87</v>
      </c>
      <c r="AY204" s="18" t="s">
        <v>170</v>
      </c>
      <c r="BE204" s="239">
        <f>IF(N204="základní",J204,0)</f>
        <v>0</v>
      </c>
      <c r="BF204" s="239">
        <f>IF(N204="snížená",J204,0)</f>
        <v>0</v>
      </c>
      <c r="BG204" s="239">
        <f>IF(N204="zákl. přenesená",J204,0)</f>
        <v>0</v>
      </c>
      <c r="BH204" s="239">
        <f>IF(N204="sníž. přenesená",J204,0)</f>
        <v>0</v>
      </c>
      <c r="BI204" s="239">
        <f>IF(N204="nulová",J204,0)</f>
        <v>0</v>
      </c>
      <c r="BJ204" s="18" t="s">
        <v>85</v>
      </c>
      <c r="BK204" s="239">
        <f>ROUND(I204*H204,2)</f>
        <v>0</v>
      </c>
      <c r="BL204" s="18" t="s">
        <v>177</v>
      </c>
      <c r="BM204" s="238" t="s">
        <v>895</v>
      </c>
    </row>
    <row r="205" s="13" customFormat="1">
      <c r="A205" s="13"/>
      <c r="B205" s="240"/>
      <c r="C205" s="241"/>
      <c r="D205" s="242" t="s">
        <v>179</v>
      </c>
      <c r="E205" s="243" t="s">
        <v>1</v>
      </c>
      <c r="F205" s="244" t="s">
        <v>896</v>
      </c>
      <c r="G205" s="241"/>
      <c r="H205" s="245">
        <v>11.4</v>
      </c>
      <c r="I205" s="246"/>
      <c r="J205" s="241"/>
      <c r="K205" s="241"/>
      <c r="L205" s="247"/>
      <c r="M205" s="248"/>
      <c r="N205" s="249"/>
      <c r="O205" s="249"/>
      <c r="P205" s="249"/>
      <c r="Q205" s="249"/>
      <c r="R205" s="249"/>
      <c r="S205" s="249"/>
      <c r="T205" s="250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T205" s="251" t="s">
        <v>179</v>
      </c>
      <c r="AU205" s="251" t="s">
        <v>87</v>
      </c>
      <c r="AV205" s="13" t="s">
        <v>87</v>
      </c>
      <c r="AW205" s="13" t="s">
        <v>34</v>
      </c>
      <c r="AX205" s="13" t="s">
        <v>78</v>
      </c>
      <c r="AY205" s="251" t="s">
        <v>170</v>
      </c>
    </row>
    <row r="206" s="13" customFormat="1">
      <c r="A206" s="13"/>
      <c r="B206" s="240"/>
      <c r="C206" s="241"/>
      <c r="D206" s="242" t="s">
        <v>179</v>
      </c>
      <c r="E206" s="243" t="s">
        <v>1</v>
      </c>
      <c r="F206" s="244" t="s">
        <v>897</v>
      </c>
      <c r="G206" s="241"/>
      <c r="H206" s="245">
        <v>29.93</v>
      </c>
      <c r="I206" s="246"/>
      <c r="J206" s="241"/>
      <c r="K206" s="241"/>
      <c r="L206" s="247"/>
      <c r="M206" s="248"/>
      <c r="N206" s="249"/>
      <c r="O206" s="249"/>
      <c r="P206" s="249"/>
      <c r="Q206" s="249"/>
      <c r="R206" s="249"/>
      <c r="S206" s="249"/>
      <c r="T206" s="250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T206" s="251" t="s">
        <v>179</v>
      </c>
      <c r="AU206" s="251" t="s">
        <v>87</v>
      </c>
      <c r="AV206" s="13" t="s">
        <v>87</v>
      </c>
      <c r="AW206" s="13" t="s">
        <v>34</v>
      </c>
      <c r="AX206" s="13" t="s">
        <v>78</v>
      </c>
      <c r="AY206" s="251" t="s">
        <v>170</v>
      </c>
    </row>
    <row r="207" s="13" customFormat="1">
      <c r="A207" s="13"/>
      <c r="B207" s="240"/>
      <c r="C207" s="241"/>
      <c r="D207" s="242" t="s">
        <v>179</v>
      </c>
      <c r="E207" s="243" t="s">
        <v>1</v>
      </c>
      <c r="F207" s="244" t="s">
        <v>898</v>
      </c>
      <c r="G207" s="241"/>
      <c r="H207" s="245">
        <v>18.25</v>
      </c>
      <c r="I207" s="246"/>
      <c r="J207" s="241"/>
      <c r="K207" s="241"/>
      <c r="L207" s="247"/>
      <c r="M207" s="248"/>
      <c r="N207" s="249"/>
      <c r="O207" s="249"/>
      <c r="P207" s="249"/>
      <c r="Q207" s="249"/>
      <c r="R207" s="249"/>
      <c r="S207" s="249"/>
      <c r="T207" s="250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T207" s="251" t="s">
        <v>179</v>
      </c>
      <c r="AU207" s="251" t="s">
        <v>87</v>
      </c>
      <c r="AV207" s="13" t="s">
        <v>87</v>
      </c>
      <c r="AW207" s="13" t="s">
        <v>34</v>
      </c>
      <c r="AX207" s="13" t="s">
        <v>78</v>
      </c>
      <c r="AY207" s="251" t="s">
        <v>170</v>
      </c>
    </row>
    <row r="208" s="13" customFormat="1">
      <c r="A208" s="13"/>
      <c r="B208" s="240"/>
      <c r="C208" s="241"/>
      <c r="D208" s="242" t="s">
        <v>179</v>
      </c>
      <c r="E208" s="243" t="s">
        <v>1</v>
      </c>
      <c r="F208" s="244" t="s">
        <v>899</v>
      </c>
      <c r="G208" s="241"/>
      <c r="H208" s="245">
        <v>5.2380000000000004</v>
      </c>
      <c r="I208" s="246"/>
      <c r="J208" s="241"/>
      <c r="K208" s="241"/>
      <c r="L208" s="247"/>
      <c r="M208" s="248"/>
      <c r="N208" s="249"/>
      <c r="O208" s="249"/>
      <c r="P208" s="249"/>
      <c r="Q208" s="249"/>
      <c r="R208" s="249"/>
      <c r="S208" s="249"/>
      <c r="T208" s="250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T208" s="251" t="s">
        <v>179</v>
      </c>
      <c r="AU208" s="251" t="s">
        <v>87</v>
      </c>
      <c r="AV208" s="13" t="s">
        <v>87</v>
      </c>
      <c r="AW208" s="13" t="s">
        <v>34</v>
      </c>
      <c r="AX208" s="13" t="s">
        <v>78</v>
      </c>
      <c r="AY208" s="251" t="s">
        <v>170</v>
      </c>
    </row>
    <row r="209" s="13" customFormat="1">
      <c r="A209" s="13"/>
      <c r="B209" s="240"/>
      <c r="C209" s="241"/>
      <c r="D209" s="242" t="s">
        <v>179</v>
      </c>
      <c r="E209" s="243" t="s">
        <v>1</v>
      </c>
      <c r="F209" s="244" t="s">
        <v>900</v>
      </c>
      <c r="G209" s="241"/>
      <c r="H209" s="245">
        <v>6.1130000000000004</v>
      </c>
      <c r="I209" s="246"/>
      <c r="J209" s="241"/>
      <c r="K209" s="241"/>
      <c r="L209" s="247"/>
      <c r="M209" s="248"/>
      <c r="N209" s="249"/>
      <c r="O209" s="249"/>
      <c r="P209" s="249"/>
      <c r="Q209" s="249"/>
      <c r="R209" s="249"/>
      <c r="S209" s="249"/>
      <c r="T209" s="250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T209" s="251" t="s">
        <v>179</v>
      </c>
      <c r="AU209" s="251" t="s">
        <v>87</v>
      </c>
      <c r="AV209" s="13" t="s">
        <v>87</v>
      </c>
      <c r="AW209" s="13" t="s">
        <v>34</v>
      </c>
      <c r="AX209" s="13" t="s">
        <v>78</v>
      </c>
      <c r="AY209" s="251" t="s">
        <v>170</v>
      </c>
    </row>
    <row r="210" s="13" customFormat="1">
      <c r="A210" s="13"/>
      <c r="B210" s="240"/>
      <c r="C210" s="241"/>
      <c r="D210" s="242" t="s">
        <v>179</v>
      </c>
      <c r="E210" s="243" t="s">
        <v>1</v>
      </c>
      <c r="F210" s="244" t="s">
        <v>901</v>
      </c>
      <c r="G210" s="241"/>
      <c r="H210" s="245">
        <v>13.859999999999999</v>
      </c>
      <c r="I210" s="246"/>
      <c r="J210" s="241"/>
      <c r="K210" s="241"/>
      <c r="L210" s="247"/>
      <c r="M210" s="248"/>
      <c r="N210" s="249"/>
      <c r="O210" s="249"/>
      <c r="P210" s="249"/>
      <c r="Q210" s="249"/>
      <c r="R210" s="249"/>
      <c r="S210" s="249"/>
      <c r="T210" s="250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T210" s="251" t="s">
        <v>179</v>
      </c>
      <c r="AU210" s="251" t="s">
        <v>87</v>
      </c>
      <c r="AV210" s="13" t="s">
        <v>87</v>
      </c>
      <c r="AW210" s="13" t="s">
        <v>34</v>
      </c>
      <c r="AX210" s="13" t="s">
        <v>78</v>
      </c>
      <c r="AY210" s="251" t="s">
        <v>170</v>
      </c>
    </row>
    <row r="211" s="13" customFormat="1">
      <c r="A211" s="13"/>
      <c r="B211" s="240"/>
      <c r="C211" s="241"/>
      <c r="D211" s="242" t="s">
        <v>179</v>
      </c>
      <c r="E211" s="243" t="s">
        <v>1</v>
      </c>
      <c r="F211" s="244" t="s">
        <v>902</v>
      </c>
      <c r="G211" s="241"/>
      <c r="H211" s="245">
        <v>13.779999999999999</v>
      </c>
      <c r="I211" s="246"/>
      <c r="J211" s="241"/>
      <c r="K211" s="241"/>
      <c r="L211" s="247"/>
      <c r="M211" s="248"/>
      <c r="N211" s="249"/>
      <c r="O211" s="249"/>
      <c r="P211" s="249"/>
      <c r="Q211" s="249"/>
      <c r="R211" s="249"/>
      <c r="S211" s="249"/>
      <c r="T211" s="250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T211" s="251" t="s">
        <v>179</v>
      </c>
      <c r="AU211" s="251" t="s">
        <v>87</v>
      </c>
      <c r="AV211" s="13" t="s">
        <v>87</v>
      </c>
      <c r="AW211" s="13" t="s">
        <v>34</v>
      </c>
      <c r="AX211" s="13" t="s">
        <v>78</v>
      </c>
      <c r="AY211" s="251" t="s">
        <v>170</v>
      </c>
    </row>
    <row r="212" s="15" customFormat="1">
      <c r="A212" s="15"/>
      <c r="B212" s="262"/>
      <c r="C212" s="263"/>
      <c r="D212" s="242" t="s">
        <v>179</v>
      </c>
      <c r="E212" s="264" t="s">
        <v>1</v>
      </c>
      <c r="F212" s="265" t="s">
        <v>209</v>
      </c>
      <c r="G212" s="263"/>
      <c r="H212" s="266">
        <v>98.570999999999998</v>
      </c>
      <c r="I212" s="267"/>
      <c r="J212" s="263"/>
      <c r="K212" s="263"/>
      <c r="L212" s="268"/>
      <c r="M212" s="269"/>
      <c r="N212" s="270"/>
      <c r="O212" s="270"/>
      <c r="P212" s="270"/>
      <c r="Q212" s="270"/>
      <c r="R212" s="270"/>
      <c r="S212" s="270"/>
      <c r="T212" s="271"/>
      <c r="U212" s="15"/>
      <c r="V212" s="15"/>
      <c r="W212" s="15"/>
      <c r="X212" s="15"/>
      <c r="Y212" s="15"/>
      <c r="Z212" s="15"/>
      <c r="AA212" s="15"/>
      <c r="AB212" s="15"/>
      <c r="AC212" s="15"/>
      <c r="AD212" s="15"/>
      <c r="AE212" s="15"/>
      <c r="AT212" s="272" t="s">
        <v>179</v>
      </c>
      <c r="AU212" s="272" t="s">
        <v>87</v>
      </c>
      <c r="AV212" s="15" t="s">
        <v>177</v>
      </c>
      <c r="AW212" s="15" t="s">
        <v>34</v>
      </c>
      <c r="AX212" s="15" t="s">
        <v>85</v>
      </c>
      <c r="AY212" s="272" t="s">
        <v>170</v>
      </c>
    </row>
    <row r="213" s="2" customFormat="1" ht="66.75" customHeight="1">
      <c r="A213" s="39"/>
      <c r="B213" s="40"/>
      <c r="C213" s="227" t="s">
        <v>333</v>
      </c>
      <c r="D213" s="227" t="s">
        <v>172</v>
      </c>
      <c r="E213" s="228" t="s">
        <v>903</v>
      </c>
      <c r="F213" s="229" t="s">
        <v>904</v>
      </c>
      <c r="G213" s="230" t="s">
        <v>175</v>
      </c>
      <c r="H213" s="231">
        <v>98.570999999999998</v>
      </c>
      <c r="I213" s="232"/>
      <c r="J213" s="233">
        <f>ROUND(I213*H213,2)</f>
        <v>0</v>
      </c>
      <c r="K213" s="229" t="s">
        <v>176</v>
      </c>
      <c r="L213" s="45"/>
      <c r="M213" s="234" t="s">
        <v>1</v>
      </c>
      <c r="N213" s="235" t="s">
        <v>43</v>
      </c>
      <c r="O213" s="92"/>
      <c r="P213" s="236">
        <f>O213*H213</f>
        <v>0</v>
      </c>
      <c r="Q213" s="236">
        <v>0</v>
      </c>
      <c r="R213" s="236">
        <f>Q213*H213</f>
        <v>0</v>
      </c>
      <c r="S213" s="236">
        <v>0</v>
      </c>
      <c r="T213" s="237">
        <f>S213*H213</f>
        <v>0</v>
      </c>
      <c r="U213" s="39"/>
      <c r="V213" s="39"/>
      <c r="W213" s="39"/>
      <c r="X213" s="39"/>
      <c r="Y213" s="39"/>
      <c r="Z213" s="39"/>
      <c r="AA213" s="39"/>
      <c r="AB213" s="39"/>
      <c r="AC213" s="39"/>
      <c r="AD213" s="39"/>
      <c r="AE213" s="39"/>
      <c r="AR213" s="238" t="s">
        <v>177</v>
      </c>
      <c r="AT213" s="238" t="s">
        <v>172</v>
      </c>
      <c r="AU213" s="238" t="s">
        <v>87</v>
      </c>
      <c r="AY213" s="18" t="s">
        <v>170</v>
      </c>
      <c r="BE213" s="239">
        <f>IF(N213="základní",J213,0)</f>
        <v>0</v>
      </c>
      <c r="BF213" s="239">
        <f>IF(N213="snížená",J213,0)</f>
        <v>0</v>
      </c>
      <c r="BG213" s="239">
        <f>IF(N213="zákl. přenesená",J213,0)</f>
        <v>0</v>
      </c>
      <c r="BH213" s="239">
        <f>IF(N213="sníž. přenesená",J213,0)</f>
        <v>0</v>
      </c>
      <c r="BI213" s="239">
        <f>IF(N213="nulová",J213,0)</f>
        <v>0</v>
      </c>
      <c r="BJ213" s="18" t="s">
        <v>85</v>
      </c>
      <c r="BK213" s="239">
        <f>ROUND(I213*H213,2)</f>
        <v>0</v>
      </c>
      <c r="BL213" s="18" t="s">
        <v>177</v>
      </c>
      <c r="BM213" s="238" t="s">
        <v>905</v>
      </c>
    </row>
    <row r="214" s="13" customFormat="1">
      <c r="A214" s="13"/>
      <c r="B214" s="240"/>
      <c r="C214" s="241"/>
      <c r="D214" s="242" t="s">
        <v>179</v>
      </c>
      <c r="E214" s="243" t="s">
        <v>1</v>
      </c>
      <c r="F214" s="244" t="s">
        <v>906</v>
      </c>
      <c r="G214" s="241"/>
      <c r="H214" s="245">
        <v>98.570999999999998</v>
      </c>
      <c r="I214" s="246"/>
      <c r="J214" s="241"/>
      <c r="K214" s="241"/>
      <c r="L214" s="247"/>
      <c r="M214" s="248"/>
      <c r="N214" s="249"/>
      <c r="O214" s="249"/>
      <c r="P214" s="249"/>
      <c r="Q214" s="249"/>
      <c r="R214" s="249"/>
      <c r="S214" s="249"/>
      <c r="T214" s="250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T214" s="251" t="s">
        <v>179</v>
      </c>
      <c r="AU214" s="251" t="s">
        <v>87</v>
      </c>
      <c r="AV214" s="13" t="s">
        <v>87</v>
      </c>
      <c r="AW214" s="13" t="s">
        <v>34</v>
      </c>
      <c r="AX214" s="13" t="s">
        <v>85</v>
      </c>
      <c r="AY214" s="251" t="s">
        <v>170</v>
      </c>
    </row>
    <row r="215" s="2" customFormat="1" ht="66.75" customHeight="1">
      <c r="A215" s="39"/>
      <c r="B215" s="40"/>
      <c r="C215" s="227" t="s">
        <v>338</v>
      </c>
      <c r="D215" s="227" t="s">
        <v>172</v>
      </c>
      <c r="E215" s="228" t="s">
        <v>907</v>
      </c>
      <c r="F215" s="229" t="s">
        <v>908</v>
      </c>
      <c r="G215" s="230" t="s">
        <v>278</v>
      </c>
      <c r="H215" s="231">
        <v>0.02</v>
      </c>
      <c r="I215" s="232"/>
      <c r="J215" s="233">
        <f>ROUND(I215*H215,2)</f>
        <v>0</v>
      </c>
      <c r="K215" s="229" t="s">
        <v>176</v>
      </c>
      <c r="L215" s="45"/>
      <c r="M215" s="234" t="s">
        <v>1</v>
      </c>
      <c r="N215" s="235" t="s">
        <v>43</v>
      </c>
      <c r="O215" s="92"/>
      <c r="P215" s="236">
        <f>O215*H215</f>
        <v>0</v>
      </c>
      <c r="Q215" s="236">
        <v>1.08528</v>
      </c>
      <c r="R215" s="236">
        <f>Q215*H215</f>
        <v>0.021705600000000002</v>
      </c>
      <c r="S215" s="236">
        <v>0</v>
      </c>
      <c r="T215" s="237">
        <f>S215*H215</f>
        <v>0</v>
      </c>
      <c r="U215" s="39"/>
      <c r="V215" s="39"/>
      <c r="W215" s="39"/>
      <c r="X215" s="39"/>
      <c r="Y215" s="39"/>
      <c r="Z215" s="39"/>
      <c r="AA215" s="39"/>
      <c r="AB215" s="39"/>
      <c r="AC215" s="39"/>
      <c r="AD215" s="39"/>
      <c r="AE215" s="39"/>
      <c r="AR215" s="238" t="s">
        <v>177</v>
      </c>
      <c r="AT215" s="238" t="s">
        <v>172</v>
      </c>
      <c r="AU215" s="238" t="s">
        <v>87</v>
      </c>
      <c r="AY215" s="18" t="s">
        <v>170</v>
      </c>
      <c r="BE215" s="239">
        <f>IF(N215="základní",J215,0)</f>
        <v>0</v>
      </c>
      <c r="BF215" s="239">
        <f>IF(N215="snížená",J215,0)</f>
        <v>0</v>
      </c>
      <c r="BG215" s="239">
        <f>IF(N215="zákl. přenesená",J215,0)</f>
        <v>0</v>
      </c>
      <c r="BH215" s="239">
        <f>IF(N215="sníž. přenesená",J215,0)</f>
        <v>0</v>
      </c>
      <c r="BI215" s="239">
        <f>IF(N215="nulová",J215,0)</f>
        <v>0</v>
      </c>
      <c r="BJ215" s="18" t="s">
        <v>85</v>
      </c>
      <c r="BK215" s="239">
        <f>ROUND(I215*H215,2)</f>
        <v>0</v>
      </c>
      <c r="BL215" s="18" t="s">
        <v>177</v>
      </c>
      <c r="BM215" s="238" t="s">
        <v>909</v>
      </c>
    </row>
    <row r="216" s="13" customFormat="1">
      <c r="A216" s="13"/>
      <c r="B216" s="240"/>
      <c r="C216" s="241"/>
      <c r="D216" s="242" t="s">
        <v>179</v>
      </c>
      <c r="E216" s="243" t="s">
        <v>1</v>
      </c>
      <c r="F216" s="244" t="s">
        <v>910</v>
      </c>
      <c r="G216" s="241"/>
      <c r="H216" s="245">
        <v>0.0060000000000000001</v>
      </c>
      <c r="I216" s="246"/>
      <c r="J216" s="241"/>
      <c r="K216" s="241"/>
      <c r="L216" s="247"/>
      <c r="M216" s="248"/>
      <c r="N216" s="249"/>
      <c r="O216" s="249"/>
      <c r="P216" s="249"/>
      <c r="Q216" s="249"/>
      <c r="R216" s="249"/>
      <c r="S216" s="249"/>
      <c r="T216" s="250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T216" s="251" t="s">
        <v>179</v>
      </c>
      <c r="AU216" s="251" t="s">
        <v>87</v>
      </c>
      <c r="AV216" s="13" t="s">
        <v>87</v>
      </c>
      <c r="AW216" s="13" t="s">
        <v>34</v>
      </c>
      <c r="AX216" s="13" t="s">
        <v>78</v>
      </c>
      <c r="AY216" s="251" t="s">
        <v>170</v>
      </c>
    </row>
    <row r="217" s="13" customFormat="1">
      <c r="A217" s="13"/>
      <c r="B217" s="240"/>
      <c r="C217" s="241"/>
      <c r="D217" s="242" t="s">
        <v>179</v>
      </c>
      <c r="E217" s="243" t="s">
        <v>1</v>
      </c>
      <c r="F217" s="244" t="s">
        <v>911</v>
      </c>
      <c r="G217" s="241"/>
      <c r="H217" s="245">
        <v>0.014</v>
      </c>
      <c r="I217" s="246"/>
      <c r="J217" s="241"/>
      <c r="K217" s="241"/>
      <c r="L217" s="247"/>
      <c r="M217" s="248"/>
      <c r="N217" s="249"/>
      <c r="O217" s="249"/>
      <c r="P217" s="249"/>
      <c r="Q217" s="249"/>
      <c r="R217" s="249"/>
      <c r="S217" s="249"/>
      <c r="T217" s="250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T217" s="251" t="s">
        <v>179</v>
      </c>
      <c r="AU217" s="251" t="s">
        <v>87</v>
      </c>
      <c r="AV217" s="13" t="s">
        <v>87</v>
      </c>
      <c r="AW217" s="13" t="s">
        <v>34</v>
      </c>
      <c r="AX217" s="13" t="s">
        <v>78</v>
      </c>
      <c r="AY217" s="251" t="s">
        <v>170</v>
      </c>
    </row>
    <row r="218" s="15" customFormat="1">
      <c r="A218" s="15"/>
      <c r="B218" s="262"/>
      <c r="C218" s="263"/>
      <c r="D218" s="242" t="s">
        <v>179</v>
      </c>
      <c r="E218" s="264" t="s">
        <v>1</v>
      </c>
      <c r="F218" s="265" t="s">
        <v>209</v>
      </c>
      <c r="G218" s="263"/>
      <c r="H218" s="266">
        <v>0.02</v>
      </c>
      <c r="I218" s="267"/>
      <c r="J218" s="263"/>
      <c r="K218" s="263"/>
      <c r="L218" s="268"/>
      <c r="M218" s="269"/>
      <c r="N218" s="270"/>
      <c r="O218" s="270"/>
      <c r="P218" s="270"/>
      <c r="Q218" s="270"/>
      <c r="R218" s="270"/>
      <c r="S218" s="270"/>
      <c r="T218" s="271"/>
      <c r="U218" s="15"/>
      <c r="V218" s="15"/>
      <c r="W218" s="15"/>
      <c r="X218" s="15"/>
      <c r="Y218" s="15"/>
      <c r="Z218" s="15"/>
      <c r="AA218" s="15"/>
      <c r="AB218" s="15"/>
      <c r="AC218" s="15"/>
      <c r="AD218" s="15"/>
      <c r="AE218" s="15"/>
      <c r="AT218" s="272" t="s">
        <v>179</v>
      </c>
      <c r="AU218" s="272" t="s">
        <v>87</v>
      </c>
      <c r="AV218" s="15" t="s">
        <v>177</v>
      </c>
      <c r="AW218" s="15" t="s">
        <v>34</v>
      </c>
      <c r="AX218" s="15" t="s">
        <v>85</v>
      </c>
      <c r="AY218" s="272" t="s">
        <v>170</v>
      </c>
    </row>
    <row r="219" s="2" customFormat="1" ht="66.75" customHeight="1">
      <c r="A219" s="39"/>
      <c r="B219" s="40"/>
      <c r="C219" s="227" t="s">
        <v>343</v>
      </c>
      <c r="D219" s="227" t="s">
        <v>172</v>
      </c>
      <c r="E219" s="228" t="s">
        <v>912</v>
      </c>
      <c r="F219" s="229" t="s">
        <v>913</v>
      </c>
      <c r="G219" s="230" t="s">
        <v>278</v>
      </c>
      <c r="H219" s="231">
        <v>1.262</v>
      </c>
      <c r="I219" s="232"/>
      <c r="J219" s="233">
        <f>ROUND(I219*H219,2)</f>
        <v>0</v>
      </c>
      <c r="K219" s="229" t="s">
        <v>176</v>
      </c>
      <c r="L219" s="45"/>
      <c r="M219" s="234" t="s">
        <v>1</v>
      </c>
      <c r="N219" s="235" t="s">
        <v>43</v>
      </c>
      <c r="O219" s="92"/>
      <c r="P219" s="236">
        <f>O219*H219</f>
        <v>0</v>
      </c>
      <c r="Q219" s="236">
        <v>1.03955</v>
      </c>
      <c r="R219" s="236">
        <f>Q219*H219</f>
        <v>1.3119121</v>
      </c>
      <c r="S219" s="236">
        <v>0</v>
      </c>
      <c r="T219" s="237">
        <f>S219*H219</f>
        <v>0</v>
      </c>
      <c r="U219" s="39"/>
      <c r="V219" s="39"/>
      <c r="W219" s="39"/>
      <c r="X219" s="39"/>
      <c r="Y219" s="39"/>
      <c r="Z219" s="39"/>
      <c r="AA219" s="39"/>
      <c r="AB219" s="39"/>
      <c r="AC219" s="39"/>
      <c r="AD219" s="39"/>
      <c r="AE219" s="39"/>
      <c r="AR219" s="238" t="s">
        <v>177</v>
      </c>
      <c r="AT219" s="238" t="s">
        <v>172</v>
      </c>
      <c r="AU219" s="238" t="s">
        <v>87</v>
      </c>
      <c r="AY219" s="18" t="s">
        <v>170</v>
      </c>
      <c r="BE219" s="239">
        <f>IF(N219="základní",J219,0)</f>
        <v>0</v>
      </c>
      <c r="BF219" s="239">
        <f>IF(N219="snížená",J219,0)</f>
        <v>0</v>
      </c>
      <c r="BG219" s="239">
        <f>IF(N219="zákl. přenesená",J219,0)</f>
        <v>0</v>
      </c>
      <c r="BH219" s="239">
        <f>IF(N219="sníž. přenesená",J219,0)</f>
        <v>0</v>
      </c>
      <c r="BI219" s="239">
        <f>IF(N219="nulová",J219,0)</f>
        <v>0</v>
      </c>
      <c r="BJ219" s="18" t="s">
        <v>85</v>
      </c>
      <c r="BK219" s="239">
        <f>ROUND(I219*H219,2)</f>
        <v>0</v>
      </c>
      <c r="BL219" s="18" t="s">
        <v>177</v>
      </c>
      <c r="BM219" s="238" t="s">
        <v>914</v>
      </c>
    </row>
    <row r="220" s="13" customFormat="1">
      <c r="A220" s="13"/>
      <c r="B220" s="240"/>
      <c r="C220" s="241"/>
      <c r="D220" s="242" t="s">
        <v>179</v>
      </c>
      <c r="E220" s="243" t="s">
        <v>1</v>
      </c>
      <c r="F220" s="244" t="s">
        <v>915</v>
      </c>
      <c r="G220" s="241"/>
      <c r="H220" s="245">
        <v>0.29599999999999999</v>
      </c>
      <c r="I220" s="246"/>
      <c r="J220" s="241"/>
      <c r="K220" s="241"/>
      <c r="L220" s="247"/>
      <c r="M220" s="248"/>
      <c r="N220" s="249"/>
      <c r="O220" s="249"/>
      <c r="P220" s="249"/>
      <c r="Q220" s="249"/>
      <c r="R220" s="249"/>
      <c r="S220" s="249"/>
      <c r="T220" s="250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T220" s="251" t="s">
        <v>179</v>
      </c>
      <c r="AU220" s="251" t="s">
        <v>87</v>
      </c>
      <c r="AV220" s="13" t="s">
        <v>87</v>
      </c>
      <c r="AW220" s="13" t="s">
        <v>34</v>
      </c>
      <c r="AX220" s="13" t="s">
        <v>78</v>
      </c>
      <c r="AY220" s="251" t="s">
        <v>170</v>
      </c>
    </row>
    <row r="221" s="13" customFormat="1">
      <c r="A221" s="13"/>
      <c r="B221" s="240"/>
      <c r="C221" s="241"/>
      <c r="D221" s="242" t="s">
        <v>179</v>
      </c>
      <c r="E221" s="243" t="s">
        <v>1</v>
      </c>
      <c r="F221" s="244" t="s">
        <v>916</v>
      </c>
      <c r="G221" s="241"/>
      <c r="H221" s="245">
        <v>0.308</v>
      </c>
      <c r="I221" s="246"/>
      <c r="J221" s="241"/>
      <c r="K221" s="241"/>
      <c r="L221" s="247"/>
      <c r="M221" s="248"/>
      <c r="N221" s="249"/>
      <c r="O221" s="249"/>
      <c r="P221" s="249"/>
      <c r="Q221" s="249"/>
      <c r="R221" s="249"/>
      <c r="S221" s="249"/>
      <c r="T221" s="250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T221" s="251" t="s">
        <v>179</v>
      </c>
      <c r="AU221" s="251" t="s">
        <v>87</v>
      </c>
      <c r="AV221" s="13" t="s">
        <v>87</v>
      </c>
      <c r="AW221" s="13" t="s">
        <v>34</v>
      </c>
      <c r="AX221" s="13" t="s">
        <v>78</v>
      </c>
      <c r="AY221" s="251" t="s">
        <v>170</v>
      </c>
    </row>
    <row r="222" s="13" customFormat="1">
      <c r="A222" s="13"/>
      <c r="B222" s="240"/>
      <c r="C222" s="241"/>
      <c r="D222" s="242" t="s">
        <v>179</v>
      </c>
      <c r="E222" s="243" t="s">
        <v>1</v>
      </c>
      <c r="F222" s="244" t="s">
        <v>917</v>
      </c>
      <c r="G222" s="241"/>
      <c r="H222" s="245">
        <v>0.152</v>
      </c>
      <c r="I222" s="246"/>
      <c r="J222" s="241"/>
      <c r="K222" s="241"/>
      <c r="L222" s="247"/>
      <c r="M222" s="248"/>
      <c r="N222" s="249"/>
      <c r="O222" s="249"/>
      <c r="P222" s="249"/>
      <c r="Q222" s="249"/>
      <c r="R222" s="249"/>
      <c r="S222" s="249"/>
      <c r="T222" s="250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T222" s="251" t="s">
        <v>179</v>
      </c>
      <c r="AU222" s="251" t="s">
        <v>87</v>
      </c>
      <c r="AV222" s="13" t="s">
        <v>87</v>
      </c>
      <c r="AW222" s="13" t="s">
        <v>34</v>
      </c>
      <c r="AX222" s="13" t="s">
        <v>78</v>
      </c>
      <c r="AY222" s="251" t="s">
        <v>170</v>
      </c>
    </row>
    <row r="223" s="13" customFormat="1">
      <c r="A223" s="13"/>
      <c r="B223" s="240"/>
      <c r="C223" s="241"/>
      <c r="D223" s="242" t="s">
        <v>179</v>
      </c>
      <c r="E223" s="243" t="s">
        <v>1</v>
      </c>
      <c r="F223" s="244" t="s">
        <v>918</v>
      </c>
      <c r="G223" s="241"/>
      <c r="H223" s="245">
        <v>0.29899999999999999</v>
      </c>
      <c r="I223" s="246"/>
      <c r="J223" s="241"/>
      <c r="K223" s="241"/>
      <c r="L223" s="247"/>
      <c r="M223" s="248"/>
      <c r="N223" s="249"/>
      <c r="O223" s="249"/>
      <c r="P223" s="249"/>
      <c r="Q223" s="249"/>
      <c r="R223" s="249"/>
      <c r="S223" s="249"/>
      <c r="T223" s="250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T223" s="251" t="s">
        <v>179</v>
      </c>
      <c r="AU223" s="251" t="s">
        <v>87</v>
      </c>
      <c r="AV223" s="13" t="s">
        <v>87</v>
      </c>
      <c r="AW223" s="13" t="s">
        <v>34</v>
      </c>
      <c r="AX223" s="13" t="s">
        <v>78</v>
      </c>
      <c r="AY223" s="251" t="s">
        <v>170</v>
      </c>
    </row>
    <row r="224" s="13" customFormat="1">
      <c r="A224" s="13"/>
      <c r="B224" s="240"/>
      <c r="C224" s="241"/>
      <c r="D224" s="242" t="s">
        <v>179</v>
      </c>
      <c r="E224" s="243" t="s">
        <v>1</v>
      </c>
      <c r="F224" s="244" t="s">
        <v>919</v>
      </c>
      <c r="G224" s="241"/>
      <c r="H224" s="245">
        <v>0.20699999999999999</v>
      </c>
      <c r="I224" s="246"/>
      <c r="J224" s="241"/>
      <c r="K224" s="241"/>
      <c r="L224" s="247"/>
      <c r="M224" s="248"/>
      <c r="N224" s="249"/>
      <c r="O224" s="249"/>
      <c r="P224" s="249"/>
      <c r="Q224" s="249"/>
      <c r="R224" s="249"/>
      <c r="S224" s="249"/>
      <c r="T224" s="250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T224" s="251" t="s">
        <v>179</v>
      </c>
      <c r="AU224" s="251" t="s">
        <v>87</v>
      </c>
      <c r="AV224" s="13" t="s">
        <v>87</v>
      </c>
      <c r="AW224" s="13" t="s">
        <v>34</v>
      </c>
      <c r="AX224" s="13" t="s">
        <v>78</v>
      </c>
      <c r="AY224" s="251" t="s">
        <v>170</v>
      </c>
    </row>
    <row r="225" s="15" customFormat="1">
      <c r="A225" s="15"/>
      <c r="B225" s="262"/>
      <c r="C225" s="263"/>
      <c r="D225" s="242" t="s">
        <v>179</v>
      </c>
      <c r="E225" s="264" t="s">
        <v>1</v>
      </c>
      <c r="F225" s="265" t="s">
        <v>209</v>
      </c>
      <c r="G225" s="263"/>
      <c r="H225" s="266">
        <v>1.262</v>
      </c>
      <c r="I225" s="267"/>
      <c r="J225" s="263"/>
      <c r="K225" s="263"/>
      <c r="L225" s="268"/>
      <c r="M225" s="269"/>
      <c r="N225" s="270"/>
      <c r="O225" s="270"/>
      <c r="P225" s="270"/>
      <c r="Q225" s="270"/>
      <c r="R225" s="270"/>
      <c r="S225" s="270"/>
      <c r="T225" s="271"/>
      <c r="U225" s="15"/>
      <c r="V225" s="15"/>
      <c r="W225" s="15"/>
      <c r="X225" s="15"/>
      <c r="Y225" s="15"/>
      <c r="Z225" s="15"/>
      <c r="AA225" s="15"/>
      <c r="AB225" s="15"/>
      <c r="AC225" s="15"/>
      <c r="AD225" s="15"/>
      <c r="AE225" s="15"/>
      <c r="AT225" s="272" t="s">
        <v>179</v>
      </c>
      <c r="AU225" s="272" t="s">
        <v>87</v>
      </c>
      <c r="AV225" s="15" t="s">
        <v>177</v>
      </c>
      <c r="AW225" s="15" t="s">
        <v>34</v>
      </c>
      <c r="AX225" s="15" t="s">
        <v>85</v>
      </c>
      <c r="AY225" s="272" t="s">
        <v>170</v>
      </c>
    </row>
    <row r="226" s="2" customFormat="1" ht="16.5" customHeight="1">
      <c r="A226" s="39"/>
      <c r="B226" s="40"/>
      <c r="C226" s="227" t="s">
        <v>349</v>
      </c>
      <c r="D226" s="227" t="s">
        <v>172</v>
      </c>
      <c r="E226" s="228" t="s">
        <v>920</v>
      </c>
      <c r="F226" s="229" t="s">
        <v>921</v>
      </c>
      <c r="G226" s="230" t="s">
        <v>183</v>
      </c>
      <c r="H226" s="231">
        <v>19</v>
      </c>
      <c r="I226" s="232"/>
      <c r="J226" s="233">
        <f>ROUND(I226*H226,2)</f>
        <v>0</v>
      </c>
      <c r="K226" s="229" t="s">
        <v>1</v>
      </c>
      <c r="L226" s="45"/>
      <c r="M226" s="234" t="s">
        <v>1</v>
      </c>
      <c r="N226" s="235" t="s">
        <v>43</v>
      </c>
      <c r="O226" s="92"/>
      <c r="P226" s="236">
        <f>O226*H226</f>
        <v>0</v>
      </c>
      <c r="Q226" s="236">
        <v>0</v>
      </c>
      <c r="R226" s="236">
        <f>Q226*H226</f>
        <v>0</v>
      </c>
      <c r="S226" s="236">
        <v>0</v>
      </c>
      <c r="T226" s="237">
        <f>S226*H226</f>
        <v>0</v>
      </c>
      <c r="U226" s="39"/>
      <c r="V226" s="39"/>
      <c r="W226" s="39"/>
      <c r="X226" s="39"/>
      <c r="Y226" s="39"/>
      <c r="Z226" s="39"/>
      <c r="AA226" s="39"/>
      <c r="AB226" s="39"/>
      <c r="AC226" s="39"/>
      <c r="AD226" s="39"/>
      <c r="AE226" s="39"/>
      <c r="AR226" s="238" t="s">
        <v>177</v>
      </c>
      <c r="AT226" s="238" t="s">
        <v>172</v>
      </c>
      <c r="AU226" s="238" t="s">
        <v>87</v>
      </c>
      <c r="AY226" s="18" t="s">
        <v>170</v>
      </c>
      <c r="BE226" s="239">
        <f>IF(N226="základní",J226,0)</f>
        <v>0</v>
      </c>
      <c r="BF226" s="239">
        <f>IF(N226="snížená",J226,0)</f>
        <v>0</v>
      </c>
      <c r="BG226" s="239">
        <f>IF(N226="zákl. přenesená",J226,0)</f>
        <v>0</v>
      </c>
      <c r="BH226" s="239">
        <f>IF(N226="sníž. přenesená",J226,0)</f>
        <v>0</v>
      </c>
      <c r="BI226" s="239">
        <f>IF(N226="nulová",J226,0)</f>
        <v>0</v>
      </c>
      <c r="BJ226" s="18" t="s">
        <v>85</v>
      </c>
      <c r="BK226" s="239">
        <f>ROUND(I226*H226,2)</f>
        <v>0</v>
      </c>
      <c r="BL226" s="18" t="s">
        <v>177</v>
      </c>
      <c r="BM226" s="238" t="s">
        <v>922</v>
      </c>
    </row>
    <row r="227" s="13" customFormat="1">
      <c r="A227" s="13"/>
      <c r="B227" s="240"/>
      <c r="C227" s="241"/>
      <c r="D227" s="242" t="s">
        <v>179</v>
      </c>
      <c r="E227" s="243" t="s">
        <v>1</v>
      </c>
      <c r="F227" s="244" t="s">
        <v>923</v>
      </c>
      <c r="G227" s="241"/>
      <c r="H227" s="245">
        <v>1</v>
      </c>
      <c r="I227" s="246"/>
      <c r="J227" s="241"/>
      <c r="K227" s="241"/>
      <c r="L227" s="247"/>
      <c r="M227" s="248"/>
      <c r="N227" s="249"/>
      <c r="O227" s="249"/>
      <c r="P227" s="249"/>
      <c r="Q227" s="249"/>
      <c r="R227" s="249"/>
      <c r="S227" s="249"/>
      <c r="T227" s="250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T227" s="251" t="s">
        <v>179</v>
      </c>
      <c r="AU227" s="251" t="s">
        <v>87</v>
      </c>
      <c r="AV227" s="13" t="s">
        <v>87</v>
      </c>
      <c r="AW227" s="13" t="s">
        <v>34</v>
      </c>
      <c r="AX227" s="13" t="s">
        <v>78</v>
      </c>
      <c r="AY227" s="251" t="s">
        <v>170</v>
      </c>
    </row>
    <row r="228" s="13" customFormat="1">
      <c r="A228" s="13"/>
      <c r="B228" s="240"/>
      <c r="C228" s="241"/>
      <c r="D228" s="242" t="s">
        <v>179</v>
      </c>
      <c r="E228" s="243" t="s">
        <v>1</v>
      </c>
      <c r="F228" s="244" t="s">
        <v>924</v>
      </c>
      <c r="G228" s="241"/>
      <c r="H228" s="245">
        <v>6</v>
      </c>
      <c r="I228" s="246"/>
      <c r="J228" s="241"/>
      <c r="K228" s="241"/>
      <c r="L228" s="247"/>
      <c r="M228" s="248"/>
      <c r="N228" s="249"/>
      <c r="O228" s="249"/>
      <c r="P228" s="249"/>
      <c r="Q228" s="249"/>
      <c r="R228" s="249"/>
      <c r="S228" s="249"/>
      <c r="T228" s="250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T228" s="251" t="s">
        <v>179</v>
      </c>
      <c r="AU228" s="251" t="s">
        <v>87</v>
      </c>
      <c r="AV228" s="13" t="s">
        <v>87</v>
      </c>
      <c r="AW228" s="13" t="s">
        <v>34</v>
      </c>
      <c r="AX228" s="13" t="s">
        <v>78</v>
      </c>
      <c r="AY228" s="251" t="s">
        <v>170</v>
      </c>
    </row>
    <row r="229" s="13" customFormat="1">
      <c r="A229" s="13"/>
      <c r="B229" s="240"/>
      <c r="C229" s="241"/>
      <c r="D229" s="242" t="s">
        <v>179</v>
      </c>
      <c r="E229" s="243" t="s">
        <v>1</v>
      </c>
      <c r="F229" s="244" t="s">
        <v>925</v>
      </c>
      <c r="G229" s="241"/>
      <c r="H229" s="245">
        <v>1</v>
      </c>
      <c r="I229" s="246"/>
      <c r="J229" s="241"/>
      <c r="K229" s="241"/>
      <c r="L229" s="247"/>
      <c r="M229" s="248"/>
      <c r="N229" s="249"/>
      <c r="O229" s="249"/>
      <c r="P229" s="249"/>
      <c r="Q229" s="249"/>
      <c r="R229" s="249"/>
      <c r="S229" s="249"/>
      <c r="T229" s="250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T229" s="251" t="s">
        <v>179</v>
      </c>
      <c r="AU229" s="251" t="s">
        <v>87</v>
      </c>
      <c r="AV229" s="13" t="s">
        <v>87</v>
      </c>
      <c r="AW229" s="13" t="s">
        <v>34</v>
      </c>
      <c r="AX229" s="13" t="s">
        <v>78</v>
      </c>
      <c r="AY229" s="251" t="s">
        <v>170</v>
      </c>
    </row>
    <row r="230" s="13" customFormat="1">
      <c r="A230" s="13"/>
      <c r="B230" s="240"/>
      <c r="C230" s="241"/>
      <c r="D230" s="242" t="s">
        <v>179</v>
      </c>
      <c r="E230" s="243" t="s">
        <v>1</v>
      </c>
      <c r="F230" s="244" t="s">
        <v>926</v>
      </c>
      <c r="G230" s="241"/>
      <c r="H230" s="245">
        <v>11</v>
      </c>
      <c r="I230" s="246"/>
      <c r="J230" s="241"/>
      <c r="K230" s="241"/>
      <c r="L230" s="247"/>
      <c r="M230" s="248"/>
      <c r="N230" s="249"/>
      <c r="O230" s="249"/>
      <c r="P230" s="249"/>
      <c r="Q230" s="249"/>
      <c r="R230" s="249"/>
      <c r="S230" s="249"/>
      <c r="T230" s="250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T230" s="251" t="s">
        <v>179</v>
      </c>
      <c r="AU230" s="251" t="s">
        <v>87</v>
      </c>
      <c r="AV230" s="13" t="s">
        <v>87</v>
      </c>
      <c r="AW230" s="13" t="s">
        <v>34</v>
      </c>
      <c r="AX230" s="13" t="s">
        <v>78</v>
      </c>
      <c r="AY230" s="251" t="s">
        <v>170</v>
      </c>
    </row>
    <row r="231" s="15" customFormat="1">
      <c r="A231" s="15"/>
      <c r="B231" s="262"/>
      <c r="C231" s="263"/>
      <c r="D231" s="242" t="s">
        <v>179</v>
      </c>
      <c r="E231" s="264" t="s">
        <v>1</v>
      </c>
      <c r="F231" s="265" t="s">
        <v>209</v>
      </c>
      <c r="G231" s="263"/>
      <c r="H231" s="266">
        <v>19</v>
      </c>
      <c r="I231" s="267"/>
      <c r="J231" s="263"/>
      <c r="K231" s="263"/>
      <c r="L231" s="268"/>
      <c r="M231" s="269"/>
      <c r="N231" s="270"/>
      <c r="O231" s="270"/>
      <c r="P231" s="270"/>
      <c r="Q231" s="270"/>
      <c r="R231" s="270"/>
      <c r="S231" s="270"/>
      <c r="T231" s="271"/>
      <c r="U231" s="15"/>
      <c r="V231" s="15"/>
      <c r="W231" s="15"/>
      <c r="X231" s="15"/>
      <c r="Y231" s="15"/>
      <c r="Z231" s="15"/>
      <c r="AA231" s="15"/>
      <c r="AB231" s="15"/>
      <c r="AC231" s="15"/>
      <c r="AD231" s="15"/>
      <c r="AE231" s="15"/>
      <c r="AT231" s="272" t="s">
        <v>179</v>
      </c>
      <c r="AU231" s="272" t="s">
        <v>87</v>
      </c>
      <c r="AV231" s="15" t="s">
        <v>177</v>
      </c>
      <c r="AW231" s="15" t="s">
        <v>34</v>
      </c>
      <c r="AX231" s="15" t="s">
        <v>85</v>
      </c>
      <c r="AY231" s="272" t="s">
        <v>170</v>
      </c>
    </row>
    <row r="232" s="2" customFormat="1" ht="24.15" customHeight="1">
      <c r="A232" s="39"/>
      <c r="B232" s="40"/>
      <c r="C232" s="273" t="s">
        <v>355</v>
      </c>
      <c r="D232" s="273" t="s">
        <v>298</v>
      </c>
      <c r="E232" s="274" t="s">
        <v>927</v>
      </c>
      <c r="F232" s="275" t="s">
        <v>928</v>
      </c>
      <c r="G232" s="276" t="s">
        <v>278</v>
      </c>
      <c r="H232" s="277">
        <v>0.014999999999999999</v>
      </c>
      <c r="I232" s="278"/>
      <c r="J232" s="279">
        <f>ROUND(I232*H232,2)</f>
        <v>0</v>
      </c>
      <c r="K232" s="275" t="s">
        <v>176</v>
      </c>
      <c r="L232" s="280"/>
      <c r="M232" s="281" t="s">
        <v>1</v>
      </c>
      <c r="N232" s="282" t="s">
        <v>43</v>
      </c>
      <c r="O232" s="92"/>
      <c r="P232" s="236">
        <f>O232*H232</f>
        <v>0</v>
      </c>
      <c r="Q232" s="236">
        <v>1</v>
      </c>
      <c r="R232" s="236">
        <f>Q232*H232</f>
        <v>0.014999999999999999</v>
      </c>
      <c r="S232" s="236">
        <v>0</v>
      </c>
      <c r="T232" s="237">
        <f>S232*H232</f>
        <v>0</v>
      </c>
      <c r="U232" s="39"/>
      <c r="V232" s="39"/>
      <c r="W232" s="39"/>
      <c r="X232" s="39"/>
      <c r="Y232" s="39"/>
      <c r="Z232" s="39"/>
      <c r="AA232" s="39"/>
      <c r="AB232" s="39"/>
      <c r="AC232" s="39"/>
      <c r="AD232" s="39"/>
      <c r="AE232" s="39"/>
      <c r="AR232" s="238" t="s">
        <v>210</v>
      </c>
      <c r="AT232" s="238" t="s">
        <v>298</v>
      </c>
      <c r="AU232" s="238" t="s">
        <v>87</v>
      </c>
      <c r="AY232" s="18" t="s">
        <v>170</v>
      </c>
      <c r="BE232" s="239">
        <f>IF(N232="základní",J232,0)</f>
        <v>0</v>
      </c>
      <c r="BF232" s="239">
        <f>IF(N232="snížená",J232,0)</f>
        <v>0</v>
      </c>
      <c r="BG232" s="239">
        <f>IF(N232="zákl. přenesená",J232,0)</f>
        <v>0</v>
      </c>
      <c r="BH232" s="239">
        <f>IF(N232="sníž. přenesená",J232,0)</f>
        <v>0</v>
      </c>
      <c r="BI232" s="239">
        <f>IF(N232="nulová",J232,0)</f>
        <v>0</v>
      </c>
      <c r="BJ232" s="18" t="s">
        <v>85</v>
      </c>
      <c r="BK232" s="239">
        <f>ROUND(I232*H232,2)</f>
        <v>0</v>
      </c>
      <c r="BL232" s="18" t="s">
        <v>177</v>
      </c>
      <c r="BM232" s="238" t="s">
        <v>929</v>
      </c>
    </row>
    <row r="233" s="13" customFormat="1">
      <c r="A233" s="13"/>
      <c r="B233" s="240"/>
      <c r="C233" s="241"/>
      <c r="D233" s="242" t="s">
        <v>179</v>
      </c>
      <c r="E233" s="243" t="s">
        <v>1</v>
      </c>
      <c r="F233" s="244" t="s">
        <v>930</v>
      </c>
      <c r="G233" s="241"/>
      <c r="H233" s="245">
        <v>0.014999999999999999</v>
      </c>
      <c r="I233" s="246"/>
      <c r="J233" s="241"/>
      <c r="K233" s="241"/>
      <c r="L233" s="247"/>
      <c r="M233" s="248"/>
      <c r="N233" s="249"/>
      <c r="O233" s="249"/>
      <c r="P233" s="249"/>
      <c r="Q233" s="249"/>
      <c r="R233" s="249"/>
      <c r="S233" s="249"/>
      <c r="T233" s="250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T233" s="251" t="s">
        <v>179</v>
      </c>
      <c r="AU233" s="251" t="s">
        <v>87</v>
      </c>
      <c r="AV233" s="13" t="s">
        <v>87</v>
      </c>
      <c r="AW233" s="13" t="s">
        <v>34</v>
      </c>
      <c r="AX233" s="13" t="s">
        <v>85</v>
      </c>
      <c r="AY233" s="251" t="s">
        <v>170</v>
      </c>
    </row>
    <row r="234" s="2" customFormat="1" ht="21.75" customHeight="1">
      <c r="A234" s="39"/>
      <c r="B234" s="40"/>
      <c r="C234" s="273" t="s">
        <v>362</v>
      </c>
      <c r="D234" s="273" t="s">
        <v>298</v>
      </c>
      <c r="E234" s="274" t="s">
        <v>931</v>
      </c>
      <c r="F234" s="275" t="s">
        <v>932</v>
      </c>
      <c r="G234" s="276" t="s">
        <v>278</v>
      </c>
      <c r="H234" s="277">
        <v>0.0040000000000000001</v>
      </c>
      <c r="I234" s="278"/>
      <c r="J234" s="279">
        <f>ROUND(I234*H234,2)</f>
        <v>0</v>
      </c>
      <c r="K234" s="275" t="s">
        <v>176</v>
      </c>
      <c r="L234" s="280"/>
      <c r="M234" s="281" t="s">
        <v>1</v>
      </c>
      <c r="N234" s="282" t="s">
        <v>43</v>
      </c>
      <c r="O234" s="92"/>
      <c r="P234" s="236">
        <f>O234*H234</f>
        <v>0</v>
      </c>
      <c r="Q234" s="236">
        <v>1</v>
      </c>
      <c r="R234" s="236">
        <f>Q234*H234</f>
        <v>0.0040000000000000001</v>
      </c>
      <c r="S234" s="236">
        <v>0</v>
      </c>
      <c r="T234" s="237">
        <f>S234*H234</f>
        <v>0</v>
      </c>
      <c r="U234" s="39"/>
      <c r="V234" s="39"/>
      <c r="W234" s="39"/>
      <c r="X234" s="39"/>
      <c r="Y234" s="39"/>
      <c r="Z234" s="39"/>
      <c r="AA234" s="39"/>
      <c r="AB234" s="39"/>
      <c r="AC234" s="39"/>
      <c r="AD234" s="39"/>
      <c r="AE234" s="39"/>
      <c r="AR234" s="238" t="s">
        <v>210</v>
      </c>
      <c r="AT234" s="238" t="s">
        <v>298</v>
      </c>
      <c r="AU234" s="238" t="s">
        <v>87</v>
      </c>
      <c r="AY234" s="18" t="s">
        <v>170</v>
      </c>
      <c r="BE234" s="239">
        <f>IF(N234="základní",J234,0)</f>
        <v>0</v>
      </c>
      <c r="BF234" s="239">
        <f>IF(N234="snížená",J234,0)</f>
        <v>0</v>
      </c>
      <c r="BG234" s="239">
        <f>IF(N234="zákl. přenesená",J234,0)</f>
        <v>0</v>
      </c>
      <c r="BH234" s="239">
        <f>IF(N234="sníž. přenesená",J234,0)</f>
        <v>0</v>
      </c>
      <c r="BI234" s="239">
        <f>IF(N234="nulová",J234,0)</f>
        <v>0</v>
      </c>
      <c r="BJ234" s="18" t="s">
        <v>85</v>
      </c>
      <c r="BK234" s="239">
        <f>ROUND(I234*H234,2)</f>
        <v>0</v>
      </c>
      <c r="BL234" s="18" t="s">
        <v>177</v>
      </c>
      <c r="BM234" s="238" t="s">
        <v>933</v>
      </c>
    </row>
    <row r="235" s="13" customFormat="1">
      <c r="A235" s="13"/>
      <c r="B235" s="240"/>
      <c r="C235" s="241"/>
      <c r="D235" s="242" t="s">
        <v>179</v>
      </c>
      <c r="E235" s="243" t="s">
        <v>1</v>
      </c>
      <c r="F235" s="244" t="s">
        <v>934</v>
      </c>
      <c r="G235" s="241"/>
      <c r="H235" s="245">
        <v>0.0040000000000000001</v>
      </c>
      <c r="I235" s="246"/>
      <c r="J235" s="241"/>
      <c r="K235" s="241"/>
      <c r="L235" s="247"/>
      <c r="M235" s="248"/>
      <c r="N235" s="249"/>
      <c r="O235" s="249"/>
      <c r="P235" s="249"/>
      <c r="Q235" s="249"/>
      <c r="R235" s="249"/>
      <c r="S235" s="249"/>
      <c r="T235" s="250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T235" s="251" t="s">
        <v>179</v>
      </c>
      <c r="AU235" s="251" t="s">
        <v>87</v>
      </c>
      <c r="AV235" s="13" t="s">
        <v>87</v>
      </c>
      <c r="AW235" s="13" t="s">
        <v>34</v>
      </c>
      <c r="AX235" s="13" t="s">
        <v>85</v>
      </c>
      <c r="AY235" s="251" t="s">
        <v>170</v>
      </c>
    </row>
    <row r="236" s="2" customFormat="1" ht="21.75" customHeight="1">
      <c r="A236" s="39"/>
      <c r="B236" s="40"/>
      <c r="C236" s="273" t="s">
        <v>366</v>
      </c>
      <c r="D236" s="273" t="s">
        <v>298</v>
      </c>
      <c r="E236" s="274" t="s">
        <v>935</v>
      </c>
      <c r="F236" s="275" t="s">
        <v>936</v>
      </c>
      <c r="G236" s="276" t="s">
        <v>278</v>
      </c>
      <c r="H236" s="277">
        <v>0.0070000000000000001</v>
      </c>
      <c r="I236" s="278"/>
      <c r="J236" s="279">
        <f>ROUND(I236*H236,2)</f>
        <v>0</v>
      </c>
      <c r="K236" s="275" t="s">
        <v>1</v>
      </c>
      <c r="L236" s="280"/>
      <c r="M236" s="281" t="s">
        <v>1</v>
      </c>
      <c r="N236" s="282" t="s">
        <v>43</v>
      </c>
      <c r="O236" s="92"/>
      <c r="P236" s="236">
        <f>O236*H236</f>
        <v>0</v>
      </c>
      <c r="Q236" s="236">
        <v>1</v>
      </c>
      <c r="R236" s="236">
        <f>Q236*H236</f>
        <v>0.0070000000000000001</v>
      </c>
      <c r="S236" s="236">
        <v>0</v>
      </c>
      <c r="T236" s="237">
        <f>S236*H236</f>
        <v>0</v>
      </c>
      <c r="U236" s="39"/>
      <c r="V236" s="39"/>
      <c r="W236" s="39"/>
      <c r="X236" s="39"/>
      <c r="Y236" s="39"/>
      <c r="Z236" s="39"/>
      <c r="AA236" s="39"/>
      <c r="AB236" s="39"/>
      <c r="AC236" s="39"/>
      <c r="AD236" s="39"/>
      <c r="AE236" s="39"/>
      <c r="AR236" s="238" t="s">
        <v>210</v>
      </c>
      <c r="AT236" s="238" t="s">
        <v>298</v>
      </c>
      <c r="AU236" s="238" t="s">
        <v>87</v>
      </c>
      <c r="AY236" s="18" t="s">
        <v>170</v>
      </c>
      <c r="BE236" s="239">
        <f>IF(N236="základní",J236,0)</f>
        <v>0</v>
      </c>
      <c r="BF236" s="239">
        <f>IF(N236="snížená",J236,0)</f>
        <v>0</v>
      </c>
      <c r="BG236" s="239">
        <f>IF(N236="zákl. přenesená",J236,0)</f>
        <v>0</v>
      </c>
      <c r="BH236" s="239">
        <f>IF(N236="sníž. přenesená",J236,0)</f>
        <v>0</v>
      </c>
      <c r="BI236" s="239">
        <f>IF(N236="nulová",J236,0)</f>
        <v>0</v>
      </c>
      <c r="BJ236" s="18" t="s">
        <v>85</v>
      </c>
      <c r="BK236" s="239">
        <f>ROUND(I236*H236,2)</f>
        <v>0</v>
      </c>
      <c r="BL236" s="18" t="s">
        <v>177</v>
      </c>
      <c r="BM236" s="238" t="s">
        <v>937</v>
      </c>
    </row>
    <row r="237" s="2" customFormat="1">
      <c r="A237" s="39"/>
      <c r="B237" s="40"/>
      <c r="C237" s="41"/>
      <c r="D237" s="242" t="s">
        <v>629</v>
      </c>
      <c r="E237" s="41"/>
      <c r="F237" s="299" t="s">
        <v>938</v>
      </c>
      <c r="G237" s="41"/>
      <c r="H237" s="41"/>
      <c r="I237" s="300"/>
      <c r="J237" s="41"/>
      <c r="K237" s="41"/>
      <c r="L237" s="45"/>
      <c r="M237" s="301"/>
      <c r="N237" s="302"/>
      <c r="O237" s="92"/>
      <c r="P237" s="92"/>
      <c r="Q237" s="92"/>
      <c r="R237" s="92"/>
      <c r="S237" s="92"/>
      <c r="T237" s="93"/>
      <c r="U237" s="39"/>
      <c r="V237" s="39"/>
      <c r="W237" s="39"/>
      <c r="X237" s="39"/>
      <c r="Y237" s="39"/>
      <c r="Z237" s="39"/>
      <c r="AA237" s="39"/>
      <c r="AB237" s="39"/>
      <c r="AC237" s="39"/>
      <c r="AD237" s="39"/>
      <c r="AE237" s="39"/>
      <c r="AT237" s="18" t="s">
        <v>629</v>
      </c>
      <c r="AU237" s="18" t="s">
        <v>87</v>
      </c>
    </row>
    <row r="238" s="13" customFormat="1">
      <c r="A238" s="13"/>
      <c r="B238" s="240"/>
      <c r="C238" s="241"/>
      <c r="D238" s="242" t="s">
        <v>179</v>
      </c>
      <c r="E238" s="243" t="s">
        <v>1</v>
      </c>
      <c r="F238" s="244" t="s">
        <v>939</v>
      </c>
      <c r="G238" s="241"/>
      <c r="H238" s="245">
        <v>0.0070000000000000001</v>
      </c>
      <c r="I238" s="246"/>
      <c r="J238" s="241"/>
      <c r="K238" s="241"/>
      <c r="L238" s="247"/>
      <c r="M238" s="248"/>
      <c r="N238" s="249"/>
      <c r="O238" s="249"/>
      <c r="P238" s="249"/>
      <c r="Q238" s="249"/>
      <c r="R238" s="249"/>
      <c r="S238" s="249"/>
      <c r="T238" s="250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T238" s="251" t="s">
        <v>179</v>
      </c>
      <c r="AU238" s="251" t="s">
        <v>87</v>
      </c>
      <c r="AV238" s="13" t="s">
        <v>87</v>
      </c>
      <c r="AW238" s="13" t="s">
        <v>34</v>
      </c>
      <c r="AX238" s="13" t="s">
        <v>85</v>
      </c>
      <c r="AY238" s="251" t="s">
        <v>170</v>
      </c>
    </row>
    <row r="239" s="2" customFormat="1" ht="24.15" customHeight="1">
      <c r="A239" s="39"/>
      <c r="B239" s="40"/>
      <c r="C239" s="273" t="s">
        <v>370</v>
      </c>
      <c r="D239" s="273" t="s">
        <v>298</v>
      </c>
      <c r="E239" s="274" t="s">
        <v>940</v>
      </c>
      <c r="F239" s="275" t="s">
        <v>941</v>
      </c>
      <c r="G239" s="276" t="s">
        <v>278</v>
      </c>
      <c r="H239" s="277">
        <v>0.14000000000000001</v>
      </c>
      <c r="I239" s="278"/>
      <c r="J239" s="279">
        <f>ROUND(I239*H239,2)</f>
        <v>0</v>
      </c>
      <c r="K239" s="275" t="s">
        <v>176</v>
      </c>
      <c r="L239" s="280"/>
      <c r="M239" s="281" t="s">
        <v>1</v>
      </c>
      <c r="N239" s="282" t="s">
        <v>43</v>
      </c>
      <c r="O239" s="92"/>
      <c r="P239" s="236">
        <f>O239*H239</f>
        <v>0</v>
      </c>
      <c r="Q239" s="236">
        <v>1</v>
      </c>
      <c r="R239" s="236">
        <f>Q239*H239</f>
        <v>0.14000000000000001</v>
      </c>
      <c r="S239" s="236">
        <v>0</v>
      </c>
      <c r="T239" s="237">
        <f>S239*H239</f>
        <v>0</v>
      </c>
      <c r="U239" s="39"/>
      <c r="V239" s="39"/>
      <c r="W239" s="39"/>
      <c r="X239" s="39"/>
      <c r="Y239" s="39"/>
      <c r="Z239" s="39"/>
      <c r="AA239" s="39"/>
      <c r="AB239" s="39"/>
      <c r="AC239" s="39"/>
      <c r="AD239" s="39"/>
      <c r="AE239" s="39"/>
      <c r="AR239" s="238" t="s">
        <v>210</v>
      </c>
      <c r="AT239" s="238" t="s">
        <v>298</v>
      </c>
      <c r="AU239" s="238" t="s">
        <v>87</v>
      </c>
      <c r="AY239" s="18" t="s">
        <v>170</v>
      </c>
      <c r="BE239" s="239">
        <f>IF(N239="základní",J239,0)</f>
        <v>0</v>
      </c>
      <c r="BF239" s="239">
        <f>IF(N239="snížená",J239,0)</f>
        <v>0</v>
      </c>
      <c r="BG239" s="239">
        <f>IF(N239="zákl. přenesená",J239,0)</f>
        <v>0</v>
      </c>
      <c r="BH239" s="239">
        <f>IF(N239="sníž. přenesená",J239,0)</f>
        <v>0</v>
      </c>
      <c r="BI239" s="239">
        <f>IF(N239="nulová",J239,0)</f>
        <v>0</v>
      </c>
      <c r="BJ239" s="18" t="s">
        <v>85</v>
      </c>
      <c r="BK239" s="239">
        <f>ROUND(I239*H239,2)</f>
        <v>0</v>
      </c>
      <c r="BL239" s="18" t="s">
        <v>177</v>
      </c>
      <c r="BM239" s="238" t="s">
        <v>942</v>
      </c>
    </row>
    <row r="240" s="13" customFormat="1">
      <c r="A240" s="13"/>
      <c r="B240" s="240"/>
      <c r="C240" s="241"/>
      <c r="D240" s="242" t="s">
        <v>179</v>
      </c>
      <c r="E240" s="243" t="s">
        <v>1</v>
      </c>
      <c r="F240" s="244" t="s">
        <v>943</v>
      </c>
      <c r="G240" s="241"/>
      <c r="H240" s="245">
        <v>0.124</v>
      </c>
      <c r="I240" s="246"/>
      <c r="J240" s="241"/>
      <c r="K240" s="241"/>
      <c r="L240" s="247"/>
      <c r="M240" s="248"/>
      <c r="N240" s="249"/>
      <c r="O240" s="249"/>
      <c r="P240" s="249"/>
      <c r="Q240" s="249"/>
      <c r="R240" s="249"/>
      <c r="S240" s="249"/>
      <c r="T240" s="250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T240" s="251" t="s">
        <v>179</v>
      </c>
      <c r="AU240" s="251" t="s">
        <v>87</v>
      </c>
      <c r="AV240" s="13" t="s">
        <v>87</v>
      </c>
      <c r="AW240" s="13" t="s">
        <v>34</v>
      </c>
      <c r="AX240" s="13" t="s">
        <v>78</v>
      </c>
      <c r="AY240" s="251" t="s">
        <v>170</v>
      </c>
    </row>
    <row r="241" s="13" customFormat="1">
      <c r="A241" s="13"/>
      <c r="B241" s="240"/>
      <c r="C241" s="241"/>
      <c r="D241" s="242" t="s">
        <v>179</v>
      </c>
      <c r="E241" s="243" t="s">
        <v>1</v>
      </c>
      <c r="F241" s="244" t="s">
        <v>944</v>
      </c>
      <c r="G241" s="241"/>
      <c r="H241" s="245">
        <v>0.016</v>
      </c>
      <c r="I241" s="246"/>
      <c r="J241" s="241"/>
      <c r="K241" s="241"/>
      <c r="L241" s="247"/>
      <c r="M241" s="248"/>
      <c r="N241" s="249"/>
      <c r="O241" s="249"/>
      <c r="P241" s="249"/>
      <c r="Q241" s="249"/>
      <c r="R241" s="249"/>
      <c r="S241" s="249"/>
      <c r="T241" s="250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T241" s="251" t="s">
        <v>179</v>
      </c>
      <c r="AU241" s="251" t="s">
        <v>87</v>
      </c>
      <c r="AV241" s="13" t="s">
        <v>87</v>
      </c>
      <c r="AW241" s="13" t="s">
        <v>34</v>
      </c>
      <c r="AX241" s="13" t="s">
        <v>78</v>
      </c>
      <c r="AY241" s="251" t="s">
        <v>170</v>
      </c>
    </row>
    <row r="242" s="15" customFormat="1">
      <c r="A242" s="15"/>
      <c r="B242" s="262"/>
      <c r="C242" s="263"/>
      <c r="D242" s="242" t="s">
        <v>179</v>
      </c>
      <c r="E242" s="264" t="s">
        <v>1</v>
      </c>
      <c r="F242" s="265" t="s">
        <v>209</v>
      </c>
      <c r="G242" s="263"/>
      <c r="H242" s="266">
        <v>0.14000000000000001</v>
      </c>
      <c r="I242" s="267"/>
      <c r="J242" s="263"/>
      <c r="K242" s="263"/>
      <c r="L242" s="268"/>
      <c r="M242" s="269"/>
      <c r="N242" s="270"/>
      <c r="O242" s="270"/>
      <c r="P242" s="270"/>
      <c r="Q242" s="270"/>
      <c r="R242" s="270"/>
      <c r="S242" s="270"/>
      <c r="T242" s="271"/>
      <c r="U242" s="15"/>
      <c r="V242" s="15"/>
      <c r="W242" s="15"/>
      <c r="X242" s="15"/>
      <c r="Y242" s="15"/>
      <c r="Z242" s="15"/>
      <c r="AA242" s="15"/>
      <c r="AB242" s="15"/>
      <c r="AC242" s="15"/>
      <c r="AD242" s="15"/>
      <c r="AE242" s="15"/>
      <c r="AT242" s="272" t="s">
        <v>179</v>
      </c>
      <c r="AU242" s="272" t="s">
        <v>87</v>
      </c>
      <c r="AV242" s="15" t="s">
        <v>177</v>
      </c>
      <c r="AW242" s="15" t="s">
        <v>34</v>
      </c>
      <c r="AX242" s="15" t="s">
        <v>85</v>
      </c>
      <c r="AY242" s="272" t="s">
        <v>170</v>
      </c>
    </row>
    <row r="243" s="2" customFormat="1" ht="24.15" customHeight="1">
      <c r="A243" s="39"/>
      <c r="B243" s="40"/>
      <c r="C243" s="273" t="s">
        <v>376</v>
      </c>
      <c r="D243" s="273" t="s">
        <v>298</v>
      </c>
      <c r="E243" s="274" t="s">
        <v>945</v>
      </c>
      <c r="F243" s="275" t="s">
        <v>946</v>
      </c>
      <c r="G243" s="276" t="s">
        <v>389</v>
      </c>
      <c r="H243" s="277">
        <v>3.6000000000000001</v>
      </c>
      <c r="I243" s="278"/>
      <c r="J243" s="279">
        <f>ROUND(I243*H243,2)</f>
        <v>0</v>
      </c>
      <c r="K243" s="275" t="s">
        <v>176</v>
      </c>
      <c r="L243" s="280"/>
      <c r="M243" s="281" t="s">
        <v>1</v>
      </c>
      <c r="N243" s="282" t="s">
        <v>43</v>
      </c>
      <c r="O243" s="92"/>
      <c r="P243" s="236">
        <f>O243*H243</f>
        <v>0</v>
      </c>
      <c r="Q243" s="236">
        <v>0.0085699999999999995</v>
      </c>
      <c r="R243" s="236">
        <f>Q243*H243</f>
        <v>0.030851999999999997</v>
      </c>
      <c r="S243" s="236">
        <v>0</v>
      </c>
      <c r="T243" s="237">
        <f>S243*H243</f>
        <v>0</v>
      </c>
      <c r="U243" s="39"/>
      <c r="V243" s="39"/>
      <c r="W243" s="39"/>
      <c r="X243" s="39"/>
      <c r="Y243" s="39"/>
      <c r="Z243" s="39"/>
      <c r="AA243" s="39"/>
      <c r="AB243" s="39"/>
      <c r="AC243" s="39"/>
      <c r="AD243" s="39"/>
      <c r="AE243" s="39"/>
      <c r="AR243" s="238" t="s">
        <v>210</v>
      </c>
      <c r="AT243" s="238" t="s">
        <v>298</v>
      </c>
      <c r="AU243" s="238" t="s">
        <v>87</v>
      </c>
      <c r="AY243" s="18" t="s">
        <v>170</v>
      </c>
      <c r="BE243" s="239">
        <f>IF(N243="základní",J243,0)</f>
        <v>0</v>
      </c>
      <c r="BF243" s="239">
        <f>IF(N243="snížená",J243,0)</f>
        <v>0</v>
      </c>
      <c r="BG243" s="239">
        <f>IF(N243="zákl. přenesená",J243,0)</f>
        <v>0</v>
      </c>
      <c r="BH243" s="239">
        <f>IF(N243="sníž. přenesená",J243,0)</f>
        <v>0</v>
      </c>
      <c r="BI243" s="239">
        <f>IF(N243="nulová",J243,0)</f>
        <v>0</v>
      </c>
      <c r="BJ243" s="18" t="s">
        <v>85</v>
      </c>
      <c r="BK243" s="239">
        <f>ROUND(I243*H243,2)</f>
        <v>0</v>
      </c>
      <c r="BL243" s="18" t="s">
        <v>177</v>
      </c>
      <c r="BM243" s="238" t="s">
        <v>947</v>
      </c>
    </row>
    <row r="244" s="14" customFormat="1">
      <c r="A244" s="14"/>
      <c r="B244" s="252"/>
      <c r="C244" s="253"/>
      <c r="D244" s="242" t="s">
        <v>179</v>
      </c>
      <c r="E244" s="254" t="s">
        <v>1</v>
      </c>
      <c r="F244" s="255" t="s">
        <v>948</v>
      </c>
      <c r="G244" s="253"/>
      <c r="H244" s="254" t="s">
        <v>1</v>
      </c>
      <c r="I244" s="256"/>
      <c r="J244" s="253"/>
      <c r="K244" s="253"/>
      <c r="L244" s="257"/>
      <c r="M244" s="258"/>
      <c r="N244" s="259"/>
      <c r="O244" s="259"/>
      <c r="P244" s="259"/>
      <c r="Q244" s="259"/>
      <c r="R244" s="259"/>
      <c r="S244" s="259"/>
      <c r="T244" s="260"/>
      <c r="U244" s="14"/>
      <c r="V244" s="14"/>
      <c r="W244" s="14"/>
      <c r="X244" s="14"/>
      <c r="Y244" s="14"/>
      <c r="Z244" s="14"/>
      <c r="AA244" s="14"/>
      <c r="AB244" s="14"/>
      <c r="AC244" s="14"/>
      <c r="AD244" s="14"/>
      <c r="AE244" s="14"/>
      <c r="AT244" s="261" t="s">
        <v>179</v>
      </c>
      <c r="AU244" s="261" t="s">
        <v>87</v>
      </c>
      <c r="AV244" s="14" t="s">
        <v>85</v>
      </c>
      <c r="AW244" s="14" t="s">
        <v>34</v>
      </c>
      <c r="AX244" s="14" t="s">
        <v>78</v>
      </c>
      <c r="AY244" s="261" t="s">
        <v>170</v>
      </c>
    </row>
    <row r="245" s="13" customFormat="1">
      <c r="A245" s="13"/>
      <c r="B245" s="240"/>
      <c r="C245" s="241"/>
      <c r="D245" s="242" t="s">
        <v>179</v>
      </c>
      <c r="E245" s="243" t="s">
        <v>1</v>
      </c>
      <c r="F245" s="244" t="s">
        <v>949</v>
      </c>
      <c r="G245" s="241"/>
      <c r="H245" s="245">
        <v>3.6000000000000001</v>
      </c>
      <c r="I245" s="246"/>
      <c r="J245" s="241"/>
      <c r="K245" s="241"/>
      <c r="L245" s="247"/>
      <c r="M245" s="248"/>
      <c r="N245" s="249"/>
      <c r="O245" s="249"/>
      <c r="P245" s="249"/>
      <c r="Q245" s="249"/>
      <c r="R245" s="249"/>
      <c r="S245" s="249"/>
      <c r="T245" s="250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T245" s="251" t="s">
        <v>179</v>
      </c>
      <c r="AU245" s="251" t="s">
        <v>87</v>
      </c>
      <c r="AV245" s="13" t="s">
        <v>87</v>
      </c>
      <c r="AW245" s="13" t="s">
        <v>34</v>
      </c>
      <c r="AX245" s="13" t="s">
        <v>85</v>
      </c>
      <c r="AY245" s="251" t="s">
        <v>170</v>
      </c>
    </row>
    <row r="246" s="12" customFormat="1" ht="22.8" customHeight="1">
      <c r="A246" s="12"/>
      <c r="B246" s="211"/>
      <c r="C246" s="212"/>
      <c r="D246" s="213" t="s">
        <v>77</v>
      </c>
      <c r="E246" s="225" t="s">
        <v>177</v>
      </c>
      <c r="F246" s="225" t="s">
        <v>396</v>
      </c>
      <c r="G246" s="212"/>
      <c r="H246" s="212"/>
      <c r="I246" s="215"/>
      <c r="J246" s="226">
        <f>BK246</f>
        <v>0</v>
      </c>
      <c r="K246" s="212"/>
      <c r="L246" s="217"/>
      <c r="M246" s="218"/>
      <c r="N246" s="219"/>
      <c r="O246" s="219"/>
      <c r="P246" s="220">
        <f>SUM(P247:P257)</f>
        <v>0</v>
      </c>
      <c r="Q246" s="219"/>
      <c r="R246" s="220">
        <f>SUM(R247:R257)</f>
        <v>13.004408</v>
      </c>
      <c r="S246" s="219"/>
      <c r="T246" s="221">
        <f>SUM(T247:T257)</f>
        <v>0</v>
      </c>
      <c r="U246" s="12"/>
      <c r="V246" s="12"/>
      <c r="W246" s="12"/>
      <c r="X246" s="12"/>
      <c r="Y246" s="12"/>
      <c r="Z246" s="12"/>
      <c r="AA246" s="12"/>
      <c r="AB246" s="12"/>
      <c r="AC246" s="12"/>
      <c r="AD246" s="12"/>
      <c r="AE246" s="12"/>
      <c r="AR246" s="222" t="s">
        <v>85</v>
      </c>
      <c r="AT246" s="223" t="s">
        <v>77</v>
      </c>
      <c r="AU246" s="223" t="s">
        <v>85</v>
      </c>
      <c r="AY246" s="222" t="s">
        <v>170</v>
      </c>
      <c r="BK246" s="224">
        <f>SUM(BK247:BK257)</f>
        <v>0</v>
      </c>
    </row>
    <row r="247" s="2" customFormat="1" ht="33" customHeight="1">
      <c r="A247" s="39"/>
      <c r="B247" s="40"/>
      <c r="C247" s="227" t="s">
        <v>381</v>
      </c>
      <c r="D247" s="227" t="s">
        <v>172</v>
      </c>
      <c r="E247" s="228" t="s">
        <v>950</v>
      </c>
      <c r="F247" s="229" t="s">
        <v>951</v>
      </c>
      <c r="G247" s="230" t="s">
        <v>175</v>
      </c>
      <c r="H247" s="231">
        <v>5.4000000000000004</v>
      </c>
      <c r="I247" s="232"/>
      <c r="J247" s="233">
        <f>ROUND(I247*H247,2)</f>
        <v>0</v>
      </c>
      <c r="K247" s="229" t="s">
        <v>176</v>
      </c>
      <c r="L247" s="45"/>
      <c r="M247" s="234" t="s">
        <v>1</v>
      </c>
      <c r="N247" s="235" t="s">
        <v>43</v>
      </c>
      <c r="O247" s="92"/>
      <c r="P247" s="236">
        <f>O247*H247</f>
        <v>0</v>
      </c>
      <c r="Q247" s="236">
        <v>0</v>
      </c>
      <c r="R247" s="236">
        <f>Q247*H247</f>
        <v>0</v>
      </c>
      <c r="S247" s="236">
        <v>0</v>
      </c>
      <c r="T247" s="237">
        <f>S247*H247</f>
        <v>0</v>
      </c>
      <c r="U247" s="39"/>
      <c r="V247" s="39"/>
      <c r="W247" s="39"/>
      <c r="X247" s="39"/>
      <c r="Y247" s="39"/>
      <c r="Z247" s="39"/>
      <c r="AA247" s="39"/>
      <c r="AB247" s="39"/>
      <c r="AC247" s="39"/>
      <c r="AD247" s="39"/>
      <c r="AE247" s="39"/>
      <c r="AR247" s="238" t="s">
        <v>177</v>
      </c>
      <c r="AT247" s="238" t="s">
        <v>172</v>
      </c>
      <c r="AU247" s="238" t="s">
        <v>87</v>
      </c>
      <c r="AY247" s="18" t="s">
        <v>170</v>
      </c>
      <c r="BE247" s="239">
        <f>IF(N247="základní",J247,0)</f>
        <v>0</v>
      </c>
      <c r="BF247" s="239">
        <f>IF(N247="snížená",J247,0)</f>
        <v>0</v>
      </c>
      <c r="BG247" s="239">
        <f>IF(N247="zákl. přenesená",J247,0)</f>
        <v>0</v>
      </c>
      <c r="BH247" s="239">
        <f>IF(N247="sníž. přenesená",J247,0)</f>
        <v>0</v>
      </c>
      <c r="BI247" s="239">
        <f>IF(N247="nulová",J247,0)</f>
        <v>0</v>
      </c>
      <c r="BJ247" s="18" t="s">
        <v>85</v>
      </c>
      <c r="BK247" s="239">
        <f>ROUND(I247*H247,2)</f>
        <v>0</v>
      </c>
      <c r="BL247" s="18" t="s">
        <v>177</v>
      </c>
      <c r="BM247" s="238" t="s">
        <v>952</v>
      </c>
    </row>
    <row r="248" s="2" customFormat="1" ht="49.05" customHeight="1">
      <c r="A248" s="39"/>
      <c r="B248" s="40"/>
      <c r="C248" s="227" t="s">
        <v>386</v>
      </c>
      <c r="D248" s="227" t="s">
        <v>172</v>
      </c>
      <c r="E248" s="228" t="s">
        <v>953</v>
      </c>
      <c r="F248" s="229" t="s">
        <v>954</v>
      </c>
      <c r="G248" s="230" t="s">
        <v>224</v>
      </c>
      <c r="H248" s="231">
        <v>3.532</v>
      </c>
      <c r="I248" s="232"/>
      <c r="J248" s="233">
        <f>ROUND(I248*H248,2)</f>
        <v>0</v>
      </c>
      <c r="K248" s="229" t="s">
        <v>176</v>
      </c>
      <c r="L248" s="45"/>
      <c r="M248" s="234" t="s">
        <v>1</v>
      </c>
      <c r="N248" s="235" t="s">
        <v>43</v>
      </c>
      <c r="O248" s="92"/>
      <c r="P248" s="236">
        <f>O248*H248</f>
        <v>0</v>
      </c>
      <c r="Q248" s="236">
        <v>0</v>
      </c>
      <c r="R248" s="236">
        <f>Q248*H248</f>
        <v>0</v>
      </c>
      <c r="S248" s="236">
        <v>0</v>
      </c>
      <c r="T248" s="237">
        <f>S248*H248</f>
        <v>0</v>
      </c>
      <c r="U248" s="39"/>
      <c r="V248" s="39"/>
      <c r="W248" s="39"/>
      <c r="X248" s="39"/>
      <c r="Y248" s="39"/>
      <c r="Z248" s="39"/>
      <c r="AA248" s="39"/>
      <c r="AB248" s="39"/>
      <c r="AC248" s="39"/>
      <c r="AD248" s="39"/>
      <c r="AE248" s="39"/>
      <c r="AR248" s="238" t="s">
        <v>177</v>
      </c>
      <c r="AT248" s="238" t="s">
        <v>172</v>
      </c>
      <c r="AU248" s="238" t="s">
        <v>87</v>
      </c>
      <c r="AY248" s="18" t="s">
        <v>170</v>
      </c>
      <c r="BE248" s="239">
        <f>IF(N248="základní",J248,0)</f>
        <v>0</v>
      </c>
      <c r="BF248" s="239">
        <f>IF(N248="snížená",J248,0)</f>
        <v>0</v>
      </c>
      <c r="BG248" s="239">
        <f>IF(N248="zákl. přenesená",J248,0)</f>
        <v>0</v>
      </c>
      <c r="BH248" s="239">
        <f>IF(N248="sníž. přenesená",J248,0)</f>
        <v>0</v>
      </c>
      <c r="BI248" s="239">
        <f>IF(N248="nulová",J248,0)</f>
        <v>0</v>
      </c>
      <c r="BJ248" s="18" t="s">
        <v>85</v>
      </c>
      <c r="BK248" s="239">
        <f>ROUND(I248*H248,2)</f>
        <v>0</v>
      </c>
      <c r="BL248" s="18" t="s">
        <v>177</v>
      </c>
      <c r="BM248" s="238" t="s">
        <v>955</v>
      </c>
    </row>
    <row r="249" s="13" customFormat="1">
      <c r="A249" s="13"/>
      <c r="B249" s="240"/>
      <c r="C249" s="241"/>
      <c r="D249" s="242" t="s">
        <v>179</v>
      </c>
      <c r="E249" s="243" t="s">
        <v>1</v>
      </c>
      <c r="F249" s="244" t="s">
        <v>956</v>
      </c>
      <c r="G249" s="241"/>
      <c r="H249" s="245">
        <v>0.91800000000000004</v>
      </c>
      <c r="I249" s="246"/>
      <c r="J249" s="241"/>
      <c r="K249" s="241"/>
      <c r="L249" s="247"/>
      <c r="M249" s="248"/>
      <c r="N249" s="249"/>
      <c r="O249" s="249"/>
      <c r="P249" s="249"/>
      <c r="Q249" s="249"/>
      <c r="R249" s="249"/>
      <c r="S249" s="249"/>
      <c r="T249" s="250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T249" s="251" t="s">
        <v>179</v>
      </c>
      <c r="AU249" s="251" t="s">
        <v>87</v>
      </c>
      <c r="AV249" s="13" t="s">
        <v>87</v>
      </c>
      <c r="AW249" s="13" t="s">
        <v>34</v>
      </c>
      <c r="AX249" s="13" t="s">
        <v>78</v>
      </c>
      <c r="AY249" s="251" t="s">
        <v>170</v>
      </c>
    </row>
    <row r="250" s="13" customFormat="1">
      <c r="A250" s="13"/>
      <c r="B250" s="240"/>
      <c r="C250" s="241"/>
      <c r="D250" s="242" t="s">
        <v>179</v>
      </c>
      <c r="E250" s="243" t="s">
        <v>1</v>
      </c>
      <c r="F250" s="244" t="s">
        <v>957</v>
      </c>
      <c r="G250" s="241"/>
      <c r="H250" s="245">
        <v>1.139</v>
      </c>
      <c r="I250" s="246"/>
      <c r="J250" s="241"/>
      <c r="K250" s="241"/>
      <c r="L250" s="247"/>
      <c r="M250" s="248"/>
      <c r="N250" s="249"/>
      <c r="O250" s="249"/>
      <c r="P250" s="249"/>
      <c r="Q250" s="249"/>
      <c r="R250" s="249"/>
      <c r="S250" s="249"/>
      <c r="T250" s="250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  <c r="AE250" s="13"/>
      <c r="AT250" s="251" t="s">
        <v>179</v>
      </c>
      <c r="AU250" s="251" t="s">
        <v>87</v>
      </c>
      <c r="AV250" s="13" t="s">
        <v>87</v>
      </c>
      <c r="AW250" s="13" t="s">
        <v>34</v>
      </c>
      <c r="AX250" s="13" t="s">
        <v>78</v>
      </c>
      <c r="AY250" s="251" t="s">
        <v>170</v>
      </c>
    </row>
    <row r="251" s="13" customFormat="1">
      <c r="A251" s="13"/>
      <c r="B251" s="240"/>
      <c r="C251" s="241"/>
      <c r="D251" s="242" t="s">
        <v>179</v>
      </c>
      <c r="E251" s="243" t="s">
        <v>1</v>
      </c>
      <c r="F251" s="244" t="s">
        <v>958</v>
      </c>
      <c r="G251" s="241"/>
      <c r="H251" s="245">
        <v>1.4750000000000001</v>
      </c>
      <c r="I251" s="246"/>
      <c r="J251" s="241"/>
      <c r="K251" s="241"/>
      <c r="L251" s="247"/>
      <c r="M251" s="248"/>
      <c r="N251" s="249"/>
      <c r="O251" s="249"/>
      <c r="P251" s="249"/>
      <c r="Q251" s="249"/>
      <c r="R251" s="249"/>
      <c r="S251" s="249"/>
      <c r="T251" s="250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  <c r="AE251" s="13"/>
      <c r="AT251" s="251" t="s">
        <v>179</v>
      </c>
      <c r="AU251" s="251" t="s">
        <v>87</v>
      </c>
      <c r="AV251" s="13" t="s">
        <v>87</v>
      </c>
      <c r="AW251" s="13" t="s">
        <v>34</v>
      </c>
      <c r="AX251" s="13" t="s">
        <v>78</v>
      </c>
      <c r="AY251" s="251" t="s">
        <v>170</v>
      </c>
    </row>
    <row r="252" s="15" customFormat="1">
      <c r="A252" s="15"/>
      <c r="B252" s="262"/>
      <c r="C252" s="263"/>
      <c r="D252" s="242" t="s">
        <v>179</v>
      </c>
      <c r="E252" s="264" t="s">
        <v>1</v>
      </c>
      <c r="F252" s="265" t="s">
        <v>209</v>
      </c>
      <c r="G252" s="263"/>
      <c r="H252" s="266">
        <v>3.532</v>
      </c>
      <c r="I252" s="267"/>
      <c r="J252" s="263"/>
      <c r="K252" s="263"/>
      <c r="L252" s="268"/>
      <c r="M252" s="269"/>
      <c r="N252" s="270"/>
      <c r="O252" s="270"/>
      <c r="P252" s="270"/>
      <c r="Q252" s="270"/>
      <c r="R252" s="270"/>
      <c r="S252" s="270"/>
      <c r="T252" s="271"/>
      <c r="U252" s="15"/>
      <c r="V252" s="15"/>
      <c r="W252" s="15"/>
      <c r="X252" s="15"/>
      <c r="Y252" s="15"/>
      <c r="Z252" s="15"/>
      <c r="AA252" s="15"/>
      <c r="AB252" s="15"/>
      <c r="AC252" s="15"/>
      <c r="AD252" s="15"/>
      <c r="AE252" s="15"/>
      <c r="AT252" s="272" t="s">
        <v>179</v>
      </c>
      <c r="AU252" s="272" t="s">
        <v>87</v>
      </c>
      <c r="AV252" s="15" t="s">
        <v>177</v>
      </c>
      <c r="AW252" s="15" t="s">
        <v>34</v>
      </c>
      <c r="AX252" s="15" t="s">
        <v>85</v>
      </c>
      <c r="AY252" s="272" t="s">
        <v>170</v>
      </c>
    </row>
    <row r="253" s="2" customFormat="1" ht="37.8" customHeight="1">
      <c r="A253" s="39"/>
      <c r="B253" s="40"/>
      <c r="C253" s="227" t="s">
        <v>392</v>
      </c>
      <c r="D253" s="227" t="s">
        <v>172</v>
      </c>
      <c r="E253" s="228" t="s">
        <v>959</v>
      </c>
      <c r="F253" s="229" t="s">
        <v>581</v>
      </c>
      <c r="G253" s="230" t="s">
        <v>224</v>
      </c>
      <c r="H253" s="231">
        <v>20.5</v>
      </c>
      <c r="I253" s="232"/>
      <c r="J253" s="233">
        <f>ROUND(I253*H253,2)</f>
        <v>0</v>
      </c>
      <c r="K253" s="229" t="s">
        <v>176</v>
      </c>
      <c r="L253" s="45"/>
      <c r="M253" s="234" t="s">
        <v>1</v>
      </c>
      <c r="N253" s="235" t="s">
        <v>43</v>
      </c>
      <c r="O253" s="92"/>
      <c r="P253" s="236">
        <f>O253*H253</f>
        <v>0</v>
      </c>
      <c r="Q253" s="236">
        <v>0.41749999999999998</v>
      </c>
      <c r="R253" s="236">
        <f>Q253*H253</f>
        <v>8.5587499999999999</v>
      </c>
      <c r="S253" s="236">
        <v>0</v>
      </c>
      <c r="T253" s="237">
        <f>S253*H253</f>
        <v>0</v>
      </c>
      <c r="U253" s="39"/>
      <c r="V253" s="39"/>
      <c r="W253" s="39"/>
      <c r="X253" s="39"/>
      <c r="Y253" s="39"/>
      <c r="Z253" s="39"/>
      <c r="AA253" s="39"/>
      <c r="AB253" s="39"/>
      <c r="AC253" s="39"/>
      <c r="AD253" s="39"/>
      <c r="AE253" s="39"/>
      <c r="AR253" s="238" t="s">
        <v>177</v>
      </c>
      <c r="AT253" s="238" t="s">
        <v>172</v>
      </c>
      <c r="AU253" s="238" t="s">
        <v>87</v>
      </c>
      <c r="AY253" s="18" t="s">
        <v>170</v>
      </c>
      <c r="BE253" s="239">
        <f>IF(N253="základní",J253,0)</f>
        <v>0</v>
      </c>
      <c r="BF253" s="239">
        <f>IF(N253="snížená",J253,0)</f>
        <v>0</v>
      </c>
      <c r="BG253" s="239">
        <f>IF(N253="zákl. přenesená",J253,0)</f>
        <v>0</v>
      </c>
      <c r="BH253" s="239">
        <f>IF(N253="sníž. přenesená",J253,0)</f>
        <v>0</v>
      </c>
      <c r="BI253" s="239">
        <f>IF(N253="nulová",J253,0)</f>
        <v>0</v>
      </c>
      <c r="BJ253" s="18" t="s">
        <v>85</v>
      </c>
      <c r="BK253" s="239">
        <f>ROUND(I253*H253,2)</f>
        <v>0</v>
      </c>
      <c r="BL253" s="18" t="s">
        <v>177</v>
      </c>
      <c r="BM253" s="238" t="s">
        <v>960</v>
      </c>
    </row>
    <row r="254" s="2" customFormat="1">
      <c r="A254" s="39"/>
      <c r="B254" s="40"/>
      <c r="C254" s="41"/>
      <c r="D254" s="242" t="s">
        <v>629</v>
      </c>
      <c r="E254" s="41"/>
      <c r="F254" s="299" t="s">
        <v>961</v>
      </c>
      <c r="G254" s="41"/>
      <c r="H254" s="41"/>
      <c r="I254" s="300"/>
      <c r="J254" s="41"/>
      <c r="K254" s="41"/>
      <c r="L254" s="45"/>
      <c r="M254" s="301"/>
      <c r="N254" s="302"/>
      <c r="O254" s="92"/>
      <c r="P254" s="92"/>
      <c r="Q254" s="92"/>
      <c r="R254" s="92"/>
      <c r="S254" s="92"/>
      <c r="T254" s="93"/>
      <c r="U254" s="39"/>
      <c r="V254" s="39"/>
      <c r="W254" s="39"/>
      <c r="X254" s="39"/>
      <c r="Y254" s="39"/>
      <c r="Z254" s="39"/>
      <c r="AA254" s="39"/>
      <c r="AB254" s="39"/>
      <c r="AC254" s="39"/>
      <c r="AD254" s="39"/>
      <c r="AE254" s="39"/>
      <c r="AT254" s="18" t="s">
        <v>629</v>
      </c>
      <c r="AU254" s="18" t="s">
        <v>87</v>
      </c>
    </row>
    <row r="255" s="13" customFormat="1">
      <c r="A255" s="13"/>
      <c r="B255" s="240"/>
      <c r="C255" s="241"/>
      <c r="D255" s="242" t="s">
        <v>179</v>
      </c>
      <c r="E255" s="243" t="s">
        <v>1</v>
      </c>
      <c r="F255" s="244" t="s">
        <v>962</v>
      </c>
      <c r="G255" s="241"/>
      <c r="H255" s="245">
        <v>20.5</v>
      </c>
      <c r="I255" s="246"/>
      <c r="J255" s="241"/>
      <c r="K255" s="241"/>
      <c r="L255" s="247"/>
      <c r="M255" s="248"/>
      <c r="N255" s="249"/>
      <c r="O255" s="249"/>
      <c r="P255" s="249"/>
      <c r="Q255" s="249"/>
      <c r="R255" s="249"/>
      <c r="S255" s="249"/>
      <c r="T255" s="250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  <c r="AE255" s="13"/>
      <c r="AT255" s="251" t="s">
        <v>179</v>
      </c>
      <c r="AU255" s="251" t="s">
        <v>87</v>
      </c>
      <c r="AV255" s="13" t="s">
        <v>87</v>
      </c>
      <c r="AW255" s="13" t="s">
        <v>34</v>
      </c>
      <c r="AX255" s="13" t="s">
        <v>85</v>
      </c>
      <c r="AY255" s="251" t="s">
        <v>170</v>
      </c>
    </row>
    <row r="256" s="2" customFormat="1" ht="44.25" customHeight="1">
      <c r="A256" s="39"/>
      <c r="B256" s="40"/>
      <c r="C256" s="227" t="s">
        <v>397</v>
      </c>
      <c r="D256" s="227" t="s">
        <v>172</v>
      </c>
      <c r="E256" s="228" t="s">
        <v>963</v>
      </c>
      <c r="F256" s="229" t="s">
        <v>964</v>
      </c>
      <c r="G256" s="230" t="s">
        <v>175</v>
      </c>
      <c r="H256" s="231">
        <v>5.4000000000000004</v>
      </c>
      <c r="I256" s="232"/>
      <c r="J256" s="233">
        <f>ROUND(I256*H256,2)</f>
        <v>0</v>
      </c>
      <c r="K256" s="229" t="s">
        <v>176</v>
      </c>
      <c r="L256" s="45"/>
      <c r="M256" s="234" t="s">
        <v>1</v>
      </c>
      <c r="N256" s="235" t="s">
        <v>43</v>
      </c>
      <c r="O256" s="92"/>
      <c r="P256" s="236">
        <f>O256*H256</f>
        <v>0</v>
      </c>
      <c r="Q256" s="236">
        <v>0.82326999999999995</v>
      </c>
      <c r="R256" s="236">
        <f>Q256*H256</f>
        <v>4.4456579999999999</v>
      </c>
      <c r="S256" s="236">
        <v>0</v>
      </c>
      <c r="T256" s="237">
        <f>S256*H256</f>
        <v>0</v>
      </c>
      <c r="U256" s="39"/>
      <c r="V256" s="39"/>
      <c r="W256" s="39"/>
      <c r="X256" s="39"/>
      <c r="Y256" s="39"/>
      <c r="Z256" s="39"/>
      <c r="AA256" s="39"/>
      <c r="AB256" s="39"/>
      <c r="AC256" s="39"/>
      <c r="AD256" s="39"/>
      <c r="AE256" s="39"/>
      <c r="AR256" s="238" t="s">
        <v>177</v>
      </c>
      <c r="AT256" s="238" t="s">
        <v>172</v>
      </c>
      <c r="AU256" s="238" t="s">
        <v>87</v>
      </c>
      <c r="AY256" s="18" t="s">
        <v>170</v>
      </c>
      <c r="BE256" s="239">
        <f>IF(N256="základní",J256,0)</f>
        <v>0</v>
      </c>
      <c r="BF256" s="239">
        <f>IF(N256="snížená",J256,0)</f>
        <v>0</v>
      </c>
      <c r="BG256" s="239">
        <f>IF(N256="zákl. přenesená",J256,0)</f>
        <v>0</v>
      </c>
      <c r="BH256" s="239">
        <f>IF(N256="sníž. přenesená",J256,0)</f>
        <v>0</v>
      </c>
      <c r="BI256" s="239">
        <f>IF(N256="nulová",J256,0)</f>
        <v>0</v>
      </c>
      <c r="BJ256" s="18" t="s">
        <v>85</v>
      </c>
      <c r="BK256" s="239">
        <f>ROUND(I256*H256,2)</f>
        <v>0</v>
      </c>
      <c r="BL256" s="18" t="s">
        <v>177</v>
      </c>
      <c r="BM256" s="238" t="s">
        <v>965</v>
      </c>
    </row>
    <row r="257" s="13" customFormat="1">
      <c r="A257" s="13"/>
      <c r="B257" s="240"/>
      <c r="C257" s="241"/>
      <c r="D257" s="242" t="s">
        <v>179</v>
      </c>
      <c r="E257" s="243" t="s">
        <v>1</v>
      </c>
      <c r="F257" s="244" t="s">
        <v>966</v>
      </c>
      <c r="G257" s="241"/>
      <c r="H257" s="245">
        <v>5.4000000000000004</v>
      </c>
      <c r="I257" s="246"/>
      <c r="J257" s="241"/>
      <c r="K257" s="241"/>
      <c r="L257" s="247"/>
      <c r="M257" s="248"/>
      <c r="N257" s="249"/>
      <c r="O257" s="249"/>
      <c r="P257" s="249"/>
      <c r="Q257" s="249"/>
      <c r="R257" s="249"/>
      <c r="S257" s="249"/>
      <c r="T257" s="250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T257" s="251" t="s">
        <v>179</v>
      </c>
      <c r="AU257" s="251" t="s">
        <v>87</v>
      </c>
      <c r="AV257" s="13" t="s">
        <v>87</v>
      </c>
      <c r="AW257" s="13" t="s">
        <v>34</v>
      </c>
      <c r="AX257" s="13" t="s">
        <v>85</v>
      </c>
      <c r="AY257" s="251" t="s">
        <v>170</v>
      </c>
    </row>
    <row r="258" s="12" customFormat="1" ht="22.8" customHeight="1">
      <c r="A258" s="12"/>
      <c r="B258" s="211"/>
      <c r="C258" s="212"/>
      <c r="D258" s="213" t="s">
        <v>77</v>
      </c>
      <c r="E258" s="225" t="s">
        <v>197</v>
      </c>
      <c r="F258" s="225" t="s">
        <v>759</v>
      </c>
      <c r="G258" s="212"/>
      <c r="H258" s="212"/>
      <c r="I258" s="215"/>
      <c r="J258" s="226">
        <f>BK258</f>
        <v>0</v>
      </c>
      <c r="K258" s="212"/>
      <c r="L258" s="217"/>
      <c r="M258" s="218"/>
      <c r="N258" s="219"/>
      <c r="O258" s="219"/>
      <c r="P258" s="220">
        <f>SUM(P259:P260)</f>
        <v>0</v>
      </c>
      <c r="Q258" s="219"/>
      <c r="R258" s="220">
        <f>SUM(R259:R260)</f>
        <v>0</v>
      </c>
      <c r="S258" s="219"/>
      <c r="T258" s="221">
        <f>SUM(T259:T260)</f>
        <v>0</v>
      </c>
      <c r="U258" s="12"/>
      <c r="V258" s="12"/>
      <c r="W258" s="12"/>
      <c r="X258" s="12"/>
      <c r="Y258" s="12"/>
      <c r="Z258" s="12"/>
      <c r="AA258" s="12"/>
      <c r="AB258" s="12"/>
      <c r="AC258" s="12"/>
      <c r="AD258" s="12"/>
      <c r="AE258" s="12"/>
      <c r="AR258" s="222" t="s">
        <v>85</v>
      </c>
      <c r="AT258" s="223" t="s">
        <v>77</v>
      </c>
      <c r="AU258" s="223" t="s">
        <v>85</v>
      </c>
      <c r="AY258" s="222" t="s">
        <v>170</v>
      </c>
      <c r="BK258" s="224">
        <f>SUM(BK259:BK260)</f>
        <v>0</v>
      </c>
    </row>
    <row r="259" s="2" customFormat="1" ht="16.5" customHeight="1">
      <c r="A259" s="39"/>
      <c r="B259" s="40"/>
      <c r="C259" s="227" t="s">
        <v>402</v>
      </c>
      <c r="D259" s="227" t="s">
        <v>172</v>
      </c>
      <c r="E259" s="228" t="s">
        <v>760</v>
      </c>
      <c r="F259" s="229" t="s">
        <v>761</v>
      </c>
      <c r="G259" s="230" t="s">
        <v>175</v>
      </c>
      <c r="H259" s="231">
        <v>84.540000000000006</v>
      </c>
      <c r="I259" s="232"/>
      <c r="J259" s="233">
        <f>ROUND(I259*H259,2)</f>
        <v>0</v>
      </c>
      <c r="K259" s="229" t="s">
        <v>1</v>
      </c>
      <c r="L259" s="45"/>
      <c r="M259" s="234" t="s">
        <v>1</v>
      </c>
      <c r="N259" s="235" t="s">
        <v>43</v>
      </c>
      <c r="O259" s="92"/>
      <c r="P259" s="236">
        <f>O259*H259</f>
        <v>0</v>
      </c>
      <c r="Q259" s="236">
        <v>0</v>
      </c>
      <c r="R259" s="236">
        <f>Q259*H259</f>
        <v>0</v>
      </c>
      <c r="S259" s="236">
        <v>0</v>
      </c>
      <c r="T259" s="237">
        <f>S259*H259</f>
        <v>0</v>
      </c>
      <c r="U259" s="39"/>
      <c r="V259" s="39"/>
      <c r="W259" s="39"/>
      <c r="X259" s="39"/>
      <c r="Y259" s="39"/>
      <c r="Z259" s="39"/>
      <c r="AA259" s="39"/>
      <c r="AB259" s="39"/>
      <c r="AC259" s="39"/>
      <c r="AD259" s="39"/>
      <c r="AE259" s="39"/>
      <c r="AR259" s="238" t="s">
        <v>177</v>
      </c>
      <c r="AT259" s="238" t="s">
        <v>172</v>
      </c>
      <c r="AU259" s="238" t="s">
        <v>87</v>
      </c>
      <c r="AY259" s="18" t="s">
        <v>170</v>
      </c>
      <c r="BE259" s="239">
        <f>IF(N259="základní",J259,0)</f>
        <v>0</v>
      </c>
      <c r="BF259" s="239">
        <f>IF(N259="snížená",J259,0)</f>
        <v>0</v>
      </c>
      <c r="BG259" s="239">
        <f>IF(N259="zákl. přenesená",J259,0)</f>
        <v>0</v>
      </c>
      <c r="BH259" s="239">
        <f>IF(N259="sníž. přenesená",J259,0)</f>
        <v>0</v>
      </c>
      <c r="BI259" s="239">
        <f>IF(N259="nulová",J259,0)</f>
        <v>0</v>
      </c>
      <c r="BJ259" s="18" t="s">
        <v>85</v>
      </c>
      <c r="BK259" s="239">
        <f>ROUND(I259*H259,2)</f>
        <v>0</v>
      </c>
      <c r="BL259" s="18" t="s">
        <v>177</v>
      </c>
      <c r="BM259" s="238" t="s">
        <v>967</v>
      </c>
    </row>
    <row r="260" s="13" customFormat="1">
      <c r="A260" s="13"/>
      <c r="B260" s="240"/>
      <c r="C260" s="241"/>
      <c r="D260" s="242" t="s">
        <v>179</v>
      </c>
      <c r="E260" s="243" t="s">
        <v>1</v>
      </c>
      <c r="F260" s="244" t="s">
        <v>968</v>
      </c>
      <c r="G260" s="241"/>
      <c r="H260" s="245">
        <v>84.540000000000006</v>
      </c>
      <c r="I260" s="246"/>
      <c r="J260" s="241"/>
      <c r="K260" s="241"/>
      <c r="L260" s="247"/>
      <c r="M260" s="248"/>
      <c r="N260" s="249"/>
      <c r="O260" s="249"/>
      <c r="P260" s="249"/>
      <c r="Q260" s="249"/>
      <c r="R260" s="249"/>
      <c r="S260" s="249"/>
      <c r="T260" s="250"/>
      <c r="U260" s="13"/>
      <c r="V260" s="13"/>
      <c r="W260" s="13"/>
      <c r="X260" s="13"/>
      <c r="Y260" s="13"/>
      <c r="Z260" s="13"/>
      <c r="AA260" s="13"/>
      <c r="AB260" s="13"/>
      <c r="AC260" s="13"/>
      <c r="AD260" s="13"/>
      <c r="AE260" s="13"/>
      <c r="AT260" s="251" t="s">
        <v>179</v>
      </c>
      <c r="AU260" s="251" t="s">
        <v>87</v>
      </c>
      <c r="AV260" s="13" t="s">
        <v>87</v>
      </c>
      <c r="AW260" s="13" t="s">
        <v>34</v>
      </c>
      <c r="AX260" s="13" t="s">
        <v>85</v>
      </c>
      <c r="AY260" s="251" t="s">
        <v>170</v>
      </c>
    </row>
    <row r="261" s="12" customFormat="1" ht="22.8" customHeight="1">
      <c r="A261" s="12"/>
      <c r="B261" s="211"/>
      <c r="C261" s="212"/>
      <c r="D261" s="213" t="s">
        <v>77</v>
      </c>
      <c r="E261" s="225" t="s">
        <v>210</v>
      </c>
      <c r="F261" s="225" t="s">
        <v>412</v>
      </c>
      <c r="G261" s="212"/>
      <c r="H261" s="212"/>
      <c r="I261" s="215"/>
      <c r="J261" s="226">
        <f>BK261</f>
        <v>0</v>
      </c>
      <c r="K261" s="212"/>
      <c r="L261" s="217"/>
      <c r="M261" s="218"/>
      <c r="N261" s="219"/>
      <c r="O261" s="219"/>
      <c r="P261" s="220">
        <f>SUM(P262:P275)</f>
        <v>0</v>
      </c>
      <c r="Q261" s="219"/>
      <c r="R261" s="220">
        <f>SUM(R262:R275)</f>
        <v>0.78055429999999992</v>
      </c>
      <c r="S261" s="219"/>
      <c r="T261" s="221">
        <f>SUM(T262:T275)</f>
        <v>0</v>
      </c>
      <c r="U261" s="12"/>
      <c r="V261" s="12"/>
      <c r="W261" s="12"/>
      <c r="X261" s="12"/>
      <c r="Y261" s="12"/>
      <c r="Z261" s="12"/>
      <c r="AA261" s="12"/>
      <c r="AB261" s="12"/>
      <c r="AC261" s="12"/>
      <c r="AD261" s="12"/>
      <c r="AE261" s="12"/>
      <c r="AR261" s="222" t="s">
        <v>85</v>
      </c>
      <c r="AT261" s="223" t="s">
        <v>77</v>
      </c>
      <c r="AU261" s="223" t="s">
        <v>85</v>
      </c>
      <c r="AY261" s="222" t="s">
        <v>170</v>
      </c>
      <c r="BK261" s="224">
        <f>SUM(BK262:BK275)</f>
        <v>0</v>
      </c>
    </row>
    <row r="262" s="2" customFormat="1" ht="24.15" customHeight="1">
      <c r="A262" s="39"/>
      <c r="B262" s="40"/>
      <c r="C262" s="227" t="s">
        <v>407</v>
      </c>
      <c r="D262" s="227" t="s">
        <v>172</v>
      </c>
      <c r="E262" s="228" t="s">
        <v>969</v>
      </c>
      <c r="F262" s="229" t="s">
        <v>970</v>
      </c>
      <c r="G262" s="230" t="s">
        <v>389</v>
      </c>
      <c r="H262" s="231">
        <v>12.6</v>
      </c>
      <c r="I262" s="232"/>
      <c r="J262" s="233">
        <f>ROUND(I262*H262,2)</f>
        <v>0</v>
      </c>
      <c r="K262" s="229" t="s">
        <v>176</v>
      </c>
      <c r="L262" s="45"/>
      <c r="M262" s="234" t="s">
        <v>1</v>
      </c>
      <c r="N262" s="235" t="s">
        <v>43</v>
      </c>
      <c r="O262" s="92"/>
      <c r="P262" s="236">
        <f>O262*H262</f>
        <v>0</v>
      </c>
      <c r="Q262" s="236">
        <v>2.0000000000000002E-05</v>
      </c>
      <c r="R262" s="236">
        <f>Q262*H262</f>
        <v>0.000252</v>
      </c>
      <c r="S262" s="236">
        <v>0</v>
      </c>
      <c r="T262" s="237">
        <f>S262*H262</f>
        <v>0</v>
      </c>
      <c r="U262" s="39"/>
      <c r="V262" s="39"/>
      <c r="W262" s="39"/>
      <c r="X262" s="39"/>
      <c r="Y262" s="39"/>
      <c r="Z262" s="39"/>
      <c r="AA262" s="39"/>
      <c r="AB262" s="39"/>
      <c r="AC262" s="39"/>
      <c r="AD262" s="39"/>
      <c r="AE262" s="39"/>
      <c r="AR262" s="238" t="s">
        <v>177</v>
      </c>
      <c r="AT262" s="238" t="s">
        <v>172</v>
      </c>
      <c r="AU262" s="238" t="s">
        <v>87</v>
      </c>
      <c r="AY262" s="18" t="s">
        <v>170</v>
      </c>
      <c r="BE262" s="239">
        <f>IF(N262="základní",J262,0)</f>
        <v>0</v>
      </c>
      <c r="BF262" s="239">
        <f>IF(N262="snížená",J262,0)</f>
        <v>0</v>
      </c>
      <c r="BG262" s="239">
        <f>IF(N262="zákl. přenesená",J262,0)</f>
        <v>0</v>
      </c>
      <c r="BH262" s="239">
        <f>IF(N262="sníž. přenesená",J262,0)</f>
        <v>0</v>
      </c>
      <c r="BI262" s="239">
        <f>IF(N262="nulová",J262,0)</f>
        <v>0</v>
      </c>
      <c r="BJ262" s="18" t="s">
        <v>85</v>
      </c>
      <c r="BK262" s="239">
        <f>ROUND(I262*H262,2)</f>
        <v>0</v>
      </c>
      <c r="BL262" s="18" t="s">
        <v>177</v>
      </c>
      <c r="BM262" s="238" t="s">
        <v>971</v>
      </c>
    </row>
    <row r="263" s="2" customFormat="1" ht="24.15" customHeight="1">
      <c r="A263" s="39"/>
      <c r="B263" s="40"/>
      <c r="C263" s="273" t="s">
        <v>413</v>
      </c>
      <c r="D263" s="273" t="s">
        <v>298</v>
      </c>
      <c r="E263" s="274" t="s">
        <v>972</v>
      </c>
      <c r="F263" s="275" t="s">
        <v>973</v>
      </c>
      <c r="G263" s="276" t="s">
        <v>389</v>
      </c>
      <c r="H263" s="277">
        <v>12.789</v>
      </c>
      <c r="I263" s="278"/>
      <c r="J263" s="279">
        <f>ROUND(I263*H263,2)</f>
        <v>0</v>
      </c>
      <c r="K263" s="275" t="s">
        <v>176</v>
      </c>
      <c r="L263" s="280"/>
      <c r="M263" s="281" t="s">
        <v>1</v>
      </c>
      <c r="N263" s="282" t="s">
        <v>43</v>
      </c>
      <c r="O263" s="92"/>
      <c r="P263" s="236">
        <f>O263*H263</f>
        <v>0</v>
      </c>
      <c r="Q263" s="236">
        <v>0.0114</v>
      </c>
      <c r="R263" s="236">
        <f>Q263*H263</f>
        <v>0.1457946</v>
      </c>
      <c r="S263" s="236">
        <v>0</v>
      </c>
      <c r="T263" s="237">
        <f>S263*H263</f>
        <v>0</v>
      </c>
      <c r="U263" s="39"/>
      <c r="V263" s="39"/>
      <c r="W263" s="39"/>
      <c r="X263" s="39"/>
      <c r="Y263" s="39"/>
      <c r="Z263" s="39"/>
      <c r="AA263" s="39"/>
      <c r="AB263" s="39"/>
      <c r="AC263" s="39"/>
      <c r="AD263" s="39"/>
      <c r="AE263" s="39"/>
      <c r="AR263" s="238" t="s">
        <v>210</v>
      </c>
      <c r="AT263" s="238" t="s">
        <v>298</v>
      </c>
      <c r="AU263" s="238" t="s">
        <v>87</v>
      </c>
      <c r="AY263" s="18" t="s">
        <v>170</v>
      </c>
      <c r="BE263" s="239">
        <f>IF(N263="základní",J263,0)</f>
        <v>0</v>
      </c>
      <c r="BF263" s="239">
        <f>IF(N263="snížená",J263,0)</f>
        <v>0</v>
      </c>
      <c r="BG263" s="239">
        <f>IF(N263="zákl. přenesená",J263,0)</f>
        <v>0</v>
      </c>
      <c r="BH263" s="239">
        <f>IF(N263="sníž. přenesená",J263,0)</f>
        <v>0</v>
      </c>
      <c r="BI263" s="239">
        <f>IF(N263="nulová",J263,0)</f>
        <v>0</v>
      </c>
      <c r="BJ263" s="18" t="s">
        <v>85</v>
      </c>
      <c r="BK263" s="239">
        <f>ROUND(I263*H263,2)</f>
        <v>0</v>
      </c>
      <c r="BL263" s="18" t="s">
        <v>177</v>
      </c>
      <c r="BM263" s="238" t="s">
        <v>974</v>
      </c>
    </row>
    <row r="264" s="13" customFormat="1">
      <c r="A264" s="13"/>
      <c r="B264" s="240"/>
      <c r="C264" s="241"/>
      <c r="D264" s="242" t="s">
        <v>179</v>
      </c>
      <c r="E264" s="241"/>
      <c r="F264" s="244" t="s">
        <v>975</v>
      </c>
      <c r="G264" s="241"/>
      <c r="H264" s="245">
        <v>12.789</v>
      </c>
      <c r="I264" s="246"/>
      <c r="J264" s="241"/>
      <c r="K264" s="241"/>
      <c r="L264" s="247"/>
      <c r="M264" s="248"/>
      <c r="N264" s="249"/>
      <c r="O264" s="249"/>
      <c r="P264" s="249"/>
      <c r="Q264" s="249"/>
      <c r="R264" s="249"/>
      <c r="S264" s="249"/>
      <c r="T264" s="250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T264" s="251" t="s">
        <v>179</v>
      </c>
      <c r="AU264" s="251" t="s">
        <v>87</v>
      </c>
      <c r="AV264" s="13" t="s">
        <v>87</v>
      </c>
      <c r="AW264" s="13" t="s">
        <v>4</v>
      </c>
      <c r="AX264" s="13" t="s">
        <v>85</v>
      </c>
      <c r="AY264" s="251" t="s">
        <v>170</v>
      </c>
    </row>
    <row r="265" s="2" customFormat="1" ht="24.15" customHeight="1">
      <c r="A265" s="39"/>
      <c r="B265" s="40"/>
      <c r="C265" s="227" t="s">
        <v>418</v>
      </c>
      <c r="D265" s="227" t="s">
        <v>172</v>
      </c>
      <c r="E265" s="228" t="s">
        <v>976</v>
      </c>
      <c r="F265" s="229" t="s">
        <v>977</v>
      </c>
      <c r="G265" s="230" t="s">
        <v>389</v>
      </c>
      <c r="H265" s="231">
        <v>10.6</v>
      </c>
      <c r="I265" s="232"/>
      <c r="J265" s="233">
        <f>ROUND(I265*H265,2)</f>
        <v>0</v>
      </c>
      <c r="K265" s="229" t="s">
        <v>176</v>
      </c>
      <c r="L265" s="45"/>
      <c r="M265" s="234" t="s">
        <v>1</v>
      </c>
      <c r="N265" s="235" t="s">
        <v>43</v>
      </c>
      <c r="O265" s="92"/>
      <c r="P265" s="236">
        <f>O265*H265</f>
        <v>0</v>
      </c>
      <c r="Q265" s="236">
        <v>3.0000000000000001E-05</v>
      </c>
      <c r="R265" s="236">
        <f>Q265*H265</f>
        <v>0.00031799999999999998</v>
      </c>
      <c r="S265" s="236">
        <v>0</v>
      </c>
      <c r="T265" s="237">
        <f>S265*H265</f>
        <v>0</v>
      </c>
      <c r="U265" s="39"/>
      <c r="V265" s="39"/>
      <c r="W265" s="39"/>
      <c r="X265" s="39"/>
      <c r="Y265" s="39"/>
      <c r="Z265" s="39"/>
      <c r="AA265" s="39"/>
      <c r="AB265" s="39"/>
      <c r="AC265" s="39"/>
      <c r="AD265" s="39"/>
      <c r="AE265" s="39"/>
      <c r="AR265" s="238" t="s">
        <v>177</v>
      </c>
      <c r="AT265" s="238" t="s">
        <v>172</v>
      </c>
      <c r="AU265" s="238" t="s">
        <v>87</v>
      </c>
      <c r="AY265" s="18" t="s">
        <v>170</v>
      </c>
      <c r="BE265" s="239">
        <f>IF(N265="základní",J265,0)</f>
        <v>0</v>
      </c>
      <c r="BF265" s="239">
        <f>IF(N265="snížená",J265,0)</f>
        <v>0</v>
      </c>
      <c r="BG265" s="239">
        <f>IF(N265="zákl. přenesená",J265,0)</f>
        <v>0</v>
      </c>
      <c r="BH265" s="239">
        <f>IF(N265="sníž. přenesená",J265,0)</f>
        <v>0</v>
      </c>
      <c r="BI265" s="239">
        <f>IF(N265="nulová",J265,0)</f>
        <v>0</v>
      </c>
      <c r="BJ265" s="18" t="s">
        <v>85</v>
      </c>
      <c r="BK265" s="239">
        <f>ROUND(I265*H265,2)</f>
        <v>0</v>
      </c>
      <c r="BL265" s="18" t="s">
        <v>177</v>
      </c>
      <c r="BM265" s="238" t="s">
        <v>978</v>
      </c>
    </row>
    <row r="266" s="2" customFormat="1" ht="24.15" customHeight="1">
      <c r="A266" s="39"/>
      <c r="B266" s="40"/>
      <c r="C266" s="273" t="s">
        <v>424</v>
      </c>
      <c r="D266" s="273" t="s">
        <v>298</v>
      </c>
      <c r="E266" s="274" t="s">
        <v>979</v>
      </c>
      <c r="F266" s="275" t="s">
        <v>980</v>
      </c>
      <c r="G266" s="276" t="s">
        <v>389</v>
      </c>
      <c r="H266" s="277">
        <v>10.759</v>
      </c>
      <c r="I266" s="278"/>
      <c r="J266" s="279">
        <f>ROUND(I266*H266,2)</f>
        <v>0</v>
      </c>
      <c r="K266" s="275" t="s">
        <v>176</v>
      </c>
      <c r="L266" s="280"/>
      <c r="M266" s="281" t="s">
        <v>1</v>
      </c>
      <c r="N266" s="282" t="s">
        <v>43</v>
      </c>
      <c r="O266" s="92"/>
      <c r="P266" s="236">
        <f>O266*H266</f>
        <v>0</v>
      </c>
      <c r="Q266" s="236">
        <v>0.0183</v>
      </c>
      <c r="R266" s="236">
        <f>Q266*H266</f>
        <v>0.1968897</v>
      </c>
      <c r="S266" s="236">
        <v>0</v>
      </c>
      <c r="T266" s="237">
        <f>S266*H266</f>
        <v>0</v>
      </c>
      <c r="U266" s="39"/>
      <c r="V266" s="39"/>
      <c r="W266" s="39"/>
      <c r="X266" s="39"/>
      <c r="Y266" s="39"/>
      <c r="Z266" s="39"/>
      <c r="AA266" s="39"/>
      <c r="AB266" s="39"/>
      <c r="AC266" s="39"/>
      <c r="AD266" s="39"/>
      <c r="AE266" s="39"/>
      <c r="AR266" s="238" t="s">
        <v>210</v>
      </c>
      <c r="AT266" s="238" t="s">
        <v>298</v>
      </c>
      <c r="AU266" s="238" t="s">
        <v>87</v>
      </c>
      <c r="AY266" s="18" t="s">
        <v>170</v>
      </c>
      <c r="BE266" s="239">
        <f>IF(N266="základní",J266,0)</f>
        <v>0</v>
      </c>
      <c r="BF266" s="239">
        <f>IF(N266="snížená",J266,0)</f>
        <v>0</v>
      </c>
      <c r="BG266" s="239">
        <f>IF(N266="zákl. přenesená",J266,0)</f>
        <v>0</v>
      </c>
      <c r="BH266" s="239">
        <f>IF(N266="sníž. přenesená",J266,0)</f>
        <v>0</v>
      </c>
      <c r="BI266" s="239">
        <f>IF(N266="nulová",J266,0)</f>
        <v>0</v>
      </c>
      <c r="BJ266" s="18" t="s">
        <v>85</v>
      </c>
      <c r="BK266" s="239">
        <f>ROUND(I266*H266,2)</f>
        <v>0</v>
      </c>
      <c r="BL266" s="18" t="s">
        <v>177</v>
      </c>
      <c r="BM266" s="238" t="s">
        <v>981</v>
      </c>
    </row>
    <row r="267" s="13" customFormat="1">
      <c r="A267" s="13"/>
      <c r="B267" s="240"/>
      <c r="C267" s="241"/>
      <c r="D267" s="242" t="s">
        <v>179</v>
      </c>
      <c r="E267" s="241"/>
      <c r="F267" s="244" t="s">
        <v>982</v>
      </c>
      <c r="G267" s="241"/>
      <c r="H267" s="245">
        <v>10.759</v>
      </c>
      <c r="I267" s="246"/>
      <c r="J267" s="241"/>
      <c r="K267" s="241"/>
      <c r="L267" s="247"/>
      <c r="M267" s="248"/>
      <c r="N267" s="249"/>
      <c r="O267" s="249"/>
      <c r="P267" s="249"/>
      <c r="Q267" s="249"/>
      <c r="R267" s="249"/>
      <c r="S267" s="249"/>
      <c r="T267" s="250"/>
      <c r="U267" s="13"/>
      <c r="V267" s="13"/>
      <c r="W267" s="13"/>
      <c r="X267" s="13"/>
      <c r="Y267" s="13"/>
      <c r="Z267" s="13"/>
      <c r="AA267" s="13"/>
      <c r="AB267" s="13"/>
      <c r="AC267" s="13"/>
      <c r="AD267" s="13"/>
      <c r="AE267" s="13"/>
      <c r="AT267" s="251" t="s">
        <v>179</v>
      </c>
      <c r="AU267" s="251" t="s">
        <v>87</v>
      </c>
      <c r="AV267" s="13" t="s">
        <v>87</v>
      </c>
      <c r="AW267" s="13" t="s">
        <v>4</v>
      </c>
      <c r="AX267" s="13" t="s">
        <v>85</v>
      </c>
      <c r="AY267" s="251" t="s">
        <v>170</v>
      </c>
    </row>
    <row r="268" s="2" customFormat="1" ht="16.5" customHeight="1">
      <c r="A268" s="39"/>
      <c r="B268" s="40"/>
      <c r="C268" s="273" t="s">
        <v>430</v>
      </c>
      <c r="D268" s="273" t="s">
        <v>298</v>
      </c>
      <c r="E268" s="274" t="s">
        <v>983</v>
      </c>
      <c r="F268" s="275" t="s">
        <v>984</v>
      </c>
      <c r="G268" s="276" t="s">
        <v>183</v>
      </c>
      <c r="H268" s="277">
        <v>13</v>
      </c>
      <c r="I268" s="278"/>
      <c r="J268" s="279">
        <f>ROUND(I268*H268,2)</f>
        <v>0</v>
      </c>
      <c r="K268" s="275" t="s">
        <v>176</v>
      </c>
      <c r="L268" s="280"/>
      <c r="M268" s="281" t="s">
        <v>1</v>
      </c>
      <c r="N268" s="282" t="s">
        <v>43</v>
      </c>
      <c r="O268" s="92"/>
      <c r="P268" s="236">
        <f>O268*H268</f>
        <v>0</v>
      </c>
      <c r="Q268" s="236">
        <v>0.02</v>
      </c>
      <c r="R268" s="236">
        <f>Q268*H268</f>
        <v>0.26000000000000001</v>
      </c>
      <c r="S268" s="236">
        <v>0</v>
      </c>
      <c r="T268" s="237">
        <f>S268*H268</f>
        <v>0</v>
      </c>
      <c r="U268" s="39"/>
      <c r="V268" s="39"/>
      <c r="W268" s="39"/>
      <c r="X268" s="39"/>
      <c r="Y268" s="39"/>
      <c r="Z268" s="39"/>
      <c r="AA268" s="39"/>
      <c r="AB268" s="39"/>
      <c r="AC268" s="39"/>
      <c r="AD268" s="39"/>
      <c r="AE268" s="39"/>
      <c r="AR268" s="238" t="s">
        <v>210</v>
      </c>
      <c r="AT268" s="238" t="s">
        <v>298</v>
      </c>
      <c r="AU268" s="238" t="s">
        <v>87</v>
      </c>
      <c r="AY268" s="18" t="s">
        <v>170</v>
      </c>
      <c r="BE268" s="239">
        <f>IF(N268="základní",J268,0)</f>
        <v>0</v>
      </c>
      <c r="BF268" s="239">
        <f>IF(N268="snížená",J268,0)</f>
        <v>0</v>
      </c>
      <c r="BG268" s="239">
        <f>IF(N268="zákl. přenesená",J268,0)</f>
        <v>0</v>
      </c>
      <c r="BH268" s="239">
        <f>IF(N268="sníž. přenesená",J268,0)</f>
        <v>0</v>
      </c>
      <c r="BI268" s="239">
        <f>IF(N268="nulová",J268,0)</f>
        <v>0</v>
      </c>
      <c r="BJ268" s="18" t="s">
        <v>85</v>
      </c>
      <c r="BK268" s="239">
        <f>ROUND(I268*H268,2)</f>
        <v>0</v>
      </c>
      <c r="BL268" s="18" t="s">
        <v>177</v>
      </c>
      <c r="BM268" s="238" t="s">
        <v>985</v>
      </c>
    </row>
    <row r="269" s="2" customFormat="1" ht="37.8" customHeight="1">
      <c r="A269" s="39"/>
      <c r="B269" s="40"/>
      <c r="C269" s="227" t="s">
        <v>435</v>
      </c>
      <c r="D269" s="227" t="s">
        <v>172</v>
      </c>
      <c r="E269" s="228" t="s">
        <v>986</v>
      </c>
      <c r="F269" s="229" t="s">
        <v>987</v>
      </c>
      <c r="G269" s="230" t="s">
        <v>183</v>
      </c>
      <c r="H269" s="231">
        <v>1</v>
      </c>
      <c r="I269" s="232"/>
      <c r="J269" s="233">
        <f>ROUND(I269*H269,2)</f>
        <v>0</v>
      </c>
      <c r="K269" s="229" t="s">
        <v>176</v>
      </c>
      <c r="L269" s="45"/>
      <c r="M269" s="234" t="s">
        <v>1</v>
      </c>
      <c r="N269" s="235" t="s">
        <v>43</v>
      </c>
      <c r="O269" s="92"/>
      <c r="P269" s="236">
        <f>O269*H269</f>
        <v>0</v>
      </c>
      <c r="Q269" s="236">
        <v>0</v>
      </c>
      <c r="R269" s="236">
        <f>Q269*H269</f>
        <v>0</v>
      </c>
      <c r="S269" s="236">
        <v>0</v>
      </c>
      <c r="T269" s="237">
        <f>S269*H269</f>
        <v>0</v>
      </c>
      <c r="U269" s="39"/>
      <c r="V269" s="39"/>
      <c r="W269" s="39"/>
      <c r="X269" s="39"/>
      <c r="Y269" s="39"/>
      <c r="Z269" s="39"/>
      <c r="AA269" s="39"/>
      <c r="AB269" s="39"/>
      <c r="AC269" s="39"/>
      <c r="AD269" s="39"/>
      <c r="AE269" s="39"/>
      <c r="AR269" s="238" t="s">
        <v>177</v>
      </c>
      <c r="AT269" s="238" t="s">
        <v>172</v>
      </c>
      <c r="AU269" s="238" t="s">
        <v>87</v>
      </c>
      <c r="AY269" s="18" t="s">
        <v>170</v>
      </c>
      <c r="BE269" s="239">
        <f>IF(N269="základní",J269,0)</f>
        <v>0</v>
      </c>
      <c r="BF269" s="239">
        <f>IF(N269="snížená",J269,0)</f>
        <v>0</v>
      </c>
      <c r="BG269" s="239">
        <f>IF(N269="zákl. přenesená",J269,0)</f>
        <v>0</v>
      </c>
      <c r="BH269" s="239">
        <f>IF(N269="sníž. přenesená",J269,0)</f>
        <v>0</v>
      </c>
      <c r="BI269" s="239">
        <f>IF(N269="nulová",J269,0)</f>
        <v>0</v>
      </c>
      <c r="BJ269" s="18" t="s">
        <v>85</v>
      </c>
      <c r="BK269" s="239">
        <f>ROUND(I269*H269,2)</f>
        <v>0</v>
      </c>
      <c r="BL269" s="18" t="s">
        <v>177</v>
      </c>
      <c r="BM269" s="238" t="s">
        <v>988</v>
      </c>
    </row>
    <row r="270" s="2" customFormat="1" ht="16.5" customHeight="1">
      <c r="A270" s="39"/>
      <c r="B270" s="40"/>
      <c r="C270" s="273" t="s">
        <v>440</v>
      </c>
      <c r="D270" s="273" t="s">
        <v>298</v>
      </c>
      <c r="E270" s="274" t="s">
        <v>989</v>
      </c>
      <c r="F270" s="275" t="s">
        <v>990</v>
      </c>
      <c r="G270" s="276" t="s">
        <v>183</v>
      </c>
      <c r="H270" s="277">
        <v>1</v>
      </c>
      <c r="I270" s="278"/>
      <c r="J270" s="279">
        <f>ROUND(I270*H270,2)</f>
        <v>0</v>
      </c>
      <c r="K270" s="275" t="s">
        <v>176</v>
      </c>
      <c r="L270" s="280"/>
      <c r="M270" s="281" t="s">
        <v>1</v>
      </c>
      <c r="N270" s="282" t="s">
        <v>43</v>
      </c>
      <c r="O270" s="92"/>
      <c r="P270" s="236">
        <f>O270*H270</f>
        <v>0</v>
      </c>
      <c r="Q270" s="236">
        <v>0.0068999999999999999</v>
      </c>
      <c r="R270" s="236">
        <f>Q270*H270</f>
        <v>0.0068999999999999999</v>
      </c>
      <c r="S270" s="236">
        <v>0</v>
      </c>
      <c r="T270" s="237">
        <f>S270*H270</f>
        <v>0</v>
      </c>
      <c r="U270" s="39"/>
      <c r="V270" s="39"/>
      <c r="W270" s="39"/>
      <c r="X270" s="39"/>
      <c r="Y270" s="39"/>
      <c r="Z270" s="39"/>
      <c r="AA270" s="39"/>
      <c r="AB270" s="39"/>
      <c r="AC270" s="39"/>
      <c r="AD270" s="39"/>
      <c r="AE270" s="39"/>
      <c r="AR270" s="238" t="s">
        <v>210</v>
      </c>
      <c r="AT270" s="238" t="s">
        <v>298</v>
      </c>
      <c r="AU270" s="238" t="s">
        <v>87</v>
      </c>
      <c r="AY270" s="18" t="s">
        <v>170</v>
      </c>
      <c r="BE270" s="239">
        <f>IF(N270="základní",J270,0)</f>
        <v>0</v>
      </c>
      <c r="BF270" s="239">
        <f>IF(N270="snížená",J270,0)</f>
        <v>0</v>
      </c>
      <c r="BG270" s="239">
        <f>IF(N270="zákl. přenesená",J270,0)</f>
        <v>0</v>
      </c>
      <c r="BH270" s="239">
        <f>IF(N270="sníž. přenesená",J270,0)</f>
        <v>0</v>
      </c>
      <c r="BI270" s="239">
        <f>IF(N270="nulová",J270,0)</f>
        <v>0</v>
      </c>
      <c r="BJ270" s="18" t="s">
        <v>85</v>
      </c>
      <c r="BK270" s="239">
        <f>ROUND(I270*H270,2)</f>
        <v>0</v>
      </c>
      <c r="BL270" s="18" t="s">
        <v>177</v>
      </c>
      <c r="BM270" s="238" t="s">
        <v>991</v>
      </c>
    </row>
    <row r="271" s="2" customFormat="1" ht="16.5" customHeight="1">
      <c r="A271" s="39"/>
      <c r="B271" s="40"/>
      <c r="C271" s="227" t="s">
        <v>456</v>
      </c>
      <c r="D271" s="227" t="s">
        <v>172</v>
      </c>
      <c r="E271" s="228" t="s">
        <v>992</v>
      </c>
      <c r="F271" s="229" t="s">
        <v>993</v>
      </c>
      <c r="G271" s="230" t="s">
        <v>183</v>
      </c>
      <c r="H271" s="231">
        <v>1</v>
      </c>
      <c r="I271" s="232"/>
      <c r="J271" s="233">
        <f>ROUND(I271*H271,2)</f>
        <v>0</v>
      </c>
      <c r="K271" s="229" t="s">
        <v>1</v>
      </c>
      <c r="L271" s="45"/>
      <c r="M271" s="234" t="s">
        <v>1</v>
      </c>
      <c r="N271" s="235" t="s">
        <v>43</v>
      </c>
      <c r="O271" s="92"/>
      <c r="P271" s="236">
        <f>O271*H271</f>
        <v>0</v>
      </c>
      <c r="Q271" s="236">
        <v>0.089999999999999997</v>
      </c>
      <c r="R271" s="236">
        <f>Q271*H271</f>
        <v>0.089999999999999997</v>
      </c>
      <c r="S271" s="236">
        <v>0</v>
      </c>
      <c r="T271" s="237">
        <f>S271*H271</f>
        <v>0</v>
      </c>
      <c r="U271" s="39"/>
      <c r="V271" s="39"/>
      <c r="W271" s="39"/>
      <c r="X271" s="39"/>
      <c r="Y271" s="39"/>
      <c r="Z271" s="39"/>
      <c r="AA271" s="39"/>
      <c r="AB271" s="39"/>
      <c r="AC271" s="39"/>
      <c r="AD271" s="39"/>
      <c r="AE271" s="39"/>
      <c r="AR271" s="238" t="s">
        <v>177</v>
      </c>
      <c r="AT271" s="238" t="s">
        <v>172</v>
      </c>
      <c r="AU271" s="238" t="s">
        <v>87</v>
      </c>
      <c r="AY271" s="18" t="s">
        <v>170</v>
      </c>
      <c r="BE271" s="239">
        <f>IF(N271="základní",J271,0)</f>
        <v>0</v>
      </c>
      <c r="BF271" s="239">
        <f>IF(N271="snížená",J271,0)</f>
        <v>0</v>
      </c>
      <c r="BG271" s="239">
        <f>IF(N271="zákl. přenesená",J271,0)</f>
        <v>0</v>
      </c>
      <c r="BH271" s="239">
        <f>IF(N271="sníž. přenesená",J271,0)</f>
        <v>0</v>
      </c>
      <c r="BI271" s="239">
        <f>IF(N271="nulová",J271,0)</f>
        <v>0</v>
      </c>
      <c r="BJ271" s="18" t="s">
        <v>85</v>
      </c>
      <c r="BK271" s="239">
        <f>ROUND(I271*H271,2)</f>
        <v>0</v>
      </c>
      <c r="BL271" s="18" t="s">
        <v>177</v>
      </c>
      <c r="BM271" s="238" t="s">
        <v>994</v>
      </c>
    </row>
    <row r="272" s="13" customFormat="1">
      <c r="A272" s="13"/>
      <c r="B272" s="240"/>
      <c r="C272" s="241"/>
      <c r="D272" s="242" t="s">
        <v>179</v>
      </c>
      <c r="E272" s="243" t="s">
        <v>1</v>
      </c>
      <c r="F272" s="244" t="s">
        <v>995</v>
      </c>
      <c r="G272" s="241"/>
      <c r="H272" s="245">
        <v>1</v>
      </c>
      <c r="I272" s="246"/>
      <c r="J272" s="241"/>
      <c r="K272" s="241"/>
      <c r="L272" s="247"/>
      <c r="M272" s="248"/>
      <c r="N272" s="249"/>
      <c r="O272" s="249"/>
      <c r="P272" s="249"/>
      <c r="Q272" s="249"/>
      <c r="R272" s="249"/>
      <c r="S272" s="249"/>
      <c r="T272" s="250"/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  <c r="AE272" s="13"/>
      <c r="AT272" s="251" t="s">
        <v>179</v>
      </c>
      <c r="AU272" s="251" t="s">
        <v>87</v>
      </c>
      <c r="AV272" s="13" t="s">
        <v>87</v>
      </c>
      <c r="AW272" s="13" t="s">
        <v>34</v>
      </c>
      <c r="AX272" s="13" t="s">
        <v>85</v>
      </c>
      <c r="AY272" s="251" t="s">
        <v>170</v>
      </c>
    </row>
    <row r="273" s="2" customFormat="1" ht="16.5" customHeight="1">
      <c r="A273" s="39"/>
      <c r="B273" s="40"/>
      <c r="C273" s="273" t="s">
        <v>461</v>
      </c>
      <c r="D273" s="273" t="s">
        <v>298</v>
      </c>
      <c r="E273" s="274" t="s">
        <v>996</v>
      </c>
      <c r="F273" s="275" t="s">
        <v>997</v>
      </c>
      <c r="G273" s="276" t="s">
        <v>183</v>
      </c>
      <c r="H273" s="277">
        <v>1</v>
      </c>
      <c r="I273" s="278"/>
      <c r="J273" s="279">
        <f>ROUND(I273*H273,2)</f>
        <v>0</v>
      </c>
      <c r="K273" s="275" t="s">
        <v>1</v>
      </c>
      <c r="L273" s="280"/>
      <c r="M273" s="281" t="s">
        <v>1</v>
      </c>
      <c r="N273" s="282" t="s">
        <v>43</v>
      </c>
      <c r="O273" s="92"/>
      <c r="P273" s="236">
        <f>O273*H273</f>
        <v>0</v>
      </c>
      <c r="Q273" s="236">
        <v>0.059999999999999998</v>
      </c>
      <c r="R273" s="236">
        <f>Q273*H273</f>
        <v>0.059999999999999998</v>
      </c>
      <c r="S273" s="236">
        <v>0</v>
      </c>
      <c r="T273" s="237">
        <f>S273*H273</f>
        <v>0</v>
      </c>
      <c r="U273" s="39"/>
      <c r="V273" s="39"/>
      <c r="W273" s="39"/>
      <c r="X273" s="39"/>
      <c r="Y273" s="39"/>
      <c r="Z273" s="39"/>
      <c r="AA273" s="39"/>
      <c r="AB273" s="39"/>
      <c r="AC273" s="39"/>
      <c r="AD273" s="39"/>
      <c r="AE273" s="39"/>
      <c r="AR273" s="238" t="s">
        <v>210</v>
      </c>
      <c r="AT273" s="238" t="s">
        <v>298</v>
      </c>
      <c r="AU273" s="238" t="s">
        <v>87</v>
      </c>
      <c r="AY273" s="18" t="s">
        <v>170</v>
      </c>
      <c r="BE273" s="239">
        <f>IF(N273="základní",J273,0)</f>
        <v>0</v>
      </c>
      <c r="BF273" s="239">
        <f>IF(N273="snížená",J273,0)</f>
        <v>0</v>
      </c>
      <c r="BG273" s="239">
        <f>IF(N273="zákl. přenesená",J273,0)</f>
        <v>0</v>
      </c>
      <c r="BH273" s="239">
        <f>IF(N273="sníž. přenesená",J273,0)</f>
        <v>0</v>
      </c>
      <c r="BI273" s="239">
        <f>IF(N273="nulová",J273,0)</f>
        <v>0</v>
      </c>
      <c r="BJ273" s="18" t="s">
        <v>85</v>
      </c>
      <c r="BK273" s="239">
        <f>ROUND(I273*H273,2)</f>
        <v>0</v>
      </c>
      <c r="BL273" s="18" t="s">
        <v>177</v>
      </c>
      <c r="BM273" s="238" t="s">
        <v>998</v>
      </c>
    </row>
    <row r="274" s="2" customFormat="1" ht="37.8" customHeight="1">
      <c r="A274" s="39"/>
      <c r="B274" s="40"/>
      <c r="C274" s="227" t="s">
        <v>467</v>
      </c>
      <c r="D274" s="227" t="s">
        <v>172</v>
      </c>
      <c r="E274" s="228" t="s">
        <v>999</v>
      </c>
      <c r="F274" s="229" t="s">
        <v>1000</v>
      </c>
      <c r="G274" s="230" t="s">
        <v>183</v>
      </c>
      <c r="H274" s="231">
        <v>15</v>
      </c>
      <c r="I274" s="232"/>
      <c r="J274" s="233">
        <f>ROUND(I274*H274,2)</f>
        <v>0</v>
      </c>
      <c r="K274" s="229" t="s">
        <v>176</v>
      </c>
      <c r="L274" s="45"/>
      <c r="M274" s="234" t="s">
        <v>1</v>
      </c>
      <c r="N274" s="235" t="s">
        <v>43</v>
      </c>
      <c r="O274" s="92"/>
      <c r="P274" s="236">
        <f>O274*H274</f>
        <v>0</v>
      </c>
      <c r="Q274" s="236">
        <v>0.0013600000000000001</v>
      </c>
      <c r="R274" s="236">
        <f>Q274*H274</f>
        <v>0.020400000000000001</v>
      </c>
      <c r="S274" s="236">
        <v>0</v>
      </c>
      <c r="T274" s="237">
        <f>S274*H274</f>
        <v>0</v>
      </c>
      <c r="U274" s="39"/>
      <c r="V274" s="39"/>
      <c r="W274" s="39"/>
      <c r="X274" s="39"/>
      <c r="Y274" s="39"/>
      <c r="Z274" s="39"/>
      <c r="AA274" s="39"/>
      <c r="AB274" s="39"/>
      <c r="AC274" s="39"/>
      <c r="AD274" s="39"/>
      <c r="AE274" s="39"/>
      <c r="AR274" s="238" t="s">
        <v>177</v>
      </c>
      <c r="AT274" s="238" t="s">
        <v>172</v>
      </c>
      <c r="AU274" s="238" t="s">
        <v>87</v>
      </c>
      <c r="AY274" s="18" t="s">
        <v>170</v>
      </c>
      <c r="BE274" s="239">
        <f>IF(N274="základní",J274,0)</f>
        <v>0</v>
      </c>
      <c r="BF274" s="239">
        <f>IF(N274="snížená",J274,0)</f>
        <v>0</v>
      </c>
      <c r="BG274" s="239">
        <f>IF(N274="zákl. přenesená",J274,0)</f>
        <v>0</v>
      </c>
      <c r="BH274" s="239">
        <f>IF(N274="sníž. přenesená",J274,0)</f>
        <v>0</v>
      </c>
      <c r="BI274" s="239">
        <f>IF(N274="nulová",J274,0)</f>
        <v>0</v>
      </c>
      <c r="BJ274" s="18" t="s">
        <v>85</v>
      </c>
      <c r="BK274" s="239">
        <f>ROUND(I274*H274,2)</f>
        <v>0</v>
      </c>
      <c r="BL274" s="18" t="s">
        <v>177</v>
      </c>
      <c r="BM274" s="238" t="s">
        <v>1001</v>
      </c>
    </row>
    <row r="275" s="13" customFormat="1">
      <c r="A275" s="13"/>
      <c r="B275" s="240"/>
      <c r="C275" s="241"/>
      <c r="D275" s="242" t="s">
        <v>179</v>
      </c>
      <c r="E275" s="243" t="s">
        <v>1</v>
      </c>
      <c r="F275" s="244" t="s">
        <v>8</v>
      </c>
      <c r="G275" s="241"/>
      <c r="H275" s="245">
        <v>15</v>
      </c>
      <c r="I275" s="246"/>
      <c r="J275" s="241"/>
      <c r="K275" s="241"/>
      <c r="L275" s="247"/>
      <c r="M275" s="248"/>
      <c r="N275" s="249"/>
      <c r="O275" s="249"/>
      <c r="P275" s="249"/>
      <c r="Q275" s="249"/>
      <c r="R275" s="249"/>
      <c r="S275" s="249"/>
      <c r="T275" s="250"/>
      <c r="U275" s="13"/>
      <c r="V275" s="13"/>
      <c r="W275" s="13"/>
      <c r="X275" s="13"/>
      <c r="Y275" s="13"/>
      <c r="Z275" s="13"/>
      <c r="AA275" s="13"/>
      <c r="AB275" s="13"/>
      <c r="AC275" s="13"/>
      <c r="AD275" s="13"/>
      <c r="AE275" s="13"/>
      <c r="AT275" s="251" t="s">
        <v>179</v>
      </c>
      <c r="AU275" s="251" t="s">
        <v>87</v>
      </c>
      <c r="AV275" s="13" t="s">
        <v>87</v>
      </c>
      <c r="AW275" s="13" t="s">
        <v>34</v>
      </c>
      <c r="AX275" s="13" t="s">
        <v>85</v>
      </c>
      <c r="AY275" s="251" t="s">
        <v>170</v>
      </c>
    </row>
    <row r="276" s="12" customFormat="1" ht="22.8" customHeight="1">
      <c r="A276" s="12"/>
      <c r="B276" s="211"/>
      <c r="C276" s="212"/>
      <c r="D276" s="213" t="s">
        <v>77</v>
      </c>
      <c r="E276" s="225" t="s">
        <v>215</v>
      </c>
      <c r="F276" s="225" t="s">
        <v>429</v>
      </c>
      <c r="G276" s="212"/>
      <c r="H276" s="212"/>
      <c r="I276" s="215"/>
      <c r="J276" s="226">
        <f>BK276</f>
        <v>0</v>
      </c>
      <c r="K276" s="212"/>
      <c r="L276" s="217"/>
      <c r="M276" s="218"/>
      <c r="N276" s="219"/>
      <c r="O276" s="219"/>
      <c r="P276" s="220">
        <f>SUM(P277:P289)</f>
        <v>0</v>
      </c>
      <c r="Q276" s="219"/>
      <c r="R276" s="220">
        <f>SUM(R277:R289)</f>
        <v>0.35438759999999997</v>
      </c>
      <c r="S276" s="219"/>
      <c r="T276" s="221">
        <f>SUM(T277:T289)</f>
        <v>0</v>
      </c>
      <c r="U276" s="12"/>
      <c r="V276" s="12"/>
      <c r="W276" s="12"/>
      <c r="X276" s="12"/>
      <c r="Y276" s="12"/>
      <c r="Z276" s="12"/>
      <c r="AA276" s="12"/>
      <c r="AB276" s="12"/>
      <c r="AC276" s="12"/>
      <c r="AD276" s="12"/>
      <c r="AE276" s="12"/>
      <c r="AR276" s="222" t="s">
        <v>85</v>
      </c>
      <c r="AT276" s="223" t="s">
        <v>77</v>
      </c>
      <c r="AU276" s="223" t="s">
        <v>85</v>
      </c>
      <c r="AY276" s="222" t="s">
        <v>170</v>
      </c>
      <c r="BK276" s="224">
        <f>SUM(BK277:BK289)</f>
        <v>0</v>
      </c>
    </row>
    <row r="277" s="2" customFormat="1" ht="24.15" customHeight="1">
      <c r="A277" s="39"/>
      <c r="B277" s="40"/>
      <c r="C277" s="227" t="s">
        <v>471</v>
      </c>
      <c r="D277" s="227" t="s">
        <v>172</v>
      </c>
      <c r="E277" s="228" t="s">
        <v>1002</v>
      </c>
      <c r="F277" s="229" t="s">
        <v>1003</v>
      </c>
      <c r="G277" s="230" t="s">
        <v>389</v>
      </c>
      <c r="H277" s="231">
        <v>5.4000000000000004</v>
      </c>
      <c r="I277" s="232"/>
      <c r="J277" s="233">
        <f>ROUND(I277*H277,2)</f>
        <v>0</v>
      </c>
      <c r="K277" s="229" t="s">
        <v>176</v>
      </c>
      <c r="L277" s="45"/>
      <c r="M277" s="234" t="s">
        <v>1</v>
      </c>
      <c r="N277" s="235" t="s">
        <v>43</v>
      </c>
      <c r="O277" s="92"/>
      <c r="P277" s="236">
        <f>O277*H277</f>
        <v>0</v>
      </c>
      <c r="Q277" s="236">
        <v>0.00167</v>
      </c>
      <c r="R277" s="236">
        <f>Q277*H277</f>
        <v>0.009018</v>
      </c>
      <c r="S277" s="236">
        <v>0</v>
      </c>
      <c r="T277" s="237">
        <f>S277*H277</f>
        <v>0</v>
      </c>
      <c r="U277" s="39"/>
      <c r="V277" s="39"/>
      <c r="W277" s="39"/>
      <c r="X277" s="39"/>
      <c r="Y277" s="39"/>
      <c r="Z277" s="39"/>
      <c r="AA277" s="39"/>
      <c r="AB277" s="39"/>
      <c r="AC277" s="39"/>
      <c r="AD277" s="39"/>
      <c r="AE277" s="39"/>
      <c r="AR277" s="238" t="s">
        <v>177</v>
      </c>
      <c r="AT277" s="238" t="s">
        <v>172</v>
      </c>
      <c r="AU277" s="238" t="s">
        <v>87</v>
      </c>
      <c r="AY277" s="18" t="s">
        <v>170</v>
      </c>
      <c r="BE277" s="239">
        <f>IF(N277="základní",J277,0)</f>
        <v>0</v>
      </c>
      <c r="BF277" s="239">
        <f>IF(N277="snížená",J277,0)</f>
        <v>0</v>
      </c>
      <c r="BG277" s="239">
        <f>IF(N277="zákl. přenesená",J277,0)</f>
        <v>0</v>
      </c>
      <c r="BH277" s="239">
        <f>IF(N277="sníž. přenesená",J277,0)</f>
        <v>0</v>
      </c>
      <c r="BI277" s="239">
        <f>IF(N277="nulová",J277,0)</f>
        <v>0</v>
      </c>
      <c r="BJ277" s="18" t="s">
        <v>85</v>
      </c>
      <c r="BK277" s="239">
        <f>ROUND(I277*H277,2)</f>
        <v>0</v>
      </c>
      <c r="BL277" s="18" t="s">
        <v>177</v>
      </c>
      <c r="BM277" s="238" t="s">
        <v>1004</v>
      </c>
    </row>
    <row r="278" s="13" customFormat="1">
      <c r="A278" s="13"/>
      <c r="B278" s="240"/>
      <c r="C278" s="241"/>
      <c r="D278" s="242" t="s">
        <v>179</v>
      </c>
      <c r="E278" s="243" t="s">
        <v>1</v>
      </c>
      <c r="F278" s="244" t="s">
        <v>1005</v>
      </c>
      <c r="G278" s="241"/>
      <c r="H278" s="245">
        <v>5.4000000000000004</v>
      </c>
      <c r="I278" s="246"/>
      <c r="J278" s="241"/>
      <c r="K278" s="241"/>
      <c r="L278" s="247"/>
      <c r="M278" s="248"/>
      <c r="N278" s="249"/>
      <c r="O278" s="249"/>
      <c r="P278" s="249"/>
      <c r="Q278" s="249"/>
      <c r="R278" s="249"/>
      <c r="S278" s="249"/>
      <c r="T278" s="250"/>
      <c r="U278" s="13"/>
      <c r="V278" s="13"/>
      <c r="W278" s="13"/>
      <c r="X278" s="13"/>
      <c r="Y278" s="13"/>
      <c r="Z278" s="13"/>
      <c r="AA278" s="13"/>
      <c r="AB278" s="13"/>
      <c r="AC278" s="13"/>
      <c r="AD278" s="13"/>
      <c r="AE278" s="13"/>
      <c r="AT278" s="251" t="s">
        <v>179</v>
      </c>
      <c r="AU278" s="251" t="s">
        <v>87</v>
      </c>
      <c r="AV278" s="13" t="s">
        <v>87</v>
      </c>
      <c r="AW278" s="13" t="s">
        <v>34</v>
      </c>
      <c r="AX278" s="13" t="s">
        <v>85</v>
      </c>
      <c r="AY278" s="251" t="s">
        <v>170</v>
      </c>
    </row>
    <row r="279" s="2" customFormat="1" ht="44.25" customHeight="1">
      <c r="A279" s="39"/>
      <c r="B279" s="40"/>
      <c r="C279" s="227" t="s">
        <v>476</v>
      </c>
      <c r="D279" s="227" t="s">
        <v>172</v>
      </c>
      <c r="E279" s="228" t="s">
        <v>1006</v>
      </c>
      <c r="F279" s="229" t="s">
        <v>1007</v>
      </c>
      <c r="G279" s="230" t="s">
        <v>175</v>
      </c>
      <c r="H279" s="231">
        <v>6</v>
      </c>
      <c r="I279" s="232"/>
      <c r="J279" s="233">
        <f>ROUND(I279*H279,2)</f>
        <v>0</v>
      </c>
      <c r="K279" s="229" t="s">
        <v>176</v>
      </c>
      <c r="L279" s="45"/>
      <c r="M279" s="234" t="s">
        <v>1</v>
      </c>
      <c r="N279" s="235" t="s">
        <v>43</v>
      </c>
      <c r="O279" s="92"/>
      <c r="P279" s="236">
        <f>O279*H279</f>
        <v>0</v>
      </c>
      <c r="Q279" s="236">
        <v>0.053449999999999998</v>
      </c>
      <c r="R279" s="236">
        <f>Q279*H279</f>
        <v>0.32069999999999999</v>
      </c>
      <c r="S279" s="236">
        <v>0</v>
      </c>
      <c r="T279" s="237">
        <f>S279*H279</f>
        <v>0</v>
      </c>
      <c r="U279" s="39"/>
      <c r="V279" s="39"/>
      <c r="W279" s="39"/>
      <c r="X279" s="39"/>
      <c r="Y279" s="39"/>
      <c r="Z279" s="39"/>
      <c r="AA279" s="39"/>
      <c r="AB279" s="39"/>
      <c r="AC279" s="39"/>
      <c r="AD279" s="39"/>
      <c r="AE279" s="39"/>
      <c r="AR279" s="238" t="s">
        <v>177</v>
      </c>
      <c r="AT279" s="238" t="s">
        <v>172</v>
      </c>
      <c r="AU279" s="238" t="s">
        <v>87</v>
      </c>
      <c r="AY279" s="18" t="s">
        <v>170</v>
      </c>
      <c r="BE279" s="239">
        <f>IF(N279="základní",J279,0)</f>
        <v>0</v>
      </c>
      <c r="BF279" s="239">
        <f>IF(N279="snížená",J279,0)</f>
        <v>0</v>
      </c>
      <c r="BG279" s="239">
        <f>IF(N279="zákl. přenesená",J279,0)</f>
        <v>0</v>
      </c>
      <c r="BH279" s="239">
        <f>IF(N279="sníž. přenesená",J279,0)</f>
        <v>0</v>
      </c>
      <c r="BI279" s="239">
        <f>IF(N279="nulová",J279,0)</f>
        <v>0</v>
      </c>
      <c r="BJ279" s="18" t="s">
        <v>85</v>
      </c>
      <c r="BK279" s="239">
        <f>ROUND(I279*H279,2)</f>
        <v>0</v>
      </c>
      <c r="BL279" s="18" t="s">
        <v>177</v>
      </c>
      <c r="BM279" s="238" t="s">
        <v>1008</v>
      </c>
    </row>
    <row r="280" s="13" customFormat="1">
      <c r="A280" s="13"/>
      <c r="B280" s="240"/>
      <c r="C280" s="241"/>
      <c r="D280" s="242" t="s">
        <v>179</v>
      </c>
      <c r="E280" s="243" t="s">
        <v>1</v>
      </c>
      <c r="F280" s="244" t="s">
        <v>1009</v>
      </c>
      <c r="G280" s="241"/>
      <c r="H280" s="245">
        <v>6</v>
      </c>
      <c r="I280" s="246"/>
      <c r="J280" s="241"/>
      <c r="K280" s="241"/>
      <c r="L280" s="247"/>
      <c r="M280" s="248"/>
      <c r="N280" s="249"/>
      <c r="O280" s="249"/>
      <c r="P280" s="249"/>
      <c r="Q280" s="249"/>
      <c r="R280" s="249"/>
      <c r="S280" s="249"/>
      <c r="T280" s="250"/>
      <c r="U280" s="13"/>
      <c r="V280" s="13"/>
      <c r="W280" s="13"/>
      <c r="X280" s="13"/>
      <c r="Y280" s="13"/>
      <c r="Z280" s="13"/>
      <c r="AA280" s="13"/>
      <c r="AB280" s="13"/>
      <c r="AC280" s="13"/>
      <c r="AD280" s="13"/>
      <c r="AE280" s="13"/>
      <c r="AT280" s="251" t="s">
        <v>179</v>
      </c>
      <c r="AU280" s="251" t="s">
        <v>87</v>
      </c>
      <c r="AV280" s="13" t="s">
        <v>87</v>
      </c>
      <c r="AW280" s="13" t="s">
        <v>34</v>
      </c>
      <c r="AX280" s="13" t="s">
        <v>85</v>
      </c>
      <c r="AY280" s="251" t="s">
        <v>170</v>
      </c>
    </row>
    <row r="281" s="2" customFormat="1" ht="37.8" customHeight="1">
      <c r="A281" s="39"/>
      <c r="B281" s="40"/>
      <c r="C281" s="227" t="s">
        <v>481</v>
      </c>
      <c r="D281" s="227" t="s">
        <v>172</v>
      </c>
      <c r="E281" s="228" t="s">
        <v>1010</v>
      </c>
      <c r="F281" s="229" t="s">
        <v>1011</v>
      </c>
      <c r="G281" s="230" t="s">
        <v>389</v>
      </c>
      <c r="H281" s="231">
        <v>11.119999999999999</v>
      </c>
      <c r="I281" s="232"/>
      <c r="J281" s="233">
        <f>ROUND(I281*H281,2)</f>
        <v>0</v>
      </c>
      <c r="K281" s="229" t="s">
        <v>176</v>
      </c>
      <c r="L281" s="45"/>
      <c r="M281" s="234" t="s">
        <v>1</v>
      </c>
      <c r="N281" s="235" t="s">
        <v>43</v>
      </c>
      <c r="O281" s="92"/>
      <c r="P281" s="236">
        <f>O281*H281</f>
        <v>0</v>
      </c>
      <c r="Q281" s="236">
        <v>0.00033</v>
      </c>
      <c r="R281" s="236">
        <f>Q281*H281</f>
        <v>0.0036695999999999999</v>
      </c>
      <c r="S281" s="236">
        <v>0</v>
      </c>
      <c r="T281" s="237">
        <f>S281*H281</f>
        <v>0</v>
      </c>
      <c r="U281" s="39"/>
      <c r="V281" s="39"/>
      <c r="W281" s="39"/>
      <c r="X281" s="39"/>
      <c r="Y281" s="39"/>
      <c r="Z281" s="39"/>
      <c r="AA281" s="39"/>
      <c r="AB281" s="39"/>
      <c r="AC281" s="39"/>
      <c r="AD281" s="39"/>
      <c r="AE281" s="39"/>
      <c r="AR281" s="238" t="s">
        <v>177</v>
      </c>
      <c r="AT281" s="238" t="s">
        <v>172</v>
      </c>
      <c r="AU281" s="238" t="s">
        <v>87</v>
      </c>
      <c r="AY281" s="18" t="s">
        <v>170</v>
      </c>
      <c r="BE281" s="239">
        <f>IF(N281="základní",J281,0)</f>
        <v>0</v>
      </c>
      <c r="BF281" s="239">
        <f>IF(N281="snížená",J281,0)</f>
        <v>0</v>
      </c>
      <c r="BG281" s="239">
        <f>IF(N281="zákl. přenesená",J281,0)</f>
        <v>0</v>
      </c>
      <c r="BH281" s="239">
        <f>IF(N281="sníž. přenesená",J281,0)</f>
        <v>0</v>
      </c>
      <c r="BI281" s="239">
        <f>IF(N281="nulová",J281,0)</f>
        <v>0</v>
      </c>
      <c r="BJ281" s="18" t="s">
        <v>85</v>
      </c>
      <c r="BK281" s="239">
        <f>ROUND(I281*H281,2)</f>
        <v>0</v>
      </c>
      <c r="BL281" s="18" t="s">
        <v>177</v>
      </c>
      <c r="BM281" s="238" t="s">
        <v>1012</v>
      </c>
    </row>
    <row r="282" s="13" customFormat="1">
      <c r="A282" s="13"/>
      <c r="B282" s="240"/>
      <c r="C282" s="241"/>
      <c r="D282" s="242" t="s">
        <v>179</v>
      </c>
      <c r="E282" s="243" t="s">
        <v>1</v>
      </c>
      <c r="F282" s="244" t="s">
        <v>1013</v>
      </c>
      <c r="G282" s="241"/>
      <c r="H282" s="245">
        <v>6</v>
      </c>
      <c r="I282" s="246"/>
      <c r="J282" s="241"/>
      <c r="K282" s="241"/>
      <c r="L282" s="247"/>
      <c r="M282" s="248"/>
      <c r="N282" s="249"/>
      <c r="O282" s="249"/>
      <c r="P282" s="249"/>
      <c r="Q282" s="249"/>
      <c r="R282" s="249"/>
      <c r="S282" s="249"/>
      <c r="T282" s="250"/>
      <c r="U282" s="13"/>
      <c r="V282" s="13"/>
      <c r="W282" s="13"/>
      <c r="X282" s="13"/>
      <c r="Y282" s="13"/>
      <c r="Z282" s="13"/>
      <c r="AA282" s="13"/>
      <c r="AB282" s="13"/>
      <c r="AC282" s="13"/>
      <c r="AD282" s="13"/>
      <c r="AE282" s="13"/>
      <c r="AT282" s="251" t="s">
        <v>179</v>
      </c>
      <c r="AU282" s="251" t="s">
        <v>87</v>
      </c>
      <c r="AV282" s="13" t="s">
        <v>87</v>
      </c>
      <c r="AW282" s="13" t="s">
        <v>34</v>
      </c>
      <c r="AX282" s="13" t="s">
        <v>78</v>
      </c>
      <c r="AY282" s="251" t="s">
        <v>170</v>
      </c>
    </row>
    <row r="283" s="13" customFormat="1">
      <c r="A283" s="13"/>
      <c r="B283" s="240"/>
      <c r="C283" s="241"/>
      <c r="D283" s="242" t="s">
        <v>179</v>
      </c>
      <c r="E283" s="243" t="s">
        <v>1</v>
      </c>
      <c r="F283" s="244" t="s">
        <v>1014</v>
      </c>
      <c r="G283" s="241"/>
      <c r="H283" s="245">
        <v>5.1200000000000001</v>
      </c>
      <c r="I283" s="246"/>
      <c r="J283" s="241"/>
      <c r="K283" s="241"/>
      <c r="L283" s="247"/>
      <c r="M283" s="248"/>
      <c r="N283" s="249"/>
      <c r="O283" s="249"/>
      <c r="P283" s="249"/>
      <c r="Q283" s="249"/>
      <c r="R283" s="249"/>
      <c r="S283" s="249"/>
      <c r="T283" s="250"/>
      <c r="U283" s="13"/>
      <c r="V283" s="13"/>
      <c r="W283" s="13"/>
      <c r="X283" s="13"/>
      <c r="Y283" s="13"/>
      <c r="Z283" s="13"/>
      <c r="AA283" s="13"/>
      <c r="AB283" s="13"/>
      <c r="AC283" s="13"/>
      <c r="AD283" s="13"/>
      <c r="AE283" s="13"/>
      <c r="AT283" s="251" t="s">
        <v>179</v>
      </c>
      <c r="AU283" s="251" t="s">
        <v>87</v>
      </c>
      <c r="AV283" s="13" t="s">
        <v>87</v>
      </c>
      <c r="AW283" s="13" t="s">
        <v>34</v>
      </c>
      <c r="AX283" s="13" t="s">
        <v>78</v>
      </c>
      <c r="AY283" s="251" t="s">
        <v>170</v>
      </c>
    </row>
    <row r="284" s="15" customFormat="1">
      <c r="A284" s="15"/>
      <c r="B284" s="262"/>
      <c r="C284" s="263"/>
      <c r="D284" s="242" t="s">
        <v>179</v>
      </c>
      <c r="E284" s="264" t="s">
        <v>1</v>
      </c>
      <c r="F284" s="265" t="s">
        <v>209</v>
      </c>
      <c r="G284" s="263"/>
      <c r="H284" s="266">
        <v>11.119999999999999</v>
      </c>
      <c r="I284" s="267"/>
      <c r="J284" s="263"/>
      <c r="K284" s="263"/>
      <c r="L284" s="268"/>
      <c r="M284" s="269"/>
      <c r="N284" s="270"/>
      <c r="O284" s="270"/>
      <c r="P284" s="270"/>
      <c r="Q284" s="270"/>
      <c r="R284" s="270"/>
      <c r="S284" s="270"/>
      <c r="T284" s="271"/>
      <c r="U284" s="15"/>
      <c r="V284" s="15"/>
      <c r="W284" s="15"/>
      <c r="X284" s="15"/>
      <c r="Y284" s="15"/>
      <c r="Z284" s="15"/>
      <c r="AA284" s="15"/>
      <c r="AB284" s="15"/>
      <c r="AC284" s="15"/>
      <c r="AD284" s="15"/>
      <c r="AE284" s="15"/>
      <c r="AT284" s="272" t="s">
        <v>179</v>
      </c>
      <c r="AU284" s="272" t="s">
        <v>87</v>
      </c>
      <c r="AV284" s="15" t="s">
        <v>177</v>
      </c>
      <c r="AW284" s="15" t="s">
        <v>34</v>
      </c>
      <c r="AX284" s="15" t="s">
        <v>85</v>
      </c>
      <c r="AY284" s="272" t="s">
        <v>170</v>
      </c>
    </row>
    <row r="285" s="2" customFormat="1" ht="24.15" customHeight="1">
      <c r="A285" s="39"/>
      <c r="B285" s="40"/>
      <c r="C285" s="273" t="s">
        <v>488</v>
      </c>
      <c r="D285" s="273" t="s">
        <v>298</v>
      </c>
      <c r="E285" s="274" t="s">
        <v>1015</v>
      </c>
      <c r="F285" s="275" t="s">
        <v>1016</v>
      </c>
      <c r="G285" s="276" t="s">
        <v>278</v>
      </c>
      <c r="H285" s="277">
        <v>0.021000000000000001</v>
      </c>
      <c r="I285" s="278"/>
      <c r="J285" s="279">
        <f>ROUND(I285*H285,2)</f>
        <v>0</v>
      </c>
      <c r="K285" s="275" t="s">
        <v>176</v>
      </c>
      <c r="L285" s="280"/>
      <c r="M285" s="281" t="s">
        <v>1</v>
      </c>
      <c r="N285" s="282" t="s">
        <v>43</v>
      </c>
      <c r="O285" s="92"/>
      <c r="P285" s="236">
        <f>O285*H285</f>
        <v>0</v>
      </c>
      <c r="Q285" s="236">
        <v>1</v>
      </c>
      <c r="R285" s="236">
        <f>Q285*H285</f>
        <v>0.021000000000000001</v>
      </c>
      <c r="S285" s="236">
        <v>0</v>
      </c>
      <c r="T285" s="237">
        <f>S285*H285</f>
        <v>0</v>
      </c>
      <c r="U285" s="39"/>
      <c r="V285" s="39"/>
      <c r="W285" s="39"/>
      <c r="X285" s="39"/>
      <c r="Y285" s="39"/>
      <c r="Z285" s="39"/>
      <c r="AA285" s="39"/>
      <c r="AB285" s="39"/>
      <c r="AC285" s="39"/>
      <c r="AD285" s="39"/>
      <c r="AE285" s="39"/>
      <c r="AR285" s="238" t="s">
        <v>210</v>
      </c>
      <c r="AT285" s="238" t="s">
        <v>298</v>
      </c>
      <c r="AU285" s="238" t="s">
        <v>87</v>
      </c>
      <c r="AY285" s="18" t="s">
        <v>170</v>
      </c>
      <c r="BE285" s="239">
        <f>IF(N285="základní",J285,0)</f>
        <v>0</v>
      </c>
      <c r="BF285" s="239">
        <f>IF(N285="snížená",J285,0)</f>
        <v>0</v>
      </c>
      <c r="BG285" s="239">
        <f>IF(N285="zákl. přenesená",J285,0)</f>
        <v>0</v>
      </c>
      <c r="BH285" s="239">
        <f>IF(N285="sníž. přenesená",J285,0)</f>
        <v>0</v>
      </c>
      <c r="BI285" s="239">
        <f>IF(N285="nulová",J285,0)</f>
        <v>0</v>
      </c>
      <c r="BJ285" s="18" t="s">
        <v>85</v>
      </c>
      <c r="BK285" s="239">
        <f>ROUND(I285*H285,2)</f>
        <v>0</v>
      </c>
      <c r="BL285" s="18" t="s">
        <v>177</v>
      </c>
      <c r="BM285" s="238" t="s">
        <v>1017</v>
      </c>
    </row>
    <row r="286" s="2" customFormat="1">
      <c r="A286" s="39"/>
      <c r="B286" s="40"/>
      <c r="C286" s="41"/>
      <c r="D286" s="242" t="s">
        <v>629</v>
      </c>
      <c r="E286" s="41"/>
      <c r="F286" s="299" t="s">
        <v>1018</v>
      </c>
      <c r="G286" s="41"/>
      <c r="H286" s="41"/>
      <c r="I286" s="300"/>
      <c r="J286" s="41"/>
      <c r="K286" s="41"/>
      <c r="L286" s="45"/>
      <c r="M286" s="301"/>
      <c r="N286" s="302"/>
      <c r="O286" s="92"/>
      <c r="P286" s="92"/>
      <c r="Q286" s="92"/>
      <c r="R286" s="92"/>
      <c r="S286" s="92"/>
      <c r="T286" s="93"/>
      <c r="U286" s="39"/>
      <c r="V286" s="39"/>
      <c r="W286" s="39"/>
      <c r="X286" s="39"/>
      <c r="Y286" s="39"/>
      <c r="Z286" s="39"/>
      <c r="AA286" s="39"/>
      <c r="AB286" s="39"/>
      <c r="AC286" s="39"/>
      <c r="AD286" s="39"/>
      <c r="AE286" s="39"/>
      <c r="AT286" s="18" t="s">
        <v>629</v>
      </c>
      <c r="AU286" s="18" t="s">
        <v>87</v>
      </c>
    </row>
    <row r="287" s="13" customFormat="1">
      <c r="A287" s="13"/>
      <c r="B287" s="240"/>
      <c r="C287" s="241"/>
      <c r="D287" s="242" t="s">
        <v>179</v>
      </c>
      <c r="E287" s="243" t="s">
        <v>1</v>
      </c>
      <c r="F287" s="244" t="s">
        <v>1019</v>
      </c>
      <c r="G287" s="241"/>
      <c r="H287" s="245">
        <v>0.010999999999999999</v>
      </c>
      <c r="I287" s="246"/>
      <c r="J287" s="241"/>
      <c r="K287" s="241"/>
      <c r="L287" s="247"/>
      <c r="M287" s="248"/>
      <c r="N287" s="249"/>
      <c r="O287" s="249"/>
      <c r="P287" s="249"/>
      <c r="Q287" s="249"/>
      <c r="R287" s="249"/>
      <c r="S287" s="249"/>
      <c r="T287" s="250"/>
      <c r="U287" s="13"/>
      <c r="V287" s="13"/>
      <c r="W287" s="13"/>
      <c r="X287" s="13"/>
      <c r="Y287" s="13"/>
      <c r="Z287" s="13"/>
      <c r="AA287" s="13"/>
      <c r="AB287" s="13"/>
      <c r="AC287" s="13"/>
      <c r="AD287" s="13"/>
      <c r="AE287" s="13"/>
      <c r="AT287" s="251" t="s">
        <v>179</v>
      </c>
      <c r="AU287" s="251" t="s">
        <v>87</v>
      </c>
      <c r="AV287" s="13" t="s">
        <v>87</v>
      </c>
      <c r="AW287" s="13" t="s">
        <v>34</v>
      </c>
      <c r="AX287" s="13" t="s">
        <v>78</v>
      </c>
      <c r="AY287" s="251" t="s">
        <v>170</v>
      </c>
    </row>
    <row r="288" s="13" customFormat="1">
      <c r="A288" s="13"/>
      <c r="B288" s="240"/>
      <c r="C288" s="241"/>
      <c r="D288" s="242" t="s">
        <v>179</v>
      </c>
      <c r="E288" s="243" t="s">
        <v>1</v>
      </c>
      <c r="F288" s="244" t="s">
        <v>1020</v>
      </c>
      <c r="G288" s="241"/>
      <c r="H288" s="245">
        <v>0.01</v>
      </c>
      <c r="I288" s="246"/>
      <c r="J288" s="241"/>
      <c r="K288" s="241"/>
      <c r="L288" s="247"/>
      <c r="M288" s="248"/>
      <c r="N288" s="249"/>
      <c r="O288" s="249"/>
      <c r="P288" s="249"/>
      <c r="Q288" s="249"/>
      <c r="R288" s="249"/>
      <c r="S288" s="249"/>
      <c r="T288" s="250"/>
      <c r="U288" s="13"/>
      <c r="V288" s="13"/>
      <c r="W288" s="13"/>
      <c r="X288" s="13"/>
      <c r="Y288" s="13"/>
      <c r="Z288" s="13"/>
      <c r="AA288" s="13"/>
      <c r="AB288" s="13"/>
      <c r="AC288" s="13"/>
      <c r="AD288" s="13"/>
      <c r="AE288" s="13"/>
      <c r="AT288" s="251" t="s">
        <v>179</v>
      </c>
      <c r="AU288" s="251" t="s">
        <v>87</v>
      </c>
      <c r="AV288" s="13" t="s">
        <v>87</v>
      </c>
      <c r="AW288" s="13" t="s">
        <v>34</v>
      </c>
      <c r="AX288" s="13" t="s">
        <v>78</v>
      </c>
      <c r="AY288" s="251" t="s">
        <v>170</v>
      </c>
    </row>
    <row r="289" s="15" customFormat="1">
      <c r="A289" s="15"/>
      <c r="B289" s="262"/>
      <c r="C289" s="263"/>
      <c r="D289" s="242" t="s">
        <v>179</v>
      </c>
      <c r="E289" s="264" t="s">
        <v>1</v>
      </c>
      <c r="F289" s="265" t="s">
        <v>209</v>
      </c>
      <c r="G289" s="263"/>
      <c r="H289" s="266">
        <v>0.021000000000000001</v>
      </c>
      <c r="I289" s="267"/>
      <c r="J289" s="263"/>
      <c r="K289" s="263"/>
      <c r="L289" s="268"/>
      <c r="M289" s="269"/>
      <c r="N289" s="270"/>
      <c r="O289" s="270"/>
      <c r="P289" s="270"/>
      <c r="Q289" s="270"/>
      <c r="R289" s="270"/>
      <c r="S289" s="270"/>
      <c r="T289" s="271"/>
      <c r="U289" s="15"/>
      <c r="V289" s="15"/>
      <c r="W289" s="15"/>
      <c r="X289" s="15"/>
      <c r="Y289" s="15"/>
      <c r="Z289" s="15"/>
      <c r="AA289" s="15"/>
      <c r="AB289" s="15"/>
      <c r="AC289" s="15"/>
      <c r="AD289" s="15"/>
      <c r="AE289" s="15"/>
      <c r="AT289" s="272" t="s">
        <v>179</v>
      </c>
      <c r="AU289" s="272" t="s">
        <v>87</v>
      </c>
      <c r="AV289" s="15" t="s">
        <v>177</v>
      </c>
      <c r="AW289" s="15" t="s">
        <v>34</v>
      </c>
      <c r="AX289" s="15" t="s">
        <v>85</v>
      </c>
      <c r="AY289" s="272" t="s">
        <v>170</v>
      </c>
    </row>
    <row r="290" s="12" customFormat="1" ht="22.8" customHeight="1">
      <c r="A290" s="12"/>
      <c r="B290" s="211"/>
      <c r="C290" s="212"/>
      <c r="D290" s="213" t="s">
        <v>77</v>
      </c>
      <c r="E290" s="225" t="s">
        <v>498</v>
      </c>
      <c r="F290" s="225" t="s">
        <v>499</v>
      </c>
      <c r="G290" s="212"/>
      <c r="H290" s="212"/>
      <c r="I290" s="215"/>
      <c r="J290" s="226">
        <f>BK290</f>
        <v>0</v>
      </c>
      <c r="K290" s="212"/>
      <c r="L290" s="217"/>
      <c r="M290" s="218"/>
      <c r="N290" s="219"/>
      <c r="O290" s="219"/>
      <c r="P290" s="220">
        <f>P291</f>
        <v>0</v>
      </c>
      <c r="Q290" s="219"/>
      <c r="R290" s="220">
        <f>R291</f>
        <v>0</v>
      </c>
      <c r="S290" s="219"/>
      <c r="T290" s="221">
        <f>T291</f>
        <v>0</v>
      </c>
      <c r="U290" s="12"/>
      <c r="V290" s="12"/>
      <c r="W290" s="12"/>
      <c r="X290" s="12"/>
      <c r="Y290" s="12"/>
      <c r="Z290" s="12"/>
      <c r="AA290" s="12"/>
      <c r="AB290" s="12"/>
      <c r="AC290" s="12"/>
      <c r="AD290" s="12"/>
      <c r="AE290" s="12"/>
      <c r="AR290" s="222" t="s">
        <v>85</v>
      </c>
      <c r="AT290" s="223" t="s">
        <v>77</v>
      </c>
      <c r="AU290" s="223" t="s">
        <v>85</v>
      </c>
      <c r="AY290" s="222" t="s">
        <v>170</v>
      </c>
      <c r="BK290" s="224">
        <f>BK291</f>
        <v>0</v>
      </c>
    </row>
    <row r="291" s="2" customFormat="1" ht="33" customHeight="1">
      <c r="A291" s="39"/>
      <c r="B291" s="40"/>
      <c r="C291" s="227" t="s">
        <v>493</v>
      </c>
      <c r="D291" s="227" t="s">
        <v>172</v>
      </c>
      <c r="E291" s="228" t="s">
        <v>501</v>
      </c>
      <c r="F291" s="229" t="s">
        <v>502</v>
      </c>
      <c r="G291" s="230" t="s">
        <v>278</v>
      </c>
      <c r="H291" s="231">
        <v>141.011</v>
      </c>
      <c r="I291" s="232"/>
      <c r="J291" s="233">
        <f>ROUND(I291*H291,2)</f>
        <v>0</v>
      </c>
      <c r="K291" s="229" t="s">
        <v>176</v>
      </c>
      <c r="L291" s="45"/>
      <c r="M291" s="234" t="s">
        <v>1</v>
      </c>
      <c r="N291" s="235" t="s">
        <v>43</v>
      </c>
      <c r="O291" s="92"/>
      <c r="P291" s="236">
        <f>O291*H291</f>
        <v>0</v>
      </c>
      <c r="Q291" s="236">
        <v>0</v>
      </c>
      <c r="R291" s="236">
        <f>Q291*H291</f>
        <v>0</v>
      </c>
      <c r="S291" s="236">
        <v>0</v>
      </c>
      <c r="T291" s="237">
        <f>S291*H291</f>
        <v>0</v>
      </c>
      <c r="U291" s="39"/>
      <c r="V291" s="39"/>
      <c r="W291" s="39"/>
      <c r="X291" s="39"/>
      <c r="Y291" s="39"/>
      <c r="Z291" s="39"/>
      <c r="AA291" s="39"/>
      <c r="AB291" s="39"/>
      <c r="AC291" s="39"/>
      <c r="AD291" s="39"/>
      <c r="AE291" s="39"/>
      <c r="AR291" s="238" t="s">
        <v>177</v>
      </c>
      <c r="AT291" s="238" t="s">
        <v>172</v>
      </c>
      <c r="AU291" s="238" t="s">
        <v>87</v>
      </c>
      <c r="AY291" s="18" t="s">
        <v>170</v>
      </c>
      <c r="BE291" s="239">
        <f>IF(N291="základní",J291,0)</f>
        <v>0</v>
      </c>
      <c r="BF291" s="239">
        <f>IF(N291="snížená",J291,0)</f>
        <v>0</v>
      </c>
      <c r="BG291" s="239">
        <f>IF(N291="zákl. přenesená",J291,0)</f>
        <v>0</v>
      </c>
      <c r="BH291" s="239">
        <f>IF(N291="sníž. přenesená",J291,0)</f>
        <v>0</v>
      </c>
      <c r="BI291" s="239">
        <f>IF(N291="nulová",J291,0)</f>
        <v>0</v>
      </c>
      <c r="BJ291" s="18" t="s">
        <v>85</v>
      </c>
      <c r="BK291" s="239">
        <f>ROUND(I291*H291,2)</f>
        <v>0</v>
      </c>
      <c r="BL291" s="18" t="s">
        <v>177</v>
      </c>
      <c r="BM291" s="238" t="s">
        <v>1021</v>
      </c>
    </row>
    <row r="292" s="12" customFormat="1" ht="25.92" customHeight="1">
      <c r="A292" s="12"/>
      <c r="B292" s="211"/>
      <c r="C292" s="212"/>
      <c r="D292" s="213" t="s">
        <v>77</v>
      </c>
      <c r="E292" s="214" t="s">
        <v>773</v>
      </c>
      <c r="F292" s="214" t="s">
        <v>774</v>
      </c>
      <c r="G292" s="212"/>
      <c r="H292" s="212"/>
      <c r="I292" s="215"/>
      <c r="J292" s="216">
        <f>BK292</f>
        <v>0</v>
      </c>
      <c r="K292" s="212"/>
      <c r="L292" s="217"/>
      <c r="M292" s="218"/>
      <c r="N292" s="219"/>
      <c r="O292" s="219"/>
      <c r="P292" s="220">
        <f>P293</f>
        <v>0</v>
      </c>
      <c r="Q292" s="219"/>
      <c r="R292" s="220">
        <f>R293</f>
        <v>0.012500000000000001</v>
      </c>
      <c r="S292" s="219"/>
      <c r="T292" s="221">
        <f>T293</f>
        <v>0</v>
      </c>
      <c r="U292" s="12"/>
      <c r="V292" s="12"/>
      <c r="W292" s="12"/>
      <c r="X292" s="12"/>
      <c r="Y292" s="12"/>
      <c r="Z292" s="12"/>
      <c r="AA292" s="12"/>
      <c r="AB292" s="12"/>
      <c r="AC292" s="12"/>
      <c r="AD292" s="12"/>
      <c r="AE292" s="12"/>
      <c r="AR292" s="222" t="s">
        <v>87</v>
      </c>
      <c r="AT292" s="223" t="s">
        <v>77</v>
      </c>
      <c r="AU292" s="223" t="s">
        <v>78</v>
      </c>
      <c r="AY292" s="222" t="s">
        <v>170</v>
      </c>
      <c r="BK292" s="224">
        <f>BK293</f>
        <v>0</v>
      </c>
    </row>
    <row r="293" s="12" customFormat="1" ht="22.8" customHeight="1">
      <c r="A293" s="12"/>
      <c r="B293" s="211"/>
      <c r="C293" s="212"/>
      <c r="D293" s="213" t="s">
        <v>77</v>
      </c>
      <c r="E293" s="225" t="s">
        <v>1022</v>
      </c>
      <c r="F293" s="225" t="s">
        <v>1023</v>
      </c>
      <c r="G293" s="212"/>
      <c r="H293" s="212"/>
      <c r="I293" s="215"/>
      <c r="J293" s="226">
        <f>BK293</f>
        <v>0</v>
      </c>
      <c r="K293" s="212"/>
      <c r="L293" s="217"/>
      <c r="M293" s="218"/>
      <c r="N293" s="219"/>
      <c r="O293" s="219"/>
      <c r="P293" s="220">
        <f>SUM(P294:P302)</f>
        <v>0</v>
      </c>
      <c r="Q293" s="219"/>
      <c r="R293" s="220">
        <f>SUM(R294:R302)</f>
        <v>0.012500000000000001</v>
      </c>
      <c r="S293" s="219"/>
      <c r="T293" s="221">
        <f>SUM(T294:T302)</f>
        <v>0</v>
      </c>
      <c r="U293" s="12"/>
      <c r="V293" s="12"/>
      <c r="W293" s="12"/>
      <c r="X293" s="12"/>
      <c r="Y293" s="12"/>
      <c r="Z293" s="12"/>
      <c r="AA293" s="12"/>
      <c r="AB293" s="12"/>
      <c r="AC293" s="12"/>
      <c r="AD293" s="12"/>
      <c r="AE293" s="12"/>
      <c r="AR293" s="222" t="s">
        <v>87</v>
      </c>
      <c r="AT293" s="223" t="s">
        <v>77</v>
      </c>
      <c r="AU293" s="223" t="s">
        <v>85</v>
      </c>
      <c r="AY293" s="222" t="s">
        <v>170</v>
      </c>
      <c r="BK293" s="224">
        <f>SUM(BK294:BK302)</f>
        <v>0</v>
      </c>
    </row>
    <row r="294" s="2" customFormat="1" ht="24.15" customHeight="1">
      <c r="A294" s="39"/>
      <c r="B294" s="40"/>
      <c r="C294" s="227" t="s">
        <v>500</v>
      </c>
      <c r="D294" s="227" t="s">
        <v>172</v>
      </c>
      <c r="E294" s="228" t="s">
        <v>1024</v>
      </c>
      <c r="F294" s="229" t="s">
        <v>1025</v>
      </c>
      <c r="G294" s="230" t="s">
        <v>352</v>
      </c>
      <c r="H294" s="231">
        <v>250</v>
      </c>
      <c r="I294" s="232"/>
      <c r="J294" s="233">
        <f>ROUND(I294*H294,2)</f>
        <v>0</v>
      </c>
      <c r="K294" s="229" t="s">
        <v>176</v>
      </c>
      <c r="L294" s="45"/>
      <c r="M294" s="234" t="s">
        <v>1</v>
      </c>
      <c r="N294" s="235" t="s">
        <v>43</v>
      </c>
      <c r="O294" s="92"/>
      <c r="P294" s="236">
        <f>O294*H294</f>
        <v>0</v>
      </c>
      <c r="Q294" s="236">
        <v>5.0000000000000002E-05</v>
      </c>
      <c r="R294" s="236">
        <f>Q294*H294</f>
        <v>0.012500000000000001</v>
      </c>
      <c r="S294" s="236">
        <v>0</v>
      </c>
      <c r="T294" s="237">
        <f>S294*H294</f>
        <v>0</v>
      </c>
      <c r="U294" s="39"/>
      <c r="V294" s="39"/>
      <c r="W294" s="39"/>
      <c r="X294" s="39"/>
      <c r="Y294" s="39"/>
      <c r="Z294" s="39"/>
      <c r="AA294" s="39"/>
      <c r="AB294" s="39"/>
      <c r="AC294" s="39"/>
      <c r="AD294" s="39"/>
      <c r="AE294" s="39"/>
      <c r="AR294" s="238" t="s">
        <v>252</v>
      </c>
      <c r="AT294" s="238" t="s">
        <v>172</v>
      </c>
      <c r="AU294" s="238" t="s">
        <v>87</v>
      </c>
      <c r="AY294" s="18" t="s">
        <v>170</v>
      </c>
      <c r="BE294" s="239">
        <f>IF(N294="základní",J294,0)</f>
        <v>0</v>
      </c>
      <c r="BF294" s="239">
        <f>IF(N294="snížená",J294,0)</f>
        <v>0</v>
      </c>
      <c r="BG294" s="239">
        <f>IF(N294="zákl. přenesená",J294,0)</f>
        <v>0</v>
      </c>
      <c r="BH294" s="239">
        <f>IF(N294="sníž. přenesená",J294,0)</f>
        <v>0</v>
      </c>
      <c r="BI294" s="239">
        <f>IF(N294="nulová",J294,0)</f>
        <v>0</v>
      </c>
      <c r="BJ294" s="18" t="s">
        <v>85</v>
      </c>
      <c r="BK294" s="239">
        <f>ROUND(I294*H294,2)</f>
        <v>0</v>
      </c>
      <c r="BL294" s="18" t="s">
        <v>252</v>
      </c>
      <c r="BM294" s="238" t="s">
        <v>1026</v>
      </c>
    </row>
    <row r="295" s="14" customFormat="1">
      <c r="A295" s="14"/>
      <c r="B295" s="252"/>
      <c r="C295" s="253"/>
      <c r="D295" s="242" t="s">
        <v>179</v>
      </c>
      <c r="E295" s="254" t="s">
        <v>1</v>
      </c>
      <c r="F295" s="255" t="s">
        <v>1027</v>
      </c>
      <c r="G295" s="253"/>
      <c r="H295" s="254" t="s">
        <v>1</v>
      </c>
      <c r="I295" s="256"/>
      <c r="J295" s="253"/>
      <c r="K295" s="253"/>
      <c r="L295" s="257"/>
      <c r="M295" s="258"/>
      <c r="N295" s="259"/>
      <c r="O295" s="259"/>
      <c r="P295" s="259"/>
      <c r="Q295" s="259"/>
      <c r="R295" s="259"/>
      <c r="S295" s="259"/>
      <c r="T295" s="260"/>
      <c r="U295" s="14"/>
      <c r="V295" s="14"/>
      <c r="W295" s="14"/>
      <c r="X295" s="14"/>
      <c r="Y295" s="14"/>
      <c r="Z295" s="14"/>
      <c r="AA295" s="14"/>
      <c r="AB295" s="14"/>
      <c r="AC295" s="14"/>
      <c r="AD295" s="14"/>
      <c r="AE295" s="14"/>
      <c r="AT295" s="261" t="s">
        <v>179</v>
      </c>
      <c r="AU295" s="261" t="s">
        <v>87</v>
      </c>
      <c r="AV295" s="14" t="s">
        <v>85</v>
      </c>
      <c r="AW295" s="14" t="s">
        <v>34</v>
      </c>
      <c r="AX295" s="14" t="s">
        <v>78</v>
      </c>
      <c r="AY295" s="261" t="s">
        <v>170</v>
      </c>
    </row>
    <row r="296" s="13" customFormat="1">
      <c r="A296" s="13"/>
      <c r="B296" s="240"/>
      <c r="C296" s="241"/>
      <c r="D296" s="242" t="s">
        <v>179</v>
      </c>
      <c r="E296" s="243" t="s">
        <v>1</v>
      </c>
      <c r="F296" s="244" t="s">
        <v>1028</v>
      </c>
      <c r="G296" s="241"/>
      <c r="H296" s="245">
        <v>15</v>
      </c>
      <c r="I296" s="246"/>
      <c r="J296" s="241"/>
      <c r="K296" s="241"/>
      <c r="L296" s="247"/>
      <c r="M296" s="248"/>
      <c r="N296" s="249"/>
      <c r="O296" s="249"/>
      <c r="P296" s="249"/>
      <c r="Q296" s="249"/>
      <c r="R296" s="249"/>
      <c r="S296" s="249"/>
      <c r="T296" s="250"/>
      <c r="U296" s="13"/>
      <c r="V296" s="13"/>
      <c r="W296" s="13"/>
      <c r="X296" s="13"/>
      <c r="Y296" s="13"/>
      <c r="Z296" s="13"/>
      <c r="AA296" s="13"/>
      <c r="AB296" s="13"/>
      <c r="AC296" s="13"/>
      <c r="AD296" s="13"/>
      <c r="AE296" s="13"/>
      <c r="AT296" s="251" t="s">
        <v>179</v>
      </c>
      <c r="AU296" s="251" t="s">
        <v>87</v>
      </c>
      <c r="AV296" s="13" t="s">
        <v>87</v>
      </c>
      <c r="AW296" s="13" t="s">
        <v>34</v>
      </c>
      <c r="AX296" s="13" t="s">
        <v>78</v>
      </c>
      <c r="AY296" s="251" t="s">
        <v>170</v>
      </c>
    </row>
    <row r="297" s="13" customFormat="1">
      <c r="A297" s="13"/>
      <c r="B297" s="240"/>
      <c r="C297" s="241"/>
      <c r="D297" s="242" t="s">
        <v>179</v>
      </c>
      <c r="E297" s="243" t="s">
        <v>1</v>
      </c>
      <c r="F297" s="244" t="s">
        <v>1029</v>
      </c>
      <c r="G297" s="241"/>
      <c r="H297" s="245">
        <v>60</v>
      </c>
      <c r="I297" s="246"/>
      <c r="J297" s="241"/>
      <c r="K297" s="241"/>
      <c r="L297" s="247"/>
      <c r="M297" s="248"/>
      <c r="N297" s="249"/>
      <c r="O297" s="249"/>
      <c r="P297" s="249"/>
      <c r="Q297" s="249"/>
      <c r="R297" s="249"/>
      <c r="S297" s="249"/>
      <c r="T297" s="250"/>
      <c r="U297" s="13"/>
      <c r="V297" s="13"/>
      <c r="W297" s="13"/>
      <c r="X297" s="13"/>
      <c r="Y297" s="13"/>
      <c r="Z297" s="13"/>
      <c r="AA297" s="13"/>
      <c r="AB297" s="13"/>
      <c r="AC297" s="13"/>
      <c r="AD297" s="13"/>
      <c r="AE297" s="13"/>
      <c r="AT297" s="251" t="s">
        <v>179</v>
      </c>
      <c r="AU297" s="251" t="s">
        <v>87</v>
      </c>
      <c r="AV297" s="13" t="s">
        <v>87</v>
      </c>
      <c r="AW297" s="13" t="s">
        <v>34</v>
      </c>
      <c r="AX297" s="13" t="s">
        <v>78</v>
      </c>
      <c r="AY297" s="251" t="s">
        <v>170</v>
      </c>
    </row>
    <row r="298" s="13" customFormat="1">
      <c r="A298" s="13"/>
      <c r="B298" s="240"/>
      <c r="C298" s="241"/>
      <c r="D298" s="242" t="s">
        <v>179</v>
      </c>
      <c r="E298" s="243" t="s">
        <v>1</v>
      </c>
      <c r="F298" s="244" t="s">
        <v>1030</v>
      </c>
      <c r="G298" s="241"/>
      <c r="H298" s="245">
        <v>140</v>
      </c>
      <c r="I298" s="246"/>
      <c r="J298" s="241"/>
      <c r="K298" s="241"/>
      <c r="L298" s="247"/>
      <c r="M298" s="248"/>
      <c r="N298" s="249"/>
      <c r="O298" s="249"/>
      <c r="P298" s="249"/>
      <c r="Q298" s="249"/>
      <c r="R298" s="249"/>
      <c r="S298" s="249"/>
      <c r="T298" s="250"/>
      <c r="U298" s="13"/>
      <c r="V298" s="13"/>
      <c r="W298" s="13"/>
      <c r="X298" s="13"/>
      <c r="Y298" s="13"/>
      <c r="Z298" s="13"/>
      <c r="AA298" s="13"/>
      <c r="AB298" s="13"/>
      <c r="AC298" s="13"/>
      <c r="AD298" s="13"/>
      <c r="AE298" s="13"/>
      <c r="AT298" s="251" t="s">
        <v>179</v>
      </c>
      <c r="AU298" s="251" t="s">
        <v>87</v>
      </c>
      <c r="AV298" s="13" t="s">
        <v>87</v>
      </c>
      <c r="AW298" s="13" t="s">
        <v>34</v>
      </c>
      <c r="AX298" s="13" t="s">
        <v>78</v>
      </c>
      <c r="AY298" s="251" t="s">
        <v>170</v>
      </c>
    </row>
    <row r="299" s="13" customFormat="1">
      <c r="A299" s="13"/>
      <c r="B299" s="240"/>
      <c r="C299" s="241"/>
      <c r="D299" s="242" t="s">
        <v>179</v>
      </c>
      <c r="E299" s="243" t="s">
        <v>1</v>
      </c>
      <c r="F299" s="244" t="s">
        <v>1031</v>
      </c>
      <c r="G299" s="241"/>
      <c r="H299" s="245">
        <v>31</v>
      </c>
      <c r="I299" s="246"/>
      <c r="J299" s="241"/>
      <c r="K299" s="241"/>
      <c r="L299" s="247"/>
      <c r="M299" s="248"/>
      <c r="N299" s="249"/>
      <c r="O299" s="249"/>
      <c r="P299" s="249"/>
      <c r="Q299" s="249"/>
      <c r="R299" s="249"/>
      <c r="S299" s="249"/>
      <c r="T299" s="250"/>
      <c r="U299" s="13"/>
      <c r="V299" s="13"/>
      <c r="W299" s="13"/>
      <c r="X299" s="13"/>
      <c r="Y299" s="13"/>
      <c r="Z299" s="13"/>
      <c r="AA299" s="13"/>
      <c r="AB299" s="13"/>
      <c r="AC299" s="13"/>
      <c r="AD299" s="13"/>
      <c r="AE299" s="13"/>
      <c r="AT299" s="251" t="s">
        <v>179</v>
      </c>
      <c r="AU299" s="251" t="s">
        <v>87</v>
      </c>
      <c r="AV299" s="13" t="s">
        <v>87</v>
      </c>
      <c r="AW299" s="13" t="s">
        <v>34</v>
      </c>
      <c r="AX299" s="13" t="s">
        <v>78</v>
      </c>
      <c r="AY299" s="251" t="s">
        <v>170</v>
      </c>
    </row>
    <row r="300" s="13" customFormat="1">
      <c r="A300" s="13"/>
      <c r="B300" s="240"/>
      <c r="C300" s="241"/>
      <c r="D300" s="242" t="s">
        <v>179</v>
      </c>
      <c r="E300" s="243" t="s">
        <v>1</v>
      </c>
      <c r="F300" s="244" t="s">
        <v>1032</v>
      </c>
      <c r="G300" s="241"/>
      <c r="H300" s="245">
        <v>4</v>
      </c>
      <c r="I300" s="246"/>
      <c r="J300" s="241"/>
      <c r="K300" s="241"/>
      <c r="L300" s="247"/>
      <c r="M300" s="248"/>
      <c r="N300" s="249"/>
      <c r="O300" s="249"/>
      <c r="P300" s="249"/>
      <c r="Q300" s="249"/>
      <c r="R300" s="249"/>
      <c r="S300" s="249"/>
      <c r="T300" s="250"/>
      <c r="U300" s="13"/>
      <c r="V300" s="13"/>
      <c r="W300" s="13"/>
      <c r="X300" s="13"/>
      <c r="Y300" s="13"/>
      <c r="Z300" s="13"/>
      <c r="AA300" s="13"/>
      <c r="AB300" s="13"/>
      <c r="AC300" s="13"/>
      <c r="AD300" s="13"/>
      <c r="AE300" s="13"/>
      <c r="AT300" s="251" t="s">
        <v>179</v>
      </c>
      <c r="AU300" s="251" t="s">
        <v>87</v>
      </c>
      <c r="AV300" s="13" t="s">
        <v>87</v>
      </c>
      <c r="AW300" s="13" t="s">
        <v>34</v>
      </c>
      <c r="AX300" s="13" t="s">
        <v>78</v>
      </c>
      <c r="AY300" s="251" t="s">
        <v>170</v>
      </c>
    </row>
    <row r="301" s="15" customFormat="1">
      <c r="A301" s="15"/>
      <c r="B301" s="262"/>
      <c r="C301" s="263"/>
      <c r="D301" s="242" t="s">
        <v>179</v>
      </c>
      <c r="E301" s="264" t="s">
        <v>1</v>
      </c>
      <c r="F301" s="265" t="s">
        <v>209</v>
      </c>
      <c r="G301" s="263"/>
      <c r="H301" s="266">
        <v>250</v>
      </c>
      <c r="I301" s="267"/>
      <c r="J301" s="263"/>
      <c r="K301" s="263"/>
      <c r="L301" s="268"/>
      <c r="M301" s="269"/>
      <c r="N301" s="270"/>
      <c r="O301" s="270"/>
      <c r="P301" s="270"/>
      <c r="Q301" s="270"/>
      <c r="R301" s="270"/>
      <c r="S301" s="270"/>
      <c r="T301" s="271"/>
      <c r="U301" s="15"/>
      <c r="V301" s="15"/>
      <c r="W301" s="15"/>
      <c r="X301" s="15"/>
      <c r="Y301" s="15"/>
      <c r="Z301" s="15"/>
      <c r="AA301" s="15"/>
      <c r="AB301" s="15"/>
      <c r="AC301" s="15"/>
      <c r="AD301" s="15"/>
      <c r="AE301" s="15"/>
      <c r="AT301" s="272" t="s">
        <v>179</v>
      </c>
      <c r="AU301" s="272" t="s">
        <v>87</v>
      </c>
      <c r="AV301" s="15" t="s">
        <v>177</v>
      </c>
      <c r="AW301" s="15" t="s">
        <v>34</v>
      </c>
      <c r="AX301" s="15" t="s">
        <v>85</v>
      </c>
      <c r="AY301" s="272" t="s">
        <v>170</v>
      </c>
    </row>
    <row r="302" s="2" customFormat="1" ht="49.05" customHeight="1">
      <c r="A302" s="39"/>
      <c r="B302" s="40"/>
      <c r="C302" s="227" t="s">
        <v>807</v>
      </c>
      <c r="D302" s="227" t="s">
        <v>172</v>
      </c>
      <c r="E302" s="228" t="s">
        <v>1033</v>
      </c>
      <c r="F302" s="229" t="s">
        <v>1034</v>
      </c>
      <c r="G302" s="230" t="s">
        <v>278</v>
      </c>
      <c r="H302" s="231">
        <v>0.012999999999999999</v>
      </c>
      <c r="I302" s="232"/>
      <c r="J302" s="233">
        <f>ROUND(I302*H302,2)</f>
        <v>0</v>
      </c>
      <c r="K302" s="229" t="s">
        <v>176</v>
      </c>
      <c r="L302" s="45"/>
      <c r="M302" s="283" t="s">
        <v>1</v>
      </c>
      <c r="N302" s="284" t="s">
        <v>43</v>
      </c>
      <c r="O302" s="285"/>
      <c r="P302" s="286">
        <f>O302*H302</f>
        <v>0</v>
      </c>
      <c r="Q302" s="286">
        <v>0</v>
      </c>
      <c r="R302" s="286">
        <f>Q302*H302</f>
        <v>0</v>
      </c>
      <c r="S302" s="286">
        <v>0</v>
      </c>
      <c r="T302" s="287">
        <f>S302*H302</f>
        <v>0</v>
      </c>
      <c r="U302" s="39"/>
      <c r="V302" s="39"/>
      <c r="W302" s="39"/>
      <c r="X302" s="39"/>
      <c r="Y302" s="39"/>
      <c r="Z302" s="39"/>
      <c r="AA302" s="39"/>
      <c r="AB302" s="39"/>
      <c r="AC302" s="39"/>
      <c r="AD302" s="39"/>
      <c r="AE302" s="39"/>
      <c r="AR302" s="238" t="s">
        <v>252</v>
      </c>
      <c r="AT302" s="238" t="s">
        <v>172</v>
      </c>
      <c r="AU302" s="238" t="s">
        <v>87</v>
      </c>
      <c r="AY302" s="18" t="s">
        <v>170</v>
      </c>
      <c r="BE302" s="239">
        <f>IF(N302="základní",J302,0)</f>
        <v>0</v>
      </c>
      <c r="BF302" s="239">
        <f>IF(N302="snížená",J302,0)</f>
        <v>0</v>
      </c>
      <c r="BG302" s="239">
        <f>IF(N302="zákl. přenesená",J302,0)</f>
        <v>0</v>
      </c>
      <c r="BH302" s="239">
        <f>IF(N302="sníž. přenesená",J302,0)</f>
        <v>0</v>
      </c>
      <c r="BI302" s="239">
        <f>IF(N302="nulová",J302,0)</f>
        <v>0</v>
      </c>
      <c r="BJ302" s="18" t="s">
        <v>85</v>
      </c>
      <c r="BK302" s="239">
        <f>ROUND(I302*H302,2)</f>
        <v>0</v>
      </c>
      <c r="BL302" s="18" t="s">
        <v>252</v>
      </c>
      <c r="BM302" s="238" t="s">
        <v>1035</v>
      </c>
    </row>
    <row r="303" s="2" customFormat="1" ht="6.96" customHeight="1">
      <c r="A303" s="39"/>
      <c r="B303" s="67"/>
      <c r="C303" s="68"/>
      <c r="D303" s="68"/>
      <c r="E303" s="68"/>
      <c r="F303" s="68"/>
      <c r="G303" s="68"/>
      <c r="H303" s="68"/>
      <c r="I303" s="68"/>
      <c r="J303" s="68"/>
      <c r="K303" s="68"/>
      <c r="L303" s="45"/>
      <c r="M303" s="39"/>
      <c r="O303" s="39"/>
      <c r="P303" s="39"/>
      <c r="Q303" s="39"/>
      <c r="R303" s="39"/>
      <c r="S303" s="39"/>
      <c r="T303" s="39"/>
      <c r="U303" s="39"/>
      <c r="V303" s="39"/>
      <c r="W303" s="39"/>
      <c r="X303" s="39"/>
      <c r="Y303" s="39"/>
      <c r="Z303" s="39"/>
      <c r="AA303" s="39"/>
      <c r="AB303" s="39"/>
      <c r="AC303" s="39"/>
      <c r="AD303" s="39"/>
      <c r="AE303" s="39"/>
    </row>
  </sheetData>
  <sheetProtection sheet="1" autoFilter="0" formatColumns="0" formatRows="0" objects="1" scenarios="1" spinCount="100000" saltValue="WQmH4hrzY28zGcUTg6NmAkQokd+wXLJfpWw5ruk+8SKyNMnU9vCxzaSP5U1oAXyNf0wMPmqP1bmWYxHY9L5PXw==" hashValue="xLgCxX1mdCwnJzCqdoNRI0nU4U/d4P1HzwIp/NfsaUoUaJmhuQxb16aDK9JL8xdMRfbRUf1j8sJQwaJoeSqpbw==" algorithmName="SHA-512" password="CC35"/>
  <autoFilter ref="C130:K302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9:H119"/>
    <mergeCell ref="E121:H121"/>
    <mergeCell ref="E123:H123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104</v>
      </c>
    </row>
    <row r="3" s="1" customFormat="1" ht="6.96" customHeight="1">
      <c r="B3" s="147"/>
      <c r="C3" s="148"/>
      <c r="D3" s="148"/>
      <c r="E3" s="148"/>
      <c r="F3" s="148"/>
      <c r="G3" s="148"/>
      <c r="H3" s="148"/>
      <c r="I3" s="148"/>
      <c r="J3" s="148"/>
      <c r="K3" s="148"/>
      <c r="L3" s="21"/>
      <c r="AT3" s="18" t="s">
        <v>87</v>
      </c>
    </row>
    <row r="4" s="1" customFormat="1" ht="24.96" customHeight="1">
      <c r="B4" s="21"/>
      <c r="D4" s="149" t="s">
        <v>137</v>
      </c>
      <c r="L4" s="21"/>
      <c r="M4" s="150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51" t="s">
        <v>16</v>
      </c>
      <c r="L6" s="21"/>
    </row>
    <row r="7" s="1" customFormat="1" ht="16.5" customHeight="1">
      <c r="B7" s="21"/>
      <c r="E7" s="152" t="str">
        <f>'Rekapitulace stavby'!K6</f>
        <v>Povodňový park Kamýk nad Vltavou, 2024,aktualizace 12_6</v>
      </c>
      <c r="F7" s="151"/>
      <c r="G7" s="151"/>
      <c r="H7" s="151"/>
      <c r="L7" s="21"/>
    </row>
    <row r="8" s="1" customFormat="1" ht="12" customHeight="1">
      <c r="B8" s="21"/>
      <c r="D8" s="151" t="s">
        <v>138</v>
      </c>
      <c r="L8" s="21"/>
    </row>
    <row r="9" s="2" customFormat="1" ht="16.5" customHeight="1">
      <c r="A9" s="39"/>
      <c r="B9" s="45"/>
      <c r="C9" s="39"/>
      <c r="D9" s="39"/>
      <c r="E9" s="152" t="s">
        <v>139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 ht="12" customHeight="1">
      <c r="A10" s="39"/>
      <c r="B10" s="45"/>
      <c r="C10" s="39"/>
      <c r="D10" s="151" t="s">
        <v>140</v>
      </c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6.5" customHeight="1">
      <c r="A11" s="39"/>
      <c r="B11" s="45"/>
      <c r="C11" s="39"/>
      <c r="D11" s="39"/>
      <c r="E11" s="153" t="s">
        <v>1036</v>
      </c>
      <c r="F11" s="39"/>
      <c r="G11" s="39"/>
      <c r="H11" s="39"/>
      <c r="I11" s="39"/>
      <c r="J11" s="39"/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>
      <c r="A12" s="39"/>
      <c r="B12" s="45"/>
      <c r="C12" s="39"/>
      <c r="D12" s="39"/>
      <c r="E12" s="39"/>
      <c r="F12" s="39"/>
      <c r="G12" s="39"/>
      <c r="H12" s="39"/>
      <c r="I12" s="39"/>
      <c r="J12" s="39"/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2" customHeight="1">
      <c r="A13" s="39"/>
      <c r="B13" s="45"/>
      <c r="C13" s="39"/>
      <c r="D13" s="151" t="s">
        <v>18</v>
      </c>
      <c r="E13" s="39"/>
      <c r="F13" s="142" t="s">
        <v>1</v>
      </c>
      <c r="G13" s="39"/>
      <c r="H13" s="39"/>
      <c r="I13" s="151" t="s">
        <v>19</v>
      </c>
      <c r="J13" s="142" t="s">
        <v>1</v>
      </c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51" t="s">
        <v>20</v>
      </c>
      <c r="E14" s="39"/>
      <c r="F14" s="142" t="s">
        <v>21</v>
      </c>
      <c r="G14" s="39"/>
      <c r="H14" s="39"/>
      <c r="I14" s="151" t="s">
        <v>22</v>
      </c>
      <c r="J14" s="154" t="str">
        <f>'Rekapitulace stavby'!AN8</f>
        <v>8. 1. 2024</v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0.8" customHeight="1">
      <c r="A15" s="39"/>
      <c r="B15" s="45"/>
      <c r="C15" s="39"/>
      <c r="D15" s="39"/>
      <c r="E15" s="39"/>
      <c r="F15" s="39"/>
      <c r="G15" s="39"/>
      <c r="H15" s="39"/>
      <c r="I15" s="39"/>
      <c r="J15" s="39"/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12" customHeight="1">
      <c r="A16" s="39"/>
      <c r="B16" s="45"/>
      <c r="C16" s="39"/>
      <c r="D16" s="151" t="s">
        <v>24</v>
      </c>
      <c r="E16" s="39"/>
      <c r="F16" s="39"/>
      <c r="G16" s="39"/>
      <c r="H16" s="39"/>
      <c r="I16" s="151" t="s">
        <v>25</v>
      </c>
      <c r="J16" s="142" t="s">
        <v>1</v>
      </c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8" customHeight="1">
      <c r="A17" s="39"/>
      <c r="B17" s="45"/>
      <c r="C17" s="39"/>
      <c r="D17" s="39"/>
      <c r="E17" s="142" t="s">
        <v>26</v>
      </c>
      <c r="F17" s="39"/>
      <c r="G17" s="39"/>
      <c r="H17" s="39"/>
      <c r="I17" s="151" t="s">
        <v>27</v>
      </c>
      <c r="J17" s="142" t="s">
        <v>1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6.96" customHeight="1">
      <c r="A18" s="39"/>
      <c r="B18" s="45"/>
      <c r="C18" s="39"/>
      <c r="D18" s="39"/>
      <c r="E18" s="39"/>
      <c r="F18" s="39"/>
      <c r="G18" s="39"/>
      <c r="H18" s="39"/>
      <c r="I18" s="39"/>
      <c r="J18" s="39"/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12" customHeight="1">
      <c r="A19" s="39"/>
      <c r="B19" s="45"/>
      <c r="C19" s="39"/>
      <c r="D19" s="151" t="s">
        <v>28</v>
      </c>
      <c r="E19" s="39"/>
      <c r="F19" s="39"/>
      <c r="G19" s="39"/>
      <c r="H19" s="39"/>
      <c r="I19" s="151" t="s">
        <v>25</v>
      </c>
      <c r="J19" s="34" t="str">
        <f>'Rekapitulace stavby'!AN13</f>
        <v>Vyplň údaj</v>
      </c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8" customHeight="1">
      <c r="A20" s="39"/>
      <c r="B20" s="45"/>
      <c r="C20" s="39"/>
      <c r="D20" s="39"/>
      <c r="E20" s="34" t="str">
        <f>'Rekapitulace stavby'!E14</f>
        <v>Vyplň údaj</v>
      </c>
      <c r="F20" s="142"/>
      <c r="G20" s="142"/>
      <c r="H20" s="142"/>
      <c r="I20" s="151" t="s">
        <v>27</v>
      </c>
      <c r="J20" s="34" t="str">
        <f>'Rekapitulace stavby'!AN14</f>
        <v>Vyplň údaj</v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6.96" customHeight="1">
      <c r="A21" s="39"/>
      <c r="B21" s="45"/>
      <c r="C21" s="39"/>
      <c r="D21" s="39"/>
      <c r="E21" s="39"/>
      <c r="F21" s="39"/>
      <c r="G21" s="39"/>
      <c r="H21" s="39"/>
      <c r="I21" s="39"/>
      <c r="J21" s="39"/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12" customHeight="1">
      <c r="A22" s="39"/>
      <c r="B22" s="45"/>
      <c r="C22" s="39"/>
      <c r="D22" s="151" t="s">
        <v>30</v>
      </c>
      <c r="E22" s="39"/>
      <c r="F22" s="39"/>
      <c r="G22" s="39"/>
      <c r="H22" s="39"/>
      <c r="I22" s="151" t="s">
        <v>25</v>
      </c>
      <c r="J22" s="142" t="s">
        <v>31</v>
      </c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8" customHeight="1">
      <c r="A23" s="39"/>
      <c r="B23" s="45"/>
      <c r="C23" s="39"/>
      <c r="D23" s="39"/>
      <c r="E23" s="142" t="s">
        <v>32</v>
      </c>
      <c r="F23" s="39"/>
      <c r="G23" s="39"/>
      <c r="H23" s="39"/>
      <c r="I23" s="151" t="s">
        <v>27</v>
      </c>
      <c r="J23" s="142" t="s">
        <v>33</v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6.96" customHeight="1">
      <c r="A24" s="39"/>
      <c r="B24" s="45"/>
      <c r="C24" s="39"/>
      <c r="D24" s="39"/>
      <c r="E24" s="39"/>
      <c r="F24" s="39"/>
      <c r="G24" s="39"/>
      <c r="H24" s="39"/>
      <c r="I24" s="39"/>
      <c r="J24" s="39"/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12" customHeight="1">
      <c r="A25" s="39"/>
      <c r="B25" s="45"/>
      <c r="C25" s="39"/>
      <c r="D25" s="151" t="s">
        <v>35</v>
      </c>
      <c r="E25" s="39"/>
      <c r="F25" s="39"/>
      <c r="G25" s="39"/>
      <c r="H25" s="39"/>
      <c r="I25" s="151" t="s">
        <v>25</v>
      </c>
      <c r="J25" s="142" t="s">
        <v>1</v>
      </c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8" customHeight="1">
      <c r="A26" s="39"/>
      <c r="B26" s="45"/>
      <c r="C26" s="39"/>
      <c r="D26" s="39"/>
      <c r="E26" s="142" t="s">
        <v>32</v>
      </c>
      <c r="F26" s="39"/>
      <c r="G26" s="39"/>
      <c r="H26" s="39"/>
      <c r="I26" s="151" t="s">
        <v>27</v>
      </c>
      <c r="J26" s="142" t="s">
        <v>1</v>
      </c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2" customFormat="1" ht="6.96" customHeight="1">
      <c r="A27" s="39"/>
      <c r="B27" s="45"/>
      <c r="C27" s="39"/>
      <c r="D27" s="39"/>
      <c r="E27" s="39"/>
      <c r="F27" s="39"/>
      <c r="G27" s="39"/>
      <c r="H27" s="39"/>
      <c r="I27" s="39"/>
      <c r="J27" s="39"/>
      <c r="K27" s="39"/>
      <c r="L27" s="64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</row>
    <row r="28" s="2" customFormat="1" ht="12" customHeight="1">
      <c r="A28" s="39"/>
      <c r="B28" s="45"/>
      <c r="C28" s="39"/>
      <c r="D28" s="151" t="s">
        <v>36</v>
      </c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8" customFormat="1" ht="71.25" customHeight="1">
      <c r="A29" s="155"/>
      <c r="B29" s="156"/>
      <c r="C29" s="155"/>
      <c r="D29" s="155"/>
      <c r="E29" s="157" t="s">
        <v>37</v>
      </c>
      <c r="F29" s="157"/>
      <c r="G29" s="157"/>
      <c r="H29" s="157"/>
      <c r="I29" s="155"/>
      <c r="J29" s="155"/>
      <c r="K29" s="155"/>
      <c r="L29" s="158"/>
      <c r="S29" s="155"/>
      <c r="T29" s="155"/>
      <c r="U29" s="155"/>
      <c r="V29" s="155"/>
      <c r="W29" s="155"/>
      <c r="X29" s="155"/>
      <c r="Y29" s="155"/>
      <c r="Z29" s="155"/>
      <c r="AA29" s="155"/>
      <c r="AB29" s="155"/>
      <c r="AC29" s="155"/>
      <c r="AD29" s="155"/>
      <c r="AE29" s="155"/>
    </row>
    <row r="30" s="2" customFormat="1" ht="6.96" customHeight="1">
      <c r="A30" s="39"/>
      <c r="B30" s="45"/>
      <c r="C30" s="39"/>
      <c r="D30" s="39"/>
      <c r="E30" s="39"/>
      <c r="F30" s="39"/>
      <c r="G30" s="39"/>
      <c r="H30" s="39"/>
      <c r="I30" s="39"/>
      <c r="J30" s="39"/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9"/>
      <c r="E31" s="159"/>
      <c r="F31" s="159"/>
      <c r="G31" s="159"/>
      <c r="H31" s="159"/>
      <c r="I31" s="159"/>
      <c r="J31" s="159"/>
      <c r="K31" s="159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25.44" customHeight="1">
      <c r="A32" s="39"/>
      <c r="B32" s="45"/>
      <c r="C32" s="39"/>
      <c r="D32" s="160" t="s">
        <v>38</v>
      </c>
      <c r="E32" s="39"/>
      <c r="F32" s="39"/>
      <c r="G32" s="39"/>
      <c r="H32" s="39"/>
      <c r="I32" s="39"/>
      <c r="J32" s="161">
        <f>ROUND(J130, 2)</f>
        <v>0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6.96" customHeight="1">
      <c r="A33" s="39"/>
      <c r="B33" s="45"/>
      <c r="C33" s="39"/>
      <c r="D33" s="159"/>
      <c r="E33" s="159"/>
      <c r="F33" s="159"/>
      <c r="G33" s="159"/>
      <c r="H33" s="159"/>
      <c r="I33" s="159"/>
      <c r="J33" s="159"/>
      <c r="K33" s="159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39"/>
      <c r="F34" s="162" t="s">
        <v>40</v>
      </c>
      <c r="G34" s="39"/>
      <c r="H34" s="39"/>
      <c r="I34" s="162" t="s">
        <v>39</v>
      </c>
      <c r="J34" s="162" t="s">
        <v>41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s="2" customFormat="1" ht="14.4" customHeight="1">
      <c r="A35" s="39"/>
      <c r="B35" s="45"/>
      <c r="C35" s="39"/>
      <c r="D35" s="163" t="s">
        <v>42</v>
      </c>
      <c r="E35" s="151" t="s">
        <v>43</v>
      </c>
      <c r="F35" s="164">
        <f>ROUND((SUM(BE130:BE305)),  2)</f>
        <v>0</v>
      </c>
      <c r="G35" s="39"/>
      <c r="H35" s="39"/>
      <c r="I35" s="165">
        <v>0.20999999999999999</v>
      </c>
      <c r="J35" s="164">
        <f>ROUND(((SUM(BE130:BE305))*I35),  2)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s="2" customFormat="1" ht="14.4" customHeight="1">
      <c r="A36" s="39"/>
      <c r="B36" s="45"/>
      <c r="C36" s="39"/>
      <c r="D36" s="39"/>
      <c r="E36" s="151" t="s">
        <v>44</v>
      </c>
      <c r="F36" s="164">
        <f>ROUND((SUM(BF130:BF305)),  2)</f>
        <v>0</v>
      </c>
      <c r="G36" s="39"/>
      <c r="H36" s="39"/>
      <c r="I36" s="165">
        <v>0.14999999999999999</v>
      </c>
      <c r="J36" s="164">
        <f>ROUND(((SUM(BF130:BF305))*I36),  2)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51" t="s">
        <v>45</v>
      </c>
      <c r="F37" s="164">
        <f>ROUND((SUM(BG130:BG305)),  2)</f>
        <v>0</v>
      </c>
      <c r="G37" s="39"/>
      <c r="H37" s="39"/>
      <c r="I37" s="165">
        <v>0.20999999999999999</v>
      </c>
      <c r="J37" s="164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hidden="1" s="2" customFormat="1" ht="14.4" customHeight="1">
      <c r="A38" s="39"/>
      <c r="B38" s="45"/>
      <c r="C38" s="39"/>
      <c r="D38" s="39"/>
      <c r="E38" s="151" t="s">
        <v>46</v>
      </c>
      <c r="F38" s="164">
        <f>ROUND((SUM(BH130:BH305)),  2)</f>
        <v>0</v>
      </c>
      <c r="G38" s="39"/>
      <c r="H38" s="39"/>
      <c r="I38" s="165">
        <v>0.14999999999999999</v>
      </c>
      <c r="J38" s="164">
        <f>0</f>
        <v>0</v>
      </c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hidden="1" s="2" customFormat="1" ht="14.4" customHeight="1">
      <c r="A39" s="39"/>
      <c r="B39" s="45"/>
      <c r="C39" s="39"/>
      <c r="D39" s="39"/>
      <c r="E39" s="151" t="s">
        <v>47</v>
      </c>
      <c r="F39" s="164">
        <f>ROUND((SUM(BI130:BI305)),  2)</f>
        <v>0</v>
      </c>
      <c r="G39" s="39"/>
      <c r="H39" s="39"/>
      <c r="I39" s="165">
        <v>0</v>
      </c>
      <c r="J39" s="164">
        <f>0</f>
        <v>0</v>
      </c>
      <c r="K39" s="39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6.96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2" customFormat="1" ht="25.44" customHeight="1">
      <c r="A41" s="39"/>
      <c r="B41" s="45"/>
      <c r="C41" s="166"/>
      <c r="D41" s="167" t="s">
        <v>48</v>
      </c>
      <c r="E41" s="168"/>
      <c r="F41" s="168"/>
      <c r="G41" s="169" t="s">
        <v>49</v>
      </c>
      <c r="H41" s="170" t="s">
        <v>50</v>
      </c>
      <c r="I41" s="168"/>
      <c r="J41" s="171">
        <f>SUM(J32:J39)</f>
        <v>0</v>
      </c>
      <c r="K41" s="172"/>
      <c r="L41" s="64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</row>
    <row r="42" s="2" customFormat="1" ht="14.4" customHeight="1">
      <c r="A42" s="39"/>
      <c r="B42" s="45"/>
      <c r="C42" s="39"/>
      <c r="D42" s="39"/>
      <c r="E42" s="39"/>
      <c r="F42" s="39"/>
      <c r="G42" s="39"/>
      <c r="H42" s="39"/>
      <c r="I42" s="39"/>
      <c r="J42" s="39"/>
      <c r="K42" s="39"/>
      <c r="L42" s="64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73" t="s">
        <v>51</v>
      </c>
      <c r="E50" s="174"/>
      <c r="F50" s="174"/>
      <c r="G50" s="173" t="s">
        <v>52</v>
      </c>
      <c r="H50" s="174"/>
      <c r="I50" s="174"/>
      <c r="J50" s="174"/>
      <c r="K50" s="174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75" t="s">
        <v>53</v>
      </c>
      <c r="E61" s="176"/>
      <c r="F61" s="177" t="s">
        <v>54</v>
      </c>
      <c r="G61" s="175" t="s">
        <v>53</v>
      </c>
      <c r="H61" s="176"/>
      <c r="I61" s="176"/>
      <c r="J61" s="178" t="s">
        <v>54</v>
      </c>
      <c r="K61" s="176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73" t="s">
        <v>55</v>
      </c>
      <c r="E65" s="179"/>
      <c r="F65" s="179"/>
      <c r="G65" s="173" t="s">
        <v>56</v>
      </c>
      <c r="H65" s="179"/>
      <c r="I65" s="179"/>
      <c r="J65" s="179"/>
      <c r="K65" s="179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75" t="s">
        <v>53</v>
      </c>
      <c r="E76" s="176"/>
      <c r="F76" s="177" t="s">
        <v>54</v>
      </c>
      <c r="G76" s="175" t="s">
        <v>53</v>
      </c>
      <c r="H76" s="176"/>
      <c r="I76" s="176"/>
      <c r="J76" s="178" t="s">
        <v>54</v>
      </c>
      <c r="K76" s="176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80"/>
      <c r="C77" s="181"/>
      <c r="D77" s="181"/>
      <c r="E77" s="181"/>
      <c r="F77" s="181"/>
      <c r="G77" s="181"/>
      <c r="H77" s="181"/>
      <c r="I77" s="181"/>
      <c r="J77" s="181"/>
      <c r="K77" s="181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82"/>
      <c r="C81" s="183"/>
      <c r="D81" s="183"/>
      <c r="E81" s="183"/>
      <c r="F81" s="183"/>
      <c r="G81" s="183"/>
      <c r="H81" s="183"/>
      <c r="I81" s="183"/>
      <c r="J81" s="183"/>
      <c r="K81" s="183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142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84" t="str">
        <f>E7</f>
        <v>Povodňový park Kamýk nad Vltavou, 2024,aktualizace 12_6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1" customFormat="1" ht="12" customHeight="1">
      <c r="B86" s="22"/>
      <c r="C86" s="33" t="s">
        <v>138</v>
      </c>
      <c r="D86" s="23"/>
      <c r="E86" s="23"/>
      <c r="F86" s="23"/>
      <c r="G86" s="23"/>
      <c r="H86" s="23"/>
      <c r="I86" s="23"/>
      <c r="J86" s="23"/>
      <c r="K86" s="23"/>
      <c r="L86" s="21"/>
    </row>
    <row r="87" s="2" customFormat="1" ht="16.5" customHeight="1">
      <c r="A87" s="39"/>
      <c r="B87" s="40"/>
      <c r="C87" s="41"/>
      <c r="D87" s="41"/>
      <c r="E87" s="184" t="s">
        <v>139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12" customHeight="1">
      <c r="A88" s="39"/>
      <c r="B88" s="40"/>
      <c r="C88" s="33" t="s">
        <v>140</v>
      </c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6.5" customHeight="1">
      <c r="A89" s="39"/>
      <c r="B89" s="40"/>
      <c r="C89" s="41"/>
      <c r="D89" s="41"/>
      <c r="E89" s="77" t="str">
        <f>E11</f>
        <v>IO 01.5 - Konstrukce čerpací šachty</v>
      </c>
      <c r="F89" s="41"/>
      <c r="G89" s="41"/>
      <c r="H89" s="41"/>
      <c r="I89" s="41"/>
      <c r="J89" s="41"/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2" customHeight="1">
      <c r="A91" s="39"/>
      <c r="B91" s="40"/>
      <c r="C91" s="33" t="s">
        <v>20</v>
      </c>
      <c r="D91" s="41"/>
      <c r="E91" s="41"/>
      <c r="F91" s="28" t="str">
        <f>F14</f>
        <v>Kamýk nad Vltavou</v>
      </c>
      <c r="G91" s="41"/>
      <c r="H91" s="41"/>
      <c r="I91" s="33" t="s">
        <v>22</v>
      </c>
      <c r="J91" s="80" t="str">
        <f>IF(J14="","",J14)</f>
        <v>8. 1. 2024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6.96" customHeight="1">
      <c r="A92" s="39"/>
      <c r="B92" s="40"/>
      <c r="C92" s="41"/>
      <c r="D92" s="41"/>
      <c r="E92" s="41"/>
      <c r="F92" s="41"/>
      <c r="G92" s="41"/>
      <c r="H92" s="41"/>
      <c r="I92" s="41"/>
      <c r="J92" s="41"/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5.15" customHeight="1">
      <c r="A93" s="39"/>
      <c r="B93" s="40"/>
      <c r="C93" s="33" t="s">
        <v>24</v>
      </c>
      <c r="D93" s="41"/>
      <c r="E93" s="41"/>
      <c r="F93" s="28" t="str">
        <f>E17</f>
        <v>Obec Kamýk nad Vltavou, Kamýk nad Vltavou 69</v>
      </c>
      <c r="G93" s="41"/>
      <c r="H93" s="41"/>
      <c r="I93" s="33" t="s">
        <v>30</v>
      </c>
      <c r="J93" s="37" t="str">
        <f>E23</f>
        <v>ŠINDLAR s.r.o.</v>
      </c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15.15" customHeight="1">
      <c r="A94" s="39"/>
      <c r="B94" s="40"/>
      <c r="C94" s="33" t="s">
        <v>28</v>
      </c>
      <c r="D94" s="41"/>
      <c r="E94" s="41"/>
      <c r="F94" s="28" t="str">
        <f>IF(E20="","",E20)</f>
        <v>Vyplň údaj</v>
      </c>
      <c r="G94" s="41"/>
      <c r="H94" s="41"/>
      <c r="I94" s="33" t="s">
        <v>35</v>
      </c>
      <c r="J94" s="37" t="str">
        <f>E26</f>
        <v>ŠINDLAR s.r.o.</v>
      </c>
      <c r="K94" s="41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9.28" customHeight="1">
      <c r="A96" s="39"/>
      <c r="B96" s="40"/>
      <c r="C96" s="185" t="s">
        <v>143</v>
      </c>
      <c r="D96" s="186"/>
      <c r="E96" s="186"/>
      <c r="F96" s="186"/>
      <c r="G96" s="186"/>
      <c r="H96" s="186"/>
      <c r="I96" s="186"/>
      <c r="J96" s="187" t="s">
        <v>144</v>
      </c>
      <c r="K96" s="186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</row>
    <row r="97" s="2" customFormat="1" ht="10.32" customHeight="1">
      <c r="A97" s="39"/>
      <c r="B97" s="40"/>
      <c r="C97" s="41"/>
      <c r="D97" s="41"/>
      <c r="E97" s="41"/>
      <c r="F97" s="41"/>
      <c r="G97" s="41"/>
      <c r="H97" s="41"/>
      <c r="I97" s="41"/>
      <c r="J97" s="41"/>
      <c r="K97" s="41"/>
      <c r="L97" s="64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</row>
    <row r="98" s="2" customFormat="1" ht="22.8" customHeight="1">
      <c r="A98" s="39"/>
      <c r="B98" s="40"/>
      <c r="C98" s="188" t="s">
        <v>145</v>
      </c>
      <c r="D98" s="41"/>
      <c r="E98" s="41"/>
      <c r="F98" s="41"/>
      <c r="G98" s="41"/>
      <c r="H98" s="41"/>
      <c r="I98" s="41"/>
      <c r="J98" s="111">
        <f>J130</f>
        <v>0</v>
      </c>
      <c r="K98" s="41"/>
      <c r="L98" s="64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U98" s="18" t="s">
        <v>146</v>
      </c>
    </row>
    <row r="99" s="9" customFormat="1" ht="24.96" customHeight="1">
      <c r="A99" s="9"/>
      <c r="B99" s="189"/>
      <c r="C99" s="190"/>
      <c r="D99" s="191" t="s">
        <v>147</v>
      </c>
      <c r="E99" s="192"/>
      <c r="F99" s="192"/>
      <c r="G99" s="192"/>
      <c r="H99" s="192"/>
      <c r="I99" s="192"/>
      <c r="J99" s="193">
        <f>J131</f>
        <v>0</v>
      </c>
      <c r="K99" s="190"/>
      <c r="L99" s="194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95"/>
      <c r="C100" s="134"/>
      <c r="D100" s="196" t="s">
        <v>148</v>
      </c>
      <c r="E100" s="197"/>
      <c r="F100" s="197"/>
      <c r="G100" s="197"/>
      <c r="H100" s="197"/>
      <c r="I100" s="197"/>
      <c r="J100" s="198">
        <f>J132</f>
        <v>0</v>
      </c>
      <c r="K100" s="134"/>
      <c r="L100" s="199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95"/>
      <c r="C101" s="134"/>
      <c r="D101" s="196" t="s">
        <v>149</v>
      </c>
      <c r="E101" s="197"/>
      <c r="F101" s="197"/>
      <c r="G101" s="197"/>
      <c r="H101" s="197"/>
      <c r="I101" s="197"/>
      <c r="J101" s="198">
        <f>J206</f>
        <v>0</v>
      </c>
      <c r="K101" s="134"/>
      <c r="L101" s="199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95"/>
      <c r="C102" s="134"/>
      <c r="D102" s="196" t="s">
        <v>812</v>
      </c>
      <c r="E102" s="197"/>
      <c r="F102" s="197"/>
      <c r="G102" s="197"/>
      <c r="H102" s="197"/>
      <c r="I102" s="197"/>
      <c r="J102" s="198">
        <f>J210</f>
        <v>0</v>
      </c>
      <c r="K102" s="134"/>
      <c r="L102" s="199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95"/>
      <c r="C103" s="134"/>
      <c r="D103" s="196" t="s">
        <v>150</v>
      </c>
      <c r="E103" s="197"/>
      <c r="F103" s="197"/>
      <c r="G103" s="197"/>
      <c r="H103" s="197"/>
      <c r="I103" s="197"/>
      <c r="J103" s="198">
        <f>J227</f>
        <v>0</v>
      </c>
      <c r="K103" s="134"/>
      <c r="L103" s="199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95"/>
      <c r="C104" s="134"/>
      <c r="D104" s="196" t="s">
        <v>151</v>
      </c>
      <c r="E104" s="197"/>
      <c r="F104" s="197"/>
      <c r="G104" s="197"/>
      <c r="H104" s="197"/>
      <c r="I104" s="197"/>
      <c r="J104" s="198">
        <f>J252</f>
        <v>0</v>
      </c>
      <c r="K104" s="134"/>
      <c r="L104" s="199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95"/>
      <c r="C105" s="134"/>
      <c r="D105" s="196" t="s">
        <v>152</v>
      </c>
      <c r="E105" s="197"/>
      <c r="F105" s="197"/>
      <c r="G105" s="197"/>
      <c r="H105" s="197"/>
      <c r="I105" s="197"/>
      <c r="J105" s="198">
        <f>J289</f>
        <v>0</v>
      </c>
      <c r="K105" s="134"/>
      <c r="L105" s="199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95"/>
      <c r="C106" s="134"/>
      <c r="D106" s="196" t="s">
        <v>154</v>
      </c>
      <c r="E106" s="197"/>
      <c r="F106" s="197"/>
      <c r="G106" s="197"/>
      <c r="H106" s="197"/>
      <c r="I106" s="197"/>
      <c r="J106" s="198">
        <f>J298</f>
        <v>0</v>
      </c>
      <c r="K106" s="134"/>
      <c r="L106" s="199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9" customFormat="1" ht="24.96" customHeight="1">
      <c r="A107" s="9"/>
      <c r="B107" s="189"/>
      <c r="C107" s="190"/>
      <c r="D107" s="191" t="s">
        <v>591</v>
      </c>
      <c r="E107" s="192"/>
      <c r="F107" s="192"/>
      <c r="G107" s="192"/>
      <c r="H107" s="192"/>
      <c r="I107" s="192"/>
      <c r="J107" s="193">
        <f>J300</f>
        <v>0</v>
      </c>
      <c r="K107" s="190"/>
      <c r="L107" s="194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</row>
    <row r="108" s="10" customFormat="1" ht="19.92" customHeight="1">
      <c r="A108" s="10"/>
      <c r="B108" s="195"/>
      <c r="C108" s="134"/>
      <c r="D108" s="196" t="s">
        <v>592</v>
      </c>
      <c r="E108" s="197"/>
      <c r="F108" s="197"/>
      <c r="G108" s="197"/>
      <c r="H108" s="197"/>
      <c r="I108" s="197"/>
      <c r="J108" s="198">
        <f>J301</f>
        <v>0</v>
      </c>
      <c r="K108" s="134"/>
      <c r="L108" s="199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2" customFormat="1" ht="21.84" customHeight="1">
      <c r="A109" s="39"/>
      <c r="B109" s="40"/>
      <c r="C109" s="41"/>
      <c r="D109" s="41"/>
      <c r="E109" s="41"/>
      <c r="F109" s="41"/>
      <c r="G109" s="41"/>
      <c r="H109" s="41"/>
      <c r="I109" s="41"/>
      <c r="J109" s="41"/>
      <c r="K109" s="41"/>
      <c r="L109" s="64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</row>
    <row r="110" s="2" customFormat="1" ht="6.96" customHeight="1">
      <c r="A110" s="39"/>
      <c r="B110" s="67"/>
      <c r="C110" s="68"/>
      <c r="D110" s="68"/>
      <c r="E110" s="68"/>
      <c r="F110" s="68"/>
      <c r="G110" s="68"/>
      <c r="H110" s="68"/>
      <c r="I110" s="68"/>
      <c r="J110" s="68"/>
      <c r="K110" s="68"/>
      <c r="L110" s="64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</row>
    <row r="114" s="2" customFormat="1" ht="6.96" customHeight="1">
      <c r="A114" s="39"/>
      <c r="B114" s="69"/>
      <c r="C114" s="70"/>
      <c r="D114" s="70"/>
      <c r="E114" s="70"/>
      <c r="F114" s="70"/>
      <c r="G114" s="70"/>
      <c r="H114" s="70"/>
      <c r="I114" s="70"/>
      <c r="J114" s="70"/>
      <c r="K114" s="70"/>
      <c r="L114" s="64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2" customFormat="1" ht="24.96" customHeight="1">
      <c r="A115" s="39"/>
      <c r="B115" s="40"/>
      <c r="C115" s="24" t="s">
        <v>155</v>
      </c>
      <c r="D115" s="41"/>
      <c r="E115" s="41"/>
      <c r="F115" s="41"/>
      <c r="G115" s="41"/>
      <c r="H115" s="41"/>
      <c r="I115" s="41"/>
      <c r="J115" s="41"/>
      <c r="K115" s="41"/>
      <c r="L115" s="64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2" customFormat="1" ht="6.96" customHeight="1">
      <c r="A116" s="39"/>
      <c r="B116" s="40"/>
      <c r="C116" s="41"/>
      <c r="D116" s="41"/>
      <c r="E116" s="41"/>
      <c r="F116" s="41"/>
      <c r="G116" s="41"/>
      <c r="H116" s="41"/>
      <c r="I116" s="41"/>
      <c r="J116" s="41"/>
      <c r="K116" s="41"/>
      <c r="L116" s="64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12" customHeight="1">
      <c r="A117" s="39"/>
      <c r="B117" s="40"/>
      <c r="C117" s="33" t="s">
        <v>16</v>
      </c>
      <c r="D117" s="41"/>
      <c r="E117" s="41"/>
      <c r="F117" s="41"/>
      <c r="G117" s="41"/>
      <c r="H117" s="41"/>
      <c r="I117" s="41"/>
      <c r="J117" s="41"/>
      <c r="K117" s="41"/>
      <c r="L117" s="64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2" customFormat="1" ht="16.5" customHeight="1">
      <c r="A118" s="39"/>
      <c r="B118" s="40"/>
      <c r="C118" s="41"/>
      <c r="D118" s="41"/>
      <c r="E118" s="184" t="str">
        <f>E7</f>
        <v>Povodňový park Kamýk nad Vltavou, 2024,aktualizace 12_6</v>
      </c>
      <c r="F118" s="33"/>
      <c r="G118" s="33"/>
      <c r="H118" s="33"/>
      <c r="I118" s="41"/>
      <c r="J118" s="41"/>
      <c r="K118" s="41"/>
      <c r="L118" s="64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1" customFormat="1" ht="12" customHeight="1">
      <c r="B119" s="22"/>
      <c r="C119" s="33" t="s">
        <v>138</v>
      </c>
      <c r="D119" s="23"/>
      <c r="E119" s="23"/>
      <c r="F119" s="23"/>
      <c r="G119" s="23"/>
      <c r="H119" s="23"/>
      <c r="I119" s="23"/>
      <c r="J119" s="23"/>
      <c r="K119" s="23"/>
      <c r="L119" s="21"/>
    </row>
    <row r="120" s="2" customFormat="1" ht="16.5" customHeight="1">
      <c r="A120" s="39"/>
      <c r="B120" s="40"/>
      <c r="C120" s="41"/>
      <c r="D120" s="41"/>
      <c r="E120" s="184" t="s">
        <v>139</v>
      </c>
      <c r="F120" s="41"/>
      <c r="G120" s="41"/>
      <c r="H120" s="41"/>
      <c r="I120" s="41"/>
      <c r="J120" s="41"/>
      <c r="K120" s="41"/>
      <c r="L120" s="64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s="2" customFormat="1" ht="12" customHeight="1">
      <c r="A121" s="39"/>
      <c r="B121" s="40"/>
      <c r="C121" s="33" t="s">
        <v>140</v>
      </c>
      <c r="D121" s="41"/>
      <c r="E121" s="41"/>
      <c r="F121" s="41"/>
      <c r="G121" s="41"/>
      <c r="H121" s="41"/>
      <c r="I121" s="41"/>
      <c r="J121" s="41"/>
      <c r="K121" s="41"/>
      <c r="L121" s="64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</row>
    <row r="122" s="2" customFormat="1" ht="16.5" customHeight="1">
      <c r="A122" s="39"/>
      <c r="B122" s="40"/>
      <c r="C122" s="41"/>
      <c r="D122" s="41"/>
      <c r="E122" s="77" t="str">
        <f>E11</f>
        <v>IO 01.5 - Konstrukce čerpací šachty</v>
      </c>
      <c r="F122" s="41"/>
      <c r="G122" s="41"/>
      <c r="H122" s="41"/>
      <c r="I122" s="41"/>
      <c r="J122" s="41"/>
      <c r="K122" s="41"/>
      <c r="L122" s="64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</row>
    <row r="123" s="2" customFormat="1" ht="6.96" customHeight="1">
      <c r="A123" s="39"/>
      <c r="B123" s="40"/>
      <c r="C123" s="41"/>
      <c r="D123" s="41"/>
      <c r="E123" s="41"/>
      <c r="F123" s="41"/>
      <c r="G123" s="41"/>
      <c r="H123" s="41"/>
      <c r="I123" s="41"/>
      <c r="J123" s="41"/>
      <c r="K123" s="41"/>
      <c r="L123" s="64"/>
      <c r="S123" s="39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</row>
    <row r="124" s="2" customFormat="1" ht="12" customHeight="1">
      <c r="A124" s="39"/>
      <c r="B124" s="40"/>
      <c r="C124" s="33" t="s">
        <v>20</v>
      </c>
      <c r="D124" s="41"/>
      <c r="E124" s="41"/>
      <c r="F124" s="28" t="str">
        <f>F14</f>
        <v>Kamýk nad Vltavou</v>
      </c>
      <c r="G124" s="41"/>
      <c r="H124" s="41"/>
      <c r="I124" s="33" t="s">
        <v>22</v>
      </c>
      <c r="J124" s="80" t="str">
        <f>IF(J14="","",J14)</f>
        <v>8. 1. 2024</v>
      </c>
      <c r="K124" s="41"/>
      <c r="L124" s="64"/>
      <c r="S124" s="39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</row>
    <row r="125" s="2" customFormat="1" ht="6.96" customHeight="1">
      <c r="A125" s="39"/>
      <c r="B125" s="40"/>
      <c r="C125" s="41"/>
      <c r="D125" s="41"/>
      <c r="E125" s="41"/>
      <c r="F125" s="41"/>
      <c r="G125" s="41"/>
      <c r="H125" s="41"/>
      <c r="I125" s="41"/>
      <c r="J125" s="41"/>
      <c r="K125" s="41"/>
      <c r="L125" s="64"/>
      <c r="S125" s="39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</row>
    <row r="126" s="2" customFormat="1" ht="15.15" customHeight="1">
      <c r="A126" s="39"/>
      <c r="B126" s="40"/>
      <c r="C126" s="33" t="s">
        <v>24</v>
      </c>
      <c r="D126" s="41"/>
      <c r="E126" s="41"/>
      <c r="F126" s="28" t="str">
        <f>E17</f>
        <v>Obec Kamýk nad Vltavou, Kamýk nad Vltavou 69</v>
      </c>
      <c r="G126" s="41"/>
      <c r="H126" s="41"/>
      <c r="I126" s="33" t="s">
        <v>30</v>
      </c>
      <c r="J126" s="37" t="str">
        <f>E23</f>
        <v>ŠINDLAR s.r.o.</v>
      </c>
      <c r="K126" s="41"/>
      <c r="L126" s="64"/>
      <c r="S126" s="39"/>
      <c r="T126" s="39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</row>
    <row r="127" s="2" customFormat="1" ht="15.15" customHeight="1">
      <c r="A127" s="39"/>
      <c r="B127" s="40"/>
      <c r="C127" s="33" t="s">
        <v>28</v>
      </c>
      <c r="D127" s="41"/>
      <c r="E127" s="41"/>
      <c r="F127" s="28" t="str">
        <f>IF(E20="","",E20)</f>
        <v>Vyplň údaj</v>
      </c>
      <c r="G127" s="41"/>
      <c r="H127" s="41"/>
      <c r="I127" s="33" t="s">
        <v>35</v>
      </c>
      <c r="J127" s="37" t="str">
        <f>E26</f>
        <v>ŠINDLAR s.r.o.</v>
      </c>
      <c r="K127" s="41"/>
      <c r="L127" s="64"/>
      <c r="S127" s="39"/>
      <c r="T127" s="39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</row>
    <row r="128" s="2" customFormat="1" ht="10.32" customHeight="1">
      <c r="A128" s="39"/>
      <c r="B128" s="40"/>
      <c r="C128" s="41"/>
      <c r="D128" s="41"/>
      <c r="E128" s="41"/>
      <c r="F128" s="41"/>
      <c r="G128" s="41"/>
      <c r="H128" s="41"/>
      <c r="I128" s="41"/>
      <c r="J128" s="41"/>
      <c r="K128" s="41"/>
      <c r="L128" s="64"/>
      <c r="S128" s="39"/>
      <c r="T128" s="39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</row>
    <row r="129" s="11" customFormat="1" ht="29.28" customHeight="1">
      <c r="A129" s="200"/>
      <c r="B129" s="201"/>
      <c r="C129" s="202" t="s">
        <v>156</v>
      </c>
      <c r="D129" s="203" t="s">
        <v>63</v>
      </c>
      <c r="E129" s="203" t="s">
        <v>59</v>
      </c>
      <c r="F129" s="203" t="s">
        <v>60</v>
      </c>
      <c r="G129" s="203" t="s">
        <v>157</v>
      </c>
      <c r="H129" s="203" t="s">
        <v>158</v>
      </c>
      <c r="I129" s="203" t="s">
        <v>159</v>
      </c>
      <c r="J129" s="203" t="s">
        <v>144</v>
      </c>
      <c r="K129" s="204" t="s">
        <v>160</v>
      </c>
      <c r="L129" s="205"/>
      <c r="M129" s="101" t="s">
        <v>1</v>
      </c>
      <c r="N129" s="102" t="s">
        <v>42</v>
      </c>
      <c r="O129" s="102" t="s">
        <v>161</v>
      </c>
      <c r="P129" s="102" t="s">
        <v>162</v>
      </c>
      <c r="Q129" s="102" t="s">
        <v>163</v>
      </c>
      <c r="R129" s="102" t="s">
        <v>164</v>
      </c>
      <c r="S129" s="102" t="s">
        <v>165</v>
      </c>
      <c r="T129" s="103" t="s">
        <v>166</v>
      </c>
      <c r="U129" s="200"/>
      <c r="V129" s="200"/>
      <c r="W129" s="200"/>
      <c r="X129" s="200"/>
      <c r="Y129" s="200"/>
      <c r="Z129" s="200"/>
      <c r="AA129" s="200"/>
      <c r="AB129" s="200"/>
      <c r="AC129" s="200"/>
      <c r="AD129" s="200"/>
      <c r="AE129" s="200"/>
    </row>
    <row r="130" s="2" customFormat="1" ht="22.8" customHeight="1">
      <c r="A130" s="39"/>
      <c r="B130" s="40"/>
      <c r="C130" s="108" t="s">
        <v>167</v>
      </c>
      <c r="D130" s="41"/>
      <c r="E130" s="41"/>
      <c r="F130" s="41"/>
      <c r="G130" s="41"/>
      <c r="H130" s="41"/>
      <c r="I130" s="41"/>
      <c r="J130" s="206">
        <f>BK130</f>
        <v>0</v>
      </c>
      <c r="K130" s="41"/>
      <c r="L130" s="45"/>
      <c r="M130" s="104"/>
      <c r="N130" s="207"/>
      <c r="O130" s="105"/>
      <c r="P130" s="208">
        <f>P131+P300</f>
        <v>0</v>
      </c>
      <c r="Q130" s="105"/>
      <c r="R130" s="208">
        <f>R131+R300</f>
        <v>280.43174579999999</v>
      </c>
      <c r="S130" s="105"/>
      <c r="T130" s="209">
        <f>T131+T300</f>
        <v>32.043700000000001</v>
      </c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T130" s="18" t="s">
        <v>77</v>
      </c>
      <c r="AU130" s="18" t="s">
        <v>146</v>
      </c>
      <c r="BK130" s="210">
        <f>BK131+BK300</f>
        <v>0</v>
      </c>
    </row>
    <row r="131" s="12" customFormat="1" ht="25.92" customHeight="1">
      <c r="A131" s="12"/>
      <c r="B131" s="211"/>
      <c r="C131" s="212"/>
      <c r="D131" s="213" t="s">
        <v>77</v>
      </c>
      <c r="E131" s="214" t="s">
        <v>168</v>
      </c>
      <c r="F131" s="214" t="s">
        <v>169</v>
      </c>
      <c r="G131" s="212"/>
      <c r="H131" s="212"/>
      <c r="I131" s="215"/>
      <c r="J131" s="216">
        <f>BK131</f>
        <v>0</v>
      </c>
      <c r="K131" s="212"/>
      <c r="L131" s="217"/>
      <c r="M131" s="218"/>
      <c r="N131" s="219"/>
      <c r="O131" s="219"/>
      <c r="P131" s="220">
        <f>P132+P206+P210+P227+P252+P289+P298</f>
        <v>0</v>
      </c>
      <c r="Q131" s="219"/>
      <c r="R131" s="220">
        <f>R132+R206+R210+R227+R252+R289+R298</f>
        <v>280.41532580000001</v>
      </c>
      <c r="S131" s="219"/>
      <c r="T131" s="221">
        <f>T132+T206+T210+T227+T252+T289+T298</f>
        <v>32.043700000000001</v>
      </c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R131" s="222" t="s">
        <v>85</v>
      </c>
      <c r="AT131" s="223" t="s">
        <v>77</v>
      </c>
      <c r="AU131" s="223" t="s">
        <v>78</v>
      </c>
      <c r="AY131" s="222" t="s">
        <v>170</v>
      </c>
      <c r="BK131" s="224">
        <f>BK132+BK206+BK210+BK227+BK252+BK289+BK298</f>
        <v>0</v>
      </c>
    </row>
    <row r="132" s="12" customFormat="1" ht="22.8" customHeight="1">
      <c r="A132" s="12"/>
      <c r="B132" s="211"/>
      <c r="C132" s="212"/>
      <c r="D132" s="213" t="s">
        <v>77</v>
      </c>
      <c r="E132" s="225" t="s">
        <v>85</v>
      </c>
      <c r="F132" s="225" t="s">
        <v>171</v>
      </c>
      <c r="G132" s="212"/>
      <c r="H132" s="212"/>
      <c r="I132" s="215"/>
      <c r="J132" s="226">
        <f>BK132</f>
        <v>0</v>
      </c>
      <c r="K132" s="212"/>
      <c r="L132" s="217"/>
      <c r="M132" s="218"/>
      <c r="N132" s="219"/>
      <c r="O132" s="219"/>
      <c r="P132" s="220">
        <f>SUM(P133:P205)</f>
        <v>0</v>
      </c>
      <c r="Q132" s="219"/>
      <c r="R132" s="220">
        <f>SUM(R133:R205)</f>
        <v>89.994528000000003</v>
      </c>
      <c r="S132" s="219"/>
      <c r="T132" s="221">
        <f>SUM(T133:T205)</f>
        <v>32.032000000000004</v>
      </c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R132" s="222" t="s">
        <v>85</v>
      </c>
      <c r="AT132" s="223" t="s">
        <v>77</v>
      </c>
      <c r="AU132" s="223" t="s">
        <v>85</v>
      </c>
      <c r="AY132" s="222" t="s">
        <v>170</v>
      </c>
      <c r="BK132" s="224">
        <f>SUM(BK133:BK205)</f>
        <v>0</v>
      </c>
    </row>
    <row r="133" s="2" customFormat="1" ht="37.8" customHeight="1">
      <c r="A133" s="39"/>
      <c r="B133" s="40"/>
      <c r="C133" s="227" t="s">
        <v>85</v>
      </c>
      <c r="D133" s="227" t="s">
        <v>172</v>
      </c>
      <c r="E133" s="228" t="s">
        <v>513</v>
      </c>
      <c r="F133" s="229" t="s">
        <v>514</v>
      </c>
      <c r="G133" s="230" t="s">
        <v>224</v>
      </c>
      <c r="H133" s="231">
        <v>17.600000000000001</v>
      </c>
      <c r="I133" s="232"/>
      <c r="J133" s="233">
        <f>ROUND(I133*H133,2)</f>
        <v>0</v>
      </c>
      <c r="K133" s="229" t="s">
        <v>176</v>
      </c>
      <c r="L133" s="45"/>
      <c r="M133" s="234" t="s">
        <v>1</v>
      </c>
      <c r="N133" s="235" t="s">
        <v>43</v>
      </c>
      <c r="O133" s="92"/>
      <c r="P133" s="236">
        <f>O133*H133</f>
        <v>0</v>
      </c>
      <c r="Q133" s="236">
        <v>0</v>
      </c>
      <c r="R133" s="236">
        <f>Q133*H133</f>
        <v>0</v>
      </c>
      <c r="S133" s="236">
        <v>1.8200000000000001</v>
      </c>
      <c r="T133" s="237">
        <f>S133*H133</f>
        <v>32.032000000000004</v>
      </c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R133" s="238" t="s">
        <v>177</v>
      </c>
      <c r="AT133" s="238" t="s">
        <v>172</v>
      </c>
      <c r="AU133" s="238" t="s">
        <v>87</v>
      </c>
      <c r="AY133" s="18" t="s">
        <v>170</v>
      </c>
      <c r="BE133" s="239">
        <f>IF(N133="základní",J133,0)</f>
        <v>0</v>
      </c>
      <c r="BF133" s="239">
        <f>IF(N133="snížená",J133,0)</f>
        <v>0</v>
      </c>
      <c r="BG133" s="239">
        <f>IF(N133="zákl. přenesená",J133,0)</f>
        <v>0</v>
      </c>
      <c r="BH133" s="239">
        <f>IF(N133="sníž. přenesená",J133,0)</f>
        <v>0</v>
      </c>
      <c r="BI133" s="239">
        <f>IF(N133="nulová",J133,0)</f>
        <v>0</v>
      </c>
      <c r="BJ133" s="18" t="s">
        <v>85</v>
      </c>
      <c r="BK133" s="239">
        <f>ROUND(I133*H133,2)</f>
        <v>0</v>
      </c>
      <c r="BL133" s="18" t="s">
        <v>177</v>
      </c>
      <c r="BM133" s="238" t="s">
        <v>1037</v>
      </c>
    </row>
    <row r="134" s="13" customFormat="1">
      <c r="A134" s="13"/>
      <c r="B134" s="240"/>
      <c r="C134" s="241"/>
      <c r="D134" s="242" t="s">
        <v>179</v>
      </c>
      <c r="E134" s="243" t="s">
        <v>1</v>
      </c>
      <c r="F134" s="244" t="s">
        <v>1038</v>
      </c>
      <c r="G134" s="241"/>
      <c r="H134" s="245">
        <v>17.600000000000001</v>
      </c>
      <c r="I134" s="246"/>
      <c r="J134" s="241"/>
      <c r="K134" s="241"/>
      <c r="L134" s="247"/>
      <c r="M134" s="248"/>
      <c r="N134" s="249"/>
      <c r="O134" s="249"/>
      <c r="P134" s="249"/>
      <c r="Q134" s="249"/>
      <c r="R134" s="249"/>
      <c r="S134" s="249"/>
      <c r="T134" s="250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51" t="s">
        <v>179</v>
      </c>
      <c r="AU134" s="251" t="s">
        <v>87</v>
      </c>
      <c r="AV134" s="13" t="s">
        <v>87</v>
      </c>
      <c r="AW134" s="13" t="s">
        <v>34</v>
      </c>
      <c r="AX134" s="13" t="s">
        <v>85</v>
      </c>
      <c r="AY134" s="251" t="s">
        <v>170</v>
      </c>
    </row>
    <row r="135" s="2" customFormat="1" ht="44.25" customHeight="1">
      <c r="A135" s="39"/>
      <c r="B135" s="40"/>
      <c r="C135" s="227" t="s">
        <v>87</v>
      </c>
      <c r="D135" s="227" t="s">
        <v>172</v>
      </c>
      <c r="E135" s="228" t="s">
        <v>816</v>
      </c>
      <c r="F135" s="229" t="s">
        <v>817</v>
      </c>
      <c r="G135" s="230" t="s">
        <v>224</v>
      </c>
      <c r="H135" s="231">
        <v>17.600000000000001</v>
      </c>
      <c r="I135" s="232"/>
      <c r="J135" s="233">
        <f>ROUND(I135*H135,2)</f>
        <v>0</v>
      </c>
      <c r="K135" s="229" t="s">
        <v>176</v>
      </c>
      <c r="L135" s="45"/>
      <c r="M135" s="234" t="s">
        <v>1</v>
      </c>
      <c r="N135" s="235" t="s">
        <v>43</v>
      </c>
      <c r="O135" s="92"/>
      <c r="P135" s="236">
        <f>O135*H135</f>
        <v>0</v>
      </c>
      <c r="Q135" s="236">
        <v>0.40000000000000002</v>
      </c>
      <c r="R135" s="236">
        <f>Q135*H135</f>
        <v>7.0400000000000009</v>
      </c>
      <c r="S135" s="236">
        <v>0</v>
      </c>
      <c r="T135" s="237">
        <f>S135*H135</f>
        <v>0</v>
      </c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R135" s="238" t="s">
        <v>177</v>
      </c>
      <c r="AT135" s="238" t="s">
        <v>172</v>
      </c>
      <c r="AU135" s="238" t="s">
        <v>87</v>
      </c>
      <c r="AY135" s="18" t="s">
        <v>170</v>
      </c>
      <c r="BE135" s="239">
        <f>IF(N135="základní",J135,0)</f>
        <v>0</v>
      </c>
      <c r="BF135" s="239">
        <f>IF(N135="snížená",J135,0)</f>
        <v>0</v>
      </c>
      <c r="BG135" s="239">
        <f>IF(N135="zákl. přenesená",J135,0)</f>
        <v>0</v>
      </c>
      <c r="BH135" s="239">
        <f>IF(N135="sníž. přenesená",J135,0)</f>
        <v>0</v>
      </c>
      <c r="BI135" s="239">
        <f>IF(N135="nulová",J135,0)</f>
        <v>0</v>
      </c>
      <c r="BJ135" s="18" t="s">
        <v>85</v>
      </c>
      <c r="BK135" s="239">
        <f>ROUND(I135*H135,2)</f>
        <v>0</v>
      </c>
      <c r="BL135" s="18" t="s">
        <v>177</v>
      </c>
      <c r="BM135" s="238" t="s">
        <v>1039</v>
      </c>
    </row>
    <row r="136" s="13" customFormat="1">
      <c r="A136" s="13"/>
      <c r="B136" s="240"/>
      <c r="C136" s="241"/>
      <c r="D136" s="242" t="s">
        <v>179</v>
      </c>
      <c r="E136" s="243" t="s">
        <v>1</v>
      </c>
      <c r="F136" s="244" t="s">
        <v>1040</v>
      </c>
      <c r="G136" s="241"/>
      <c r="H136" s="245">
        <v>17.600000000000001</v>
      </c>
      <c r="I136" s="246"/>
      <c r="J136" s="241"/>
      <c r="K136" s="241"/>
      <c r="L136" s="247"/>
      <c r="M136" s="248"/>
      <c r="N136" s="249"/>
      <c r="O136" s="249"/>
      <c r="P136" s="249"/>
      <c r="Q136" s="249"/>
      <c r="R136" s="249"/>
      <c r="S136" s="249"/>
      <c r="T136" s="250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51" t="s">
        <v>179</v>
      </c>
      <c r="AU136" s="251" t="s">
        <v>87</v>
      </c>
      <c r="AV136" s="13" t="s">
        <v>87</v>
      </c>
      <c r="AW136" s="13" t="s">
        <v>34</v>
      </c>
      <c r="AX136" s="13" t="s">
        <v>85</v>
      </c>
      <c r="AY136" s="251" t="s">
        <v>170</v>
      </c>
    </row>
    <row r="137" s="2" customFormat="1" ht="49.05" customHeight="1">
      <c r="A137" s="39"/>
      <c r="B137" s="40"/>
      <c r="C137" s="227" t="s">
        <v>185</v>
      </c>
      <c r="D137" s="227" t="s">
        <v>172</v>
      </c>
      <c r="E137" s="228" t="s">
        <v>820</v>
      </c>
      <c r="F137" s="229" t="s">
        <v>821</v>
      </c>
      <c r="G137" s="230" t="s">
        <v>224</v>
      </c>
      <c r="H137" s="231">
        <v>17.600000000000001</v>
      </c>
      <c r="I137" s="232"/>
      <c r="J137" s="233">
        <f>ROUND(I137*H137,2)</f>
        <v>0</v>
      </c>
      <c r="K137" s="229" t="s">
        <v>176</v>
      </c>
      <c r="L137" s="45"/>
      <c r="M137" s="234" t="s">
        <v>1</v>
      </c>
      <c r="N137" s="235" t="s">
        <v>43</v>
      </c>
      <c r="O137" s="92"/>
      <c r="P137" s="236">
        <f>O137*H137</f>
        <v>0</v>
      </c>
      <c r="Q137" s="236">
        <v>0</v>
      </c>
      <c r="R137" s="236">
        <f>Q137*H137</f>
        <v>0</v>
      </c>
      <c r="S137" s="236">
        <v>0</v>
      </c>
      <c r="T137" s="237">
        <f>S137*H137</f>
        <v>0</v>
      </c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R137" s="238" t="s">
        <v>177</v>
      </c>
      <c r="AT137" s="238" t="s">
        <v>172</v>
      </c>
      <c r="AU137" s="238" t="s">
        <v>87</v>
      </c>
      <c r="AY137" s="18" t="s">
        <v>170</v>
      </c>
      <c r="BE137" s="239">
        <f>IF(N137="základní",J137,0)</f>
        <v>0</v>
      </c>
      <c r="BF137" s="239">
        <f>IF(N137="snížená",J137,0)</f>
        <v>0</v>
      </c>
      <c r="BG137" s="239">
        <f>IF(N137="zákl. přenesená",J137,0)</f>
        <v>0</v>
      </c>
      <c r="BH137" s="239">
        <f>IF(N137="sníž. přenesená",J137,0)</f>
        <v>0</v>
      </c>
      <c r="BI137" s="239">
        <f>IF(N137="nulová",J137,0)</f>
        <v>0</v>
      </c>
      <c r="BJ137" s="18" t="s">
        <v>85</v>
      </c>
      <c r="BK137" s="239">
        <f>ROUND(I137*H137,2)</f>
        <v>0</v>
      </c>
      <c r="BL137" s="18" t="s">
        <v>177</v>
      </c>
      <c r="BM137" s="238" t="s">
        <v>1041</v>
      </c>
    </row>
    <row r="138" s="13" customFormat="1">
      <c r="A138" s="13"/>
      <c r="B138" s="240"/>
      <c r="C138" s="241"/>
      <c r="D138" s="242" t="s">
        <v>179</v>
      </c>
      <c r="E138" s="243" t="s">
        <v>1</v>
      </c>
      <c r="F138" s="244" t="s">
        <v>1040</v>
      </c>
      <c r="G138" s="241"/>
      <c r="H138" s="245">
        <v>17.600000000000001</v>
      </c>
      <c r="I138" s="246"/>
      <c r="J138" s="241"/>
      <c r="K138" s="241"/>
      <c r="L138" s="247"/>
      <c r="M138" s="248"/>
      <c r="N138" s="249"/>
      <c r="O138" s="249"/>
      <c r="P138" s="249"/>
      <c r="Q138" s="249"/>
      <c r="R138" s="249"/>
      <c r="S138" s="249"/>
      <c r="T138" s="250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51" t="s">
        <v>179</v>
      </c>
      <c r="AU138" s="251" t="s">
        <v>87</v>
      </c>
      <c r="AV138" s="13" t="s">
        <v>87</v>
      </c>
      <c r="AW138" s="13" t="s">
        <v>34</v>
      </c>
      <c r="AX138" s="13" t="s">
        <v>85</v>
      </c>
      <c r="AY138" s="251" t="s">
        <v>170</v>
      </c>
    </row>
    <row r="139" s="2" customFormat="1" ht="37.8" customHeight="1">
      <c r="A139" s="39"/>
      <c r="B139" s="40"/>
      <c r="C139" s="227" t="s">
        <v>177</v>
      </c>
      <c r="D139" s="227" t="s">
        <v>172</v>
      </c>
      <c r="E139" s="228" t="s">
        <v>823</v>
      </c>
      <c r="F139" s="229" t="s">
        <v>824</v>
      </c>
      <c r="G139" s="230" t="s">
        <v>224</v>
      </c>
      <c r="H139" s="231">
        <v>35.200000000000003</v>
      </c>
      <c r="I139" s="232"/>
      <c r="J139" s="233">
        <f>ROUND(I139*H139,2)</f>
        <v>0</v>
      </c>
      <c r="K139" s="229" t="s">
        <v>176</v>
      </c>
      <c r="L139" s="45"/>
      <c r="M139" s="234" t="s">
        <v>1</v>
      </c>
      <c r="N139" s="235" t="s">
        <v>43</v>
      </c>
      <c r="O139" s="92"/>
      <c r="P139" s="236">
        <f>O139*H139</f>
        <v>0</v>
      </c>
      <c r="Q139" s="236">
        <v>0</v>
      </c>
      <c r="R139" s="236">
        <f>Q139*H139</f>
        <v>0</v>
      </c>
      <c r="S139" s="236">
        <v>0</v>
      </c>
      <c r="T139" s="237">
        <f>S139*H139</f>
        <v>0</v>
      </c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R139" s="238" t="s">
        <v>177</v>
      </c>
      <c r="AT139" s="238" t="s">
        <v>172</v>
      </c>
      <c r="AU139" s="238" t="s">
        <v>87</v>
      </c>
      <c r="AY139" s="18" t="s">
        <v>170</v>
      </c>
      <c r="BE139" s="239">
        <f>IF(N139="základní",J139,0)</f>
        <v>0</v>
      </c>
      <c r="BF139" s="239">
        <f>IF(N139="snížená",J139,0)</f>
        <v>0</v>
      </c>
      <c r="BG139" s="239">
        <f>IF(N139="zákl. přenesená",J139,0)</f>
        <v>0</v>
      </c>
      <c r="BH139" s="239">
        <f>IF(N139="sníž. přenesená",J139,0)</f>
        <v>0</v>
      </c>
      <c r="BI139" s="239">
        <f>IF(N139="nulová",J139,0)</f>
        <v>0</v>
      </c>
      <c r="BJ139" s="18" t="s">
        <v>85</v>
      </c>
      <c r="BK139" s="239">
        <f>ROUND(I139*H139,2)</f>
        <v>0</v>
      </c>
      <c r="BL139" s="18" t="s">
        <v>177</v>
      </c>
      <c r="BM139" s="238" t="s">
        <v>1042</v>
      </c>
    </row>
    <row r="140" s="13" customFormat="1">
      <c r="A140" s="13"/>
      <c r="B140" s="240"/>
      <c r="C140" s="241"/>
      <c r="D140" s="242" t="s">
        <v>179</v>
      </c>
      <c r="E140" s="243" t="s">
        <v>1</v>
      </c>
      <c r="F140" s="244" t="s">
        <v>1043</v>
      </c>
      <c r="G140" s="241"/>
      <c r="H140" s="245">
        <v>35.200000000000003</v>
      </c>
      <c r="I140" s="246"/>
      <c r="J140" s="241"/>
      <c r="K140" s="241"/>
      <c r="L140" s="247"/>
      <c r="M140" s="248"/>
      <c r="N140" s="249"/>
      <c r="O140" s="249"/>
      <c r="P140" s="249"/>
      <c r="Q140" s="249"/>
      <c r="R140" s="249"/>
      <c r="S140" s="249"/>
      <c r="T140" s="250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51" t="s">
        <v>179</v>
      </c>
      <c r="AU140" s="251" t="s">
        <v>87</v>
      </c>
      <c r="AV140" s="13" t="s">
        <v>87</v>
      </c>
      <c r="AW140" s="13" t="s">
        <v>34</v>
      </c>
      <c r="AX140" s="13" t="s">
        <v>85</v>
      </c>
      <c r="AY140" s="251" t="s">
        <v>170</v>
      </c>
    </row>
    <row r="141" s="2" customFormat="1" ht="33" customHeight="1">
      <c r="A141" s="39"/>
      <c r="B141" s="40"/>
      <c r="C141" s="227" t="s">
        <v>192</v>
      </c>
      <c r="D141" s="227" t="s">
        <v>172</v>
      </c>
      <c r="E141" s="228" t="s">
        <v>593</v>
      </c>
      <c r="F141" s="229" t="s">
        <v>594</v>
      </c>
      <c r="G141" s="230" t="s">
        <v>218</v>
      </c>
      <c r="H141" s="231">
        <v>2880</v>
      </c>
      <c r="I141" s="232"/>
      <c r="J141" s="233">
        <f>ROUND(I141*H141,2)</f>
        <v>0</v>
      </c>
      <c r="K141" s="229" t="s">
        <v>176</v>
      </c>
      <c r="L141" s="45"/>
      <c r="M141" s="234" t="s">
        <v>1</v>
      </c>
      <c r="N141" s="235" t="s">
        <v>43</v>
      </c>
      <c r="O141" s="92"/>
      <c r="P141" s="236">
        <f>O141*H141</f>
        <v>0</v>
      </c>
      <c r="Q141" s="236">
        <v>5.0000000000000002E-05</v>
      </c>
      <c r="R141" s="236">
        <f>Q141*H141</f>
        <v>0.14400000000000002</v>
      </c>
      <c r="S141" s="236">
        <v>0</v>
      </c>
      <c r="T141" s="237">
        <f>S141*H141</f>
        <v>0</v>
      </c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R141" s="238" t="s">
        <v>177</v>
      </c>
      <c r="AT141" s="238" t="s">
        <v>172</v>
      </c>
      <c r="AU141" s="238" t="s">
        <v>87</v>
      </c>
      <c r="AY141" s="18" t="s">
        <v>170</v>
      </c>
      <c r="BE141" s="239">
        <f>IF(N141="základní",J141,0)</f>
        <v>0</v>
      </c>
      <c r="BF141" s="239">
        <f>IF(N141="snížená",J141,0)</f>
        <v>0</v>
      </c>
      <c r="BG141" s="239">
        <f>IF(N141="zákl. přenesená",J141,0)</f>
        <v>0</v>
      </c>
      <c r="BH141" s="239">
        <f>IF(N141="sníž. přenesená",J141,0)</f>
        <v>0</v>
      </c>
      <c r="BI141" s="239">
        <f>IF(N141="nulová",J141,0)</f>
        <v>0</v>
      </c>
      <c r="BJ141" s="18" t="s">
        <v>85</v>
      </c>
      <c r="BK141" s="239">
        <f>ROUND(I141*H141,2)</f>
        <v>0</v>
      </c>
      <c r="BL141" s="18" t="s">
        <v>177</v>
      </c>
      <c r="BM141" s="238" t="s">
        <v>1044</v>
      </c>
    </row>
    <row r="142" s="13" customFormat="1">
      <c r="A142" s="13"/>
      <c r="B142" s="240"/>
      <c r="C142" s="241"/>
      <c r="D142" s="242" t="s">
        <v>179</v>
      </c>
      <c r="E142" s="243" t="s">
        <v>1</v>
      </c>
      <c r="F142" s="244" t="s">
        <v>1045</v>
      </c>
      <c r="G142" s="241"/>
      <c r="H142" s="245">
        <v>2880</v>
      </c>
      <c r="I142" s="246"/>
      <c r="J142" s="241"/>
      <c r="K142" s="241"/>
      <c r="L142" s="247"/>
      <c r="M142" s="248"/>
      <c r="N142" s="249"/>
      <c r="O142" s="249"/>
      <c r="P142" s="249"/>
      <c r="Q142" s="249"/>
      <c r="R142" s="249"/>
      <c r="S142" s="249"/>
      <c r="T142" s="250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51" t="s">
        <v>179</v>
      </c>
      <c r="AU142" s="251" t="s">
        <v>87</v>
      </c>
      <c r="AV142" s="13" t="s">
        <v>87</v>
      </c>
      <c r="AW142" s="13" t="s">
        <v>34</v>
      </c>
      <c r="AX142" s="13" t="s">
        <v>85</v>
      </c>
      <c r="AY142" s="251" t="s">
        <v>170</v>
      </c>
    </row>
    <row r="143" s="2" customFormat="1" ht="37.8" customHeight="1">
      <c r="A143" s="39"/>
      <c r="B143" s="40"/>
      <c r="C143" s="227" t="s">
        <v>197</v>
      </c>
      <c r="D143" s="227" t="s">
        <v>172</v>
      </c>
      <c r="E143" s="228" t="s">
        <v>597</v>
      </c>
      <c r="F143" s="229" t="s">
        <v>598</v>
      </c>
      <c r="G143" s="230" t="s">
        <v>599</v>
      </c>
      <c r="H143" s="231">
        <v>120</v>
      </c>
      <c r="I143" s="232"/>
      <c r="J143" s="233">
        <f>ROUND(I143*H143,2)</f>
        <v>0</v>
      </c>
      <c r="K143" s="229" t="s">
        <v>176</v>
      </c>
      <c r="L143" s="45"/>
      <c r="M143" s="234" t="s">
        <v>1</v>
      </c>
      <c r="N143" s="235" t="s">
        <v>43</v>
      </c>
      <c r="O143" s="92"/>
      <c r="P143" s="236">
        <f>O143*H143</f>
        <v>0</v>
      </c>
      <c r="Q143" s="236">
        <v>0</v>
      </c>
      <c r="R143" s="236">
        <f>Q143*H143</f>
        <v>0</v>
      </c>
      <c r="S143" s="236">
        <v>0</v>
      </c>
      <c r="T143" s="237">
        <f>S143*H143</f>
        <v>0</v>
      </c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R143" s="238" t="s">
        <v>177</v>
      </c>
      <c r="AT143" s="238" t="s">
        <v>172</v>
      </c>
      <c r="AU143" s="238" t="s">
        <v>87</v>
      </c>
      <c r="AY143" s="18" t="s">
        <v>170</v>
      </c>
      <c r="BE143" s="239">
        <f>IF(N143="základní",J143,0)</f>
        <v>0</v>
      </c>
      <c r="BF143" s="239">
        <f>IF(N143="snížená",J143,0)</f>
        <v>0</v>
      </c>
      <c r="BG143" s="239">
        <f>IF(N143="zákl. přenesená",J143,0)</f>
        <v>0</v>
      </c>
      <c r="BH143" s="239">
        <f>IF(N143="sníž. přenesená",J143,0)</f>
        <v>0</v>
      </c>
      <c r="BI143" s="239">
        <f>IF(N143="nulová",J143,0)</f>
        <v>0</v>
      </c>
      <c r="BJ143" s="18" t="s">
        <v>85</v>
      </c>
      <c r="BK143" s="239">
        <f>ROUND(I143*H143,2)</f>
        <v>0</v>
      </c>
      <c r="BL143" s="18" t="s">
        <v>177</v>
      </c>
      <c r="BM143" s="238" t="s">
        <v>1046</v>
      </c>
    </row>
    <row r="144" s="13" customFormat="1">
      <c r="A144" s="13"/>
      <c r="B144" s="240"/>
      <c r="C144" s="241"/>
      <c r="D144" s="242" t="s">
        <v>179</v>
      </c>
      <c r="E144" s="243" t="s">
        <v>1</v>
      </c>
      <c r="F144" s="244" t="s">
        <v>830</v>
      </c>
      <c r="G144" s="241"/>
      <c r="H144" s="245">
        <v>120</v>
      </c>
      <c r="I144" s="246"/>
      <c r="J144" s="241"/>
      <c r="K144" s="241"/>
      <c r="L144" s="247"/>
      <c r="M144" s="248"/>
      <c r="N144" s="249"/>
      <c r="O144" s="249"/>
      <c r="P144" s="249"/>
      <c r="Q144" s="249"/>
      <c r="R144" s="249"/>
      <c r="S144" s="249"/>
      <c r="T144" s="250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51" t="s">
        <v>179</v>
      </c>
      <c r="AU144" s="251" t="s">
        <v>87</v>
      </c>
      <c r="AV144" s="13" t="s">
        <v>87</v>
      </c>
      <c r="AW144" s="13" t="s">
        <v>34</v>
      </c>
      <c r="AX144" s="13" t="s">
        <v>85</v>
      </c>
      <c r="AY144" s="251" t="s">
        <v>170</v>
      </c>
    </row>
    <row r="145" s="2" customFormat="1" ht="33" customHeight="1">
      <c r="A145" s="39"/>
      <c r="B145" s="40"/>
      <c r="C145" s="227" t="s">
        <v>202</v>
      </c>
      <c r="D145" s="227" t="s">
        <v>172</v>
      </c>
      <c r="E145" s="228" t="s">
        <v>228</v>
      </c>
      <c r="F145" s="229" t="s">
        <v>229</v>
      </c>
      <c r="G145" s="230" t="s">
        <v>224</v>
      </c>
      <c r="H145" s="231">
        <v>58</v>
      </c>
      <c r="I145" s="232"/>
      <c r="J145" s="233">
        <f>ROUND(I145*H145,2)</f>
        <v>0</v>
      </c>
      <c r="K145" s="229" t="s">
        <v>176</v>
      </c>
      <c r="L145" s="45"/>
      <c r="M145" s="234" t="s">
        <v>1</v>
      </c>
      <c r="N145" s="235" t="s">
        <v>43</v>
      </c>
      <c r="O145" s="92"/>
      <c r="P145" s="236">
        <f>O145*H145</f>
        <v>0</v>
      </c>
      <c r="Q145" s="236">
        <v>0</v>
      </c>
      <c r="R145" s="236">
        <f>Q145*H145</f>
        <v>0</v>
      </c>
      <c r="S145" s="236">
        <v>0</v>
      </c>
      <c r="T145" s="237">
        <f>S145*H145</f>
        <v>0</v>
      </c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R145" s="238" t="s">
        <v>177</v>
      </c>
      <c r="AT145" s="238" t="s">
        <v>172</v>
      </c>
      <c r="AU145" s="238" t="s">
        <v>87</v>
      </c>
      <c r="AY145" s="18" t="s">
        <v>170</v>
      </c>
      <c r="BE145" s="239">
        <f>IF(N145="základní",J145,0)</f>
        <v>0</v>
      </c>
      <c r="BF145" s="239">
        <f>IF(N145="snížená",J145,0)</f>
        <v>0</v>
      </c>
      <c r="BG145" s="239">
        <f>IF(N145="zákl. přenesená",J145,0)</f>
        <v>0</v>
      </c>
      <c r="BH145" s="239">
        <f>IF(N145="sníž. přenesená",J145,0)</f>
        <v>0</v>
      </c>
      <c r="BI145" s="239">
        <f>IF(N145="nulová",J145,0)</f>
        <v>0</v>
      </c>
      <c r="BJ145" s="18" t="s">
        <v>85</v>
      </c>
      <c r="BK145" s="239">
        <f>ROUND(I145*H145,2)</f>
        <v>0</v>
      </c>
      <c r="BL145" s="18" t="s">
        <v>177</v>
      </c>
      <c r="BM145" s="238" t="s">
        <v>1047</v>
      </c>
    </row>
    <row r="146" s="13" customFormat="1">
      <c r="A146" s="13"/>
      <c r="B146" s="240"/>
      <c r="C146" s="241"/>
      <c r="D146" s="242" t="s">
        <v>179</v>
      </c>
      <c r="E146" s="243" t="s">
        <v>1</v>
      </c>
      <c r="F146" s="244" t="s">
        <v>1048</v>
      </c>
      <c r="G146" s="241"/>
      <c r="H146" s="245">
        <v>58</v>
      </c>
      <c r="I146" s="246"/>
      <c r="J146" s="241"/>
      <c r="K146" s="241"/>
      <c r="L146" s="247"/>
      <c r="M146" s="248"/>
      <c r="N146" s="249"/>
      <c r="O146" s="249"/>
      <c r="P146" s="249"/>
      <c r="Q146" s="249"/>
      <c r="R146" s="249"/>
      <c r="S146" s="249"/>
      <c r="T146" s="250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51" t="s">
        <v>179</v>
      </c>
      <c r="AU146" s="251" t="s">
        <v>87</v>
      </c>
      <c r="AV146" s="13" t="s">
        <v>87</v>
      </c>
      <c r="AW146" s="13" t="s">
        <v>34</v>
      </c>
      <c r="AX146" s="13" t="s">
        <v>85</v>
      </c>
      <c r="AY146" s="251" t="s">
        <v>170</v>
      </c>
    </row>
    <row r="147" s="2" customFormat="1" ht="44.25" customHeight="1">
      <c r="A147" s="39"/>
      <c r="B147" s="40"/>
      <c r="C147" s="227" t="s">
        <v>210</v>
      </c>
      <c r="D147" s="227" t="s">
        <v>172</v>
      </c>
      <c r="E147" s="228" t="s">
        <v>1049</v>
      </c>
      <c r="F147" s="229" t="s">
        <v>1050</v>
      </c>
      <c r="G147" s="230" t="s">
        <v>224</v>
      </c>
      <c r="H147" s="231">
        <v>278.25</v>
      </c>
      <c r="I147" s="232"/>
      <c r="J147" s="233">
        <f>ROUND(I147*H147,2)</f>
        <v>0</v>
      </c>
      <c r="K147" s="229" t="s">
        <v>176</v>
      </c>
      <c r="L147" s="45"/>
      <c r="M147" s="234" t="s">
        <v>1</v>
      </c>
      <c r="N147" s="235" t="s">
        <v>43</v>
      </c>
      <c r="O147" s="92"/>
      <c r="P147" s="236">
        <f>O147*H147</f>
        <v>0</v>
      </c>
      <c r="Q147" s="236">
        <v>0</v>
      </c>
      <c r="R147" s="236">
        <f>Q147*H147</f>
        <v>0</v>
      </c>
      <c r="S147" s="236">
        <v>0</v>
      </c>
      <c r="T147" s="237">
        <f>S147*H147</f>
        <v>0</v>
      </c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R147" s="238" t="s">
        <v>177</v>
      </c>
      <c r="AT147" s="238" t="s">
        <v>172</v>
      </c>
      <c r="AU147" s="238" t="s">
        <v>87</v>
      </c>
      <c r="AY147" s="18" t="s">
        <v>170</v>
      </c>
      <c r="BE147" s="239">
        <f>IF(N147="základní",J147,0)</f>
        <v>0</v>
      </c>
      <c r="BF147" s="239">
        <f>IF(N147="snížená",J147,0)</f>
        <v>0</v>
      </c>
      <c r="BG147" s="239">
        <f>IF(N147="zákl. přenesená",J147,0)</f>
        <v>0</v>
      </c>
      <c r="BH147" s="239">
        <f>IF(N147="sníž. přenesená",J147,0)</f>
        <v>0</v>
      </c>
      <c r="BI147" s="239">
        <f>IF(N147="nulová",J147,0)</f>
        <v>0</v>
      </c>
      <c r="BJ147" s="18" t="s">
        <v>85</v>
      </c>
      <c r="BK147" s="239">
        <f>ROUND(I147*H147,2)</f>
        <v>0</v>
      </c>
      <c r="BL147" s="18" t="s">
        <v>177</v>
      </c>
      <c r="BM147" s="238" t="s">
        <v>1051</v>
      </c>
    </row>
    <row r="148" s="13" customFormat="1">
      <c r="A148" s="13"/>
      <c r="B148" s="240"/>
      <c r="C148" s="241"/>
      <c r="D148" s="242" t="s">
        <v>179</v>
      </c>
      <c r="E148" s="243" t="s">
        <v>1</v>
      </c>
      <c r="F148" s="244" t="s">
        <v>1052</v>
      </c>
      <c r="G148" s="241"/>
      <c r="H148" s="245">
        <v>278.25</v>
      </c>
      <c r="I148" s="246"/>
      <c r="J148" s="241"/>
      <c r="K148" s="241"/>
      <c r="L148" s="247"/>
      <c r="M148" s="248"/>
      <c r="N148" s="249"/>
      <c r="O148" s="249"/>
      <c r="P148" s="249"/>
      <c r="Q148" s="249"/>
      <c r="R148" s="249"/>
      <c r="S148" s="249"/>
      <c r="T148" s="250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51" t="s">
        <v>179</v>
      </c>
      <c r="AU148" s="251" t="s">
        <v>87</v>
      </c>
      <c r="AV148" s="13" t="s">
        <v>87</v>
      </c>
      <c r="AW148" s="13" t="s">
        <v>34</v>
      </c>
      <c r="AX148" s="13" t="s">
        <v>85</v>
      </c>
      <c r="AY148" s="251" t="s">
        <v>170</v>
      </c>
    </row>
    <row r="149" s="2" customFormat="1" ht="49.05" customHeight="1">
      <c r="A149" s="39"/>
      <c r="B149" s="40"/>
      <c r="C149" s="227" t="s">
        <v>215</v>
      </c>
      <c r="D149" s="227" t="s">
        <v>172</v>
      </c>
      <c r="E149" s="228" t="s">
        <v>1053</v>
      </c>
      <c r="F149" s="229" t="s">
        <v>1054</v>
      </c>
      <c r="G149" s="230" t="s">
        <v>224</v>
      </c>
      <c r="H149" s="231">
        <v>30.273</v>
      </c>
      <c r="I149" s="232"/>
      <c r="J149" s="233">
        <f>ROUND(I149*H149,2)</f>
        <v>0</v>
      </c>
      <c r="K149" s="229" t="s">
        <v>176</v>
      </c>
      <c r="L149" s="45"/>
      <c r="M149" s="234" t="s">
        <v>1</v>
      </c>
      <c r="N149" s="235" t="s">
        <v>43</v>
      </c>
      <c r="O149" s="92"/>
      <c r="P149" s="236">
        <f>O149*H149</f>
        <v>0</v>
      </c>
      <c r="Q149" s="236">
        <v>0</v>
      </c>
      <c r="R149" s="236">
        <f>Q149*H149</f>
        <v>0</v>
      </c>
      <c r="S149" s="236">
        <v>0</v>
      </c>
      <c r="T149" s="237">
        <f>S149*H149</f>
        <v>0</v>
      </c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R149" s="238" t="s">
        <v>177</v>
      </c>
      <c r="AT149" s="238" t="s">
        <v>172</v>
      </c>
      <c r="AU149" s="238" t="s">
        <v>87</v>
      </c>
      <c r="AY149" s="18" t="s">
        <v>170</v>
      </c>
      <c r="BE149" s="239">
        <f>IF(N149="základní",J149,0)</f>
        <v>0</v>
      </c>
      <c r="BF149" s="239">
        <f>IF(N149="snížená",J149,0)</f>
        <v>0</v>
      </c>
      <c r="BG149" s="239">
        <f>IF(N149="zákl. přenesená",J149,0)</f>
        <v>0</v>
      </c>
      <c r="BH149" s="239">
        <f>IF(N149="sníž. přenesená",J149,0)</f>
        <v>0</v>
      </c>
      <c r="BI149" s="239">
        <f>IF(N149="nulová",J149,0)</f>
        <v>0</v>
      </c>
      <c r="BJ149" s="18" t="s">
        <v>85</v>
      </c>
      <c r="BK149" s="239">
        <f>ROUND(I149*H149,2)</f>
        <v>0</v>
      </c>
      <c r="BL149" s="18" t="s">
        <v>177</v>
      </c>
      <c r="BM149" s="238" t="s">
        <v>1055</v>
      </c>
    </row>
    <row r="150" s="13" customFormat="1">
      <c r="A150" s="13"/>
      <c r="B150" s="240"/>
      <c r="C150" s="241"/>
      <c r="D150" s="242" t="s">
        <v>179</v>
      </c>
      <c r="E150" s="243" t="s">
        <v>1</v>
      </c>
      <c r="F150" s="244" t="s">
        <v>1056</v>
      </c>
      <c r="G150" s="241"/>
      <c r="H150" s="245">
        <v>18.398</v>
      </c>
      <c r="I150" s="246"/>
      <c r="J150" s="241"/>
      <c r="K150" s="241"/>
      <c r="L150" s="247"/>
      <c r="M150" s="248"/>
      <c r="N150" s="249"/>
      <c r="O150" s="249"/>
      <c r="P150" s="249"/>
      <c r="Q150" s="249"/>
      <c r="R150" s="249"/>
      <c r="S150" s="249"/>
      <c r="T150" s="250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51" t="s">
        <v>179</v>
      </c>
      <c r="AU150" s="251" t="s">
        <v>87</v>
      </c>
      <c r="AV150" s="13" t="s">
        <v>87</v>
      </c>
      <c r="AW150" s="13" t="s">
        <v>34</v>
      </c>
      <c r="AX150" s="13" t="s">
        <v>78</v>
      </c>
      <c r="AY150" s="251" t="s">
        <v>170</v>
      </c>
    </row>
    <row r="151" s="13" customFormat="1">
      <c r="A151" s="13"/>
      <c r="B151" s="240"/>
      <c r="C151" s="241"/>
      <c r="D151" s="242" t="s">
        <v>179</v>
      </c>
      <c r="E151" s="243" t="s">
        <v>1</v>
      </c>
      <c r="F151" s="244" t="s">
        <v>1057</v>
      </c>
      <c r="G151" s="241"/>
      <c r="H151" s="245">
        <v>11.875</v>
      </c>
      <c r="I151" s="246"/>
      <c r="J151" s="241"/>
      <c r="K151" s="241"/>
      <c r="L151" s="247"/>
      <c r="M151" s="248"/>
      <c r="N151" s="249"/>
      <c r="O151" s="249"/>
      <c r="P151" s="249"/>
      <c r="Q151" s="249"/>
      <c r="R151" s="249"/>
      <c r="S151" s="249"/>
      <c r="T151" s="250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51" t="s">
        <v>179</v>
      </c>
      <c r="AU151" s="251" t="s">
        <v>87</v>
      </c>
      <c r="AV151" s="13" t="s">
        <v>87</v>
      </c>
      <c r="AW151" s="13" t="s">
        <v>34</v>
      </c>
      <c r="AX151" s="13" t="s">
        <v>78</v>
      </c>
      <c r="AY151" s="251" t="s">
        <v>170</v>
      </c>
    </row>
    <row r="152" s="15" customFormat="1">
      <c r="A152" s="15"/>
      <c r="B152" s="262"/>
      <c r="C152" s="263"/>
      <c r="D152" s="242" t="s">
        <v>179</v>
      </c>
      <c r="E152" s="264" t="s">
        <v>1</v>
      </c>
      <c r="F152" s="265" t="s">
        <v>209</v>
      </c>
      <c r="G152" s="263"/>
      <c r="H152" s="266">
        <v>30.273</v>
      </c>
      <c r="I152" s="267"/>
      <c r="J152" s="263"/>
      <c r="K152" s="263"/>
      <c r="L152" s="268"/>
      <c r="M152" s="269"/>
      <c r="N152" s="270"/>
      <c r="O152" s="270"/>
      <c r="P152" s="270"/>
      <c r="Q152" s="270"/>
      <c r="R152" s="270"/>
      <c r="S152" s="270"/>
      <c r="T152" s="271"/>
      <c r="U152" s="15"/>
      <c r="V152" s="15"/>
      <c r="W152" s="15"/>
      <c r="X152" s="15"/>
      <c r="Y152" s="15"/>
      <c r="Z152" s="15"/>
      <c r="AA152" s="15"/>
      <c r="AB152" s="15"/>
      <c r="AC152" s="15"/>
      <c r="AD152" s="15"/>
      <c r="AE152" s="15"/>
      <c r="AT152" s="272" t="s">
        <v>179</v>
      </c>
      <c r="AU152" s="272" t="s">
        <v>87</v>
      </c>
      <c r="AV152" s="15" t="s">
        <v>177</v>
      </c>
      <c r="AW152" s="15" t="s">
        <v>34</v>
      </c>
      <c r="AX152" s="15" t="s">
        <v>85</v>
      </c>
      <c r="AY152" s="272" t="s">
        <v>170</v>
      </c>
    </row>
    <row r="153" s="2" customFormat="1" ht="24.15" customHeight="1">
      <c r="A153" s="39"/>
      <c r="B153" s="40"/>
      <c r="C153" s="227" t="s">
        <v>221</v>
      </c>
      <c r="D153" s="227" t="s">
        <v>172</v>
      </c>
      <c r="E153" s="228" t="s">
        <v>604</v>
      </c>
      <c r="F153" s="229" t="s">
        <v>605</v>
      </c>
      <c r="G153" s="230" t="s">
        <v>389</v>
      </c>
      <c r="H153" s="231">
        <v>40.100000000000001</v>
      </c>
      <c r="I153" s="232"/>
      <c r="J153" s="233">
        <f>ROUND(I153*H153,2)</f>
        <v>0</v>
      </c>
      <c r="K153" s="229" t="s">
        <v>176</v>
      </c>
      <c r="L153" s="45"/>
      <c r="M153" s="234" t="s">
        <v>1</v>
      </c>
      <c r="N153" s="235" t="s">
        <v>43</v>
      </c>
      <c r="O153" s="92"/>
      <c r="P153" s="236">
        <f>O153*H153</f>
        <v>0</v>
      </c>
      <c r="Q153" s="236">
        <v>0.15478</v>
      </c>
      <c r="R153" s="236">
        <f>Q153*H153</f>
        <v>6.2066780000000001</v>
      </c>
      <c r="S153" s="236">
        <v>0</v>
      </c>
      <c r="T153" s="237">
        <f>S153*H153</f>
        <v>0</v>
      </c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R153" s="238" t="s">
        <v>177</v>
      </c>
      <c r="AT153" s="238" t="s">
        <v>172</v>
      </c>
      <c r="AU153" s="238" t="s">
        <v>87</v>
      </c>
      <c r="AY153" s="18" t="s">
        <v>170</v>
      </c>
      <c r="BE153" s="239">
        <f>IF(N153="základní",J153,0)</f>
        <v>0</v>
      </c>
      <c r="BF153" s="239">
        <f>IF(N153="snížená",J153,0)</f>
        <v>0</v>
      </c>
      <c r="BG153" s="239">
        <f>IF(N153="zákl. přenesená",J153,0)</f>
        <v>0</v>
      </c>
      <c r="BH153" s="239">
        <f>IF(N153="sníž. přenesená",J153,0)</f>
        <v>0</v>
      </c>
      <c r="BI153" s="239">
        <f>IF(N153="nulová",J153,0)</f>
        <v>0</v>
      </c>
      <c r="BJ153" s="18" t="s">
        <v>85</v>
      </c>
      <c r="BK153" s="239">
        <f>ROUND(I153*H153,2)</f>
        <v>0</v>
      </c>
      <c r="BL153" s="18" t="s">
        <v>177</v>
      </c>
      <c r="BM153" s="238" t="s">
        <v>1058</v>
      </c>
    </row>
    <row r="154" s="13" customFormat="1">
      <c r="A154" s="13"/>
      <c r="B154" s="240"/>
      <c r="C154" s="241"/>
      <c r="D154" s="242" t="s">
        <v>179</v>
      </c>
      <c r="E154" s="243" t="s">
        <v>1</v>
      </c>
      <c r="F154" s="244" t="s">
        <v>1059</v>
      </c>
      <c r="G154" s="241"/>
      <c r="H154" s="245">
        <v>40.100000000000001</v>
      </c>
      <c r="I154" s="246"/>
      <c r="J154" s="241"/>
      <c r="K154" s="241"/>
      <c r="L154" s="247"/>
      <c r="M154" s="248"/>
      <c r="N154" s="249"/>
      <c r="O154" s="249"/>
      <c r="P154" s="249"/>
      <c r="Q154" s="249"/>
      <c r="R154" s="249"/>
      <c r="S154" s="249"/>
      <c r="T154" s="250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51" t="s">
        <v>179</v>
      </c>
      <c r="AU154" s="251" t="s">
        <v>87</v>
      </c>
      <c r="AV154" s="13" t="s">
        <v>87</v>
      </c>
      <c r="AW154" s="13" t="s">
        <v>34</v>
      </c>
      <c r="AX154" s="13" t="s">
        <v>85</v>
      </c>
      <c r="AY154" s="251" t="s">
        <v>170</v>
      </c>
    </row>
    <row r="155" s="2" customFormat="1" ht="24.15" customHeight="1">
      <c r="A155" s="39"/>
      <c r="B155" s="40"/>
      <c r="C155" s="273" t="s">
        <v>227</v>
      </c>
      <c r="D155" s="273" t="s">
        <v>298</v>
      </c>
      <c r="E155" s="274" t="s">
        <v>608</v>
      </c>
      <c r="F155" s="275" t="s">
        <v>609</v>
      </c>
      <c r="G155" s="276" t="s">
        <v>278</v>
      </c>
      <c r="H155" s="277">
        <v>2.0289999999999999</v>
      </c>
      <c r="I155" s="278"/>
      <c r="J155" s="279">
        <f>ROUND(I155*H155,2)</f>
        <v>0</v>
      </c>
      <c r="K155" s="275" t="s">
        <v>176</v>
      </c>
      <c r="L155" s="280"/>
      <c r="M155" s="281" t="s">
        <v>1</v>
      </c>
      <c r="N155" s="282" t="s">
        <v>43</v>
      </c>
      <c r="O155" s="92"/>
      <c r="P155" s="236">
        <f>O155*H155</f>
        <v>0</v>
      </c>
      <c r="Q155" s="236">
        <v>1</v>
      </c>
      <c r="R155" s="236">
        <f>Q155*H155</f>
        <v>2.0289999999999999</v>
      </c>
      <c r="S155" s="236">
        <v>0</v>
      </c>
      <c r="T155" s="237">
        <f>S155*H155</f>
        <v>0</v>
      </c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R155" s="238" t="s">
        <v>210</v>
      </c>
      <c r="AT155" s="238" t="s">
        <v>298</v>
      </c>
      <c r="AU155" s="238" t="s">
        <v>87</v>
      </c>
      <c r="AY155" s="18" t="s">
        <v>170</v>
      </c>
      <c r="BE155" s="239">
        <f>IF(N155="základní",J155,0)</f>
        <v>0</v>
      </c>
      <c r="BF155" s="239">
        <f>IF(N155="snížená",J155,0)</f>
        <v>0</v>
      </c>
      <c r="BG155" s="239">
        <f>IF(N155="zákl. přenesená",J155,0)</f>
        <v>0</v>
      </c>
      <c r="BH155" s="239">
        <f>IF(N155="sníž. přenesená",J155,0)</f>
        <v>0</v>
      </c>
      <c r="BI155" s="239">
        <f>IF(N155="nulová",J155,0)</f>
        <v>0</v>
      </c>
      <c r="BJ155" s="18" t="s">
        <v>85</v>
      </c>
      <c r="BK155" s="239">
        <f>ROUND(I155*H155,2)</f>
        <v>0</v>
      </c>
      <c r="BL155" s="18" t="s">
        <v>177</v>
      </c>
      <c r="BM155" s="238" t="s">
        <v>1060</v>
      </c>
    </row>
    <row r="156" s="2" customFormat="1">
      <c r="A156" s="39"/>
      <c r="B156" s="40"/>
      <c r="C156" s="41"/>
      <c r="D156" s="242" t="s">
        <v>629</v>
      </c>
      <c r="E156" s="41"/>
      <c r="F156" s="299" t="s">
        <v>1061</v>
      </c>
      <c r="G156" s="41"/>
      <c r="H156" s="41"/>
      <c r="I156" s="300"/>
      <c r="J156" s="41"/>
      <c r="K156" s="41"/>
      <c r="L156" s="45"/>
      <c r="M156" s="301"/>
      <c r="N156" s="302"/>
      <c r="O156" s="92"/>
      <c r="P156" s="92"/>
      <c r="Q156" s="92"/>
      <c r="R156" s="92"/>
      <c r="S156" s="92"/>
      <c r="T156" s="93"/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T156" s="18" t="s">
        <v>629</v>
      </c>
      <c r="AU156" s="18" t="s">
        <v>87</v>
      </c>
    </row>
    <row r="157" s="13" customFormat="1">
      <c r="A157" s="13"/>
      <c r="B157" s="240"/>
      <c r="C157" s="241"/>
      <c r="D157" s="242" t="s">
        <v>179</v>
      </c>
      <c r="E157" s="243" t="s">
        <v>1</v>
      </c>
      <c r="F157" s="244" t="s">
        <v>1062</v>
      </c>
      <c r="G157" s="241"/>
      <c r="H157" s="245">
        <v>2.0289999999999999</v>
      </c>
      <c r="I157" s="246"/>
      <c r="J157" s="241"/>
      <c r="K157" s="241"/>
      <c r="L157" s="247"/>
      <c r="M157" s="248"/>
      <c r="N157" s="249"/>
      <c r="O157" s="249"/>
      <c r="P157" s="249"/>
      <c r="Q157" s="249"/>
      <c r="R157" s="249"/>
      <c r="S157" s="249"/>
      <c r="T157" s="250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51" t="s">
        <v>179</v>
      </c>
      <c r="AU157" s="251" t="s">
        <v>87</v>
      </c>
      <c r="AV157" s="13" t="s">
        <v>87</v>
      </c>
      <c r="AW157" s="13" t="s">
        <v>34</v>
      </c>
      <c r="AX157" s="13" t="s">
        <v>85</v>
      </c>
      <c r="AY157" s="251" t="s">
        <v>170</v>
      </c>
    </row>
    <row r="158" s="2" customFormat="1" ht="33" customHeight="1">
      <c r="A158" s="39"/>
      <c r="B158" s="40"/>
      <c r="C158" s="227" t="s">
        <v>235</v>
      </c>
      <c r="D158" s="227" t="s">
        <v>172</v>
      </c>
      <c r="E158" s="228" t="s">
        <v>616</v>
      </c>
      <c r="F158" s="229" t="s">
        <v>617</v>
      </c>
      <c r="G158" s="230" t="s">
        <v>389</v>
      </c>
      <c r="H158" s="231">
        <v>40.100000000000001</v>
      </c>
      <c r="I158" s="232"/>
      <c r="J158" s="233">
        <f>ROUND(I158*H158,2)</f>
        <v>0</v>
      </c>
      <c r="K158" s="229" t="s">
        <v>176</v>
      </c>
      <c r="L158" s="45"/>
      <c r="M158" s="234" t="s">
        <v>1</v>
      </c>
      <c r="N158" s="235" t="s">
        <v>43</v>
      </c>
      <c r="O158" s="92"/>
      <c r="P158" s="236">
        <f>O158*H158</f>
        <v>0</v>
      </c>
      <c r="Q158" s="236">
        <v>0</v>
      </c>
      <c r="R158" s="236">
        <f>Q158*H158</f>
        <v>0</v>
      </c>
      <c r="S158" s="236">
        <v>0</v>
      </c>
      <c r="T158" s="237">
        <f>S158*H158</f>
        <v>0</v>
      </c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R158" s="238" t="s">
        <v>177</v>
      </c>
      <c r="AT158" s="238" t="s">
        <v>172</v>
      </c>
      <c r="AU158" s="238" t="s">
        <v>87</v>
      </c>
      <c r="AY158" s="18" t="s">
        <v>170</v>
      </c>
      <c r="BE158" s="239">
        <f>IF(N158="základní",J158,0)</f>
        <v>0</v>
      </c>
      <c r="BF158" s="239">
        <f>IF(N158="snížená",J158,0)</f>
        <v>0</v>
      </c>
      <c r="BG158" s="239">
        <f>IF(N158="zákl. přenesená",J158,0)</f>
        <v>0</v>
      </c>
      <c r="BH158" s="239">
        <f>IF(N158="sníž. přenesená",J158,0)</f>
        <v>0</v>
      </c>
      <c r="BI158" s="239">
        <f>IF(N158="nulová",J158,0)</f>
        <v>0</v>
      </c>
      <c r="BJ158" s="18" t="s">
        <v>85</v>
      </c>
      <c r="BK158" s="239">
        <f>ROUND(I158*H158,2)</f>
        <v>0</v>
      </c>
      <c r="BL158" s="18" t="s">
        <v>177</v>
      </c>
      <c r="BM158" s="238" t="s">
        <v>1063</v>
      </c>
    </row>
    <row r="159" s="13" customFormat="1">
      <c r="A159" s="13"/>
      <c r="B159" s="240"/>
      <c r="C159" s="241"/>
      <c r="D159" s="242" t="s">
        <v>179</v>
      </c>
      <c r="E159" s="243" t="s">
        <v>1</v>
      </c>
      <c r="F159" s="244" t="s">
        <v>1064</v>
      </c>
      <c r="G159" s="241"/>
      <c r="H159" s="245">
        <v>40.100000000000001</v>
      </c>
      <c r="I159" s="246"/>
      <c r="J159" s="241"/>
      <c r="K159" s="241"/>
      <c r="L159" s="247"/>
      <c r="M159" s="248"/>
      <c r="N159" s="249"/>
      <c r="O159" s="249"/>
      <c r="P159" s="249"/>
      <c r="Q159" s="249"/>
      <c r="R159" s="249"/>
      <c r="S159" s="249"/>
      <c r="T159" s="250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51" t="s">
        <v>179</v>
      </c>
      <c r="AU159" s="251" t="s">
        <v>87</v>
      </c>
      <c r="AV159" s="13" t="s">
        <v>87</v>
      </c>
      <c r="AW159" s="13" t="s">
        <v>34</v>
      </c>
      <c r="AX159" s="13" t="s">
        <v>85</v>
      </c>
      <c r="AY159" s="251" t="s">
        <v>170</v>
      </c>
    </row>
    <row r="160" s="2" customFormat="1" ht="37.8" customHeight="1">
      <c r="A160" s="39"/>
      <c r="B160" s="40"/>
      <c r="C160" s="227" t="s">
        <v>239</v>
      </c>
      <c r="D160" s="227" t="s">
        <v>172</v>
      </c>
      <c r="E160" s="228" t="s">
        <v>619</v>
      </c>
      <c r="F160" s="229" t="s">
        <v>620</v>
      </c>
      <c r="G160" s="230" t="s">
        <v>175</v>
      </c>
      <c r="H160" s="231">
        <v>320.80000000000001</v>
      </c>
      <c r="I160" s="232"/>
      <c r="J160" s="233">
        <f>ROUND(I160*H160,2)</f>
        <v>0</v>
      </c>
      <c r="K160" s="229" t="s">
        <v>176</v>
      </c>
      <c r="L160" s="45"/>
      <c r="M160" s="234" t="s">
        <v>1</v>
      </c>
      <c r="N160" s="235" t="s">
        <v>43</v>
      </c>
      <c r="O160" s="92"/>
      <c r="P160" s="236">
        <f>O160*H160</f>
        <v>0</v>
      </c>
      <c r="Q160" s="236">
        <v>0.00014999999999999999</v>
      </c>
      <c r="R160" s="236">
        <f>Q160*H160</f>
        <v>0.048119999999999996</v>
      </c>
      <c r="S160" s="236">
        <v>0</v>
      </c>
      <c r="T160" s="237">
        <f>S160*H160</f>
        <v>0</v>
      </c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R160" s="238" t="s">
        <v>177</v>
      </c>
      <c r="AT160" s="238" t="s">
        <v>172</v>
      </c>
      <c r="AU160" s="238" t="s">
        <v>87</v>
      </c>
      <c r="AY160" s="18" t="s">
        <v>170</v>
      </c>
      <c r="BE160" s="239">
        <f>IF(N160="základní",J160,0)</f>
        <v>0</v>
      </c>
      <c r="BF160" s="239">
        <f>IF(N160="snížená",J160,0)</f>
        <v>0</v>
      </c>
      <c r="BG160" s="239">
        <f>IF(N160="zákl. přenesená",J160,0)</f>
        <v>0</v>
      </c>
      <c r="BH160" s="239">
        <f>IF(N160="sníž. přenesená",J160,0)</f>
        <v>0</v>
      </c>
      <c r="BI160" s="239">
        <f>IF(N160="nulová",J160,0)</f>
        <v>0</v>
      </c>
      <c r="BJ160" s="18" t="s">
        <v>85</v>
      </c>
      <c r="BK160" s="239">
        <f>ROUND(I160*H160,2)</f>
        <v>0</v>
      </c>
      <c r="BL160" s="18" t="s">
        <v>177</v>
      </c>
      <c r="BM160" s="238" t="s">
        <v>1065</v>
      </c>
    </row>
    <row r="161" s="13" customFormat="1">
      <c r="A161" s="13"/>
      <c r="B161" s="240"/>
      <c r="C161" s="241"/>
      <c r="D161" s="242" t="s">
        <v>179</v>
      </c>
      <c r="E161" s="243" t="s">
        <v>1</v>
      </c>
      <c r="F161" s="244" t="s">
        <v>1066</v>
      </c>
      <c r="G161" s="241"/>
      <c r="H161" s="245">
        <v>320.80000000000001</v>
      </c>
      <c r="I161" s="246"/>
      <c r="J161" s="241"/>
      <c r="K161" s="241"/>
      <c r="L161" s="247"/>
      <c r="M161" s="248"/>
      <c r="N161" s="249"/>
      <c r="O161" s="249"/>
      <c r="P161" s="249"/>
      <c r="Q161" s="249"/>
      <c r="R161" s="249"/>
      <c r="S161" s="249"/>
      <c r="T161" s="250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51" t="s">
        <v>179</v>
      </c>
      <c r="AU161" s="251" t="s">
        <v>87</v>
      </c>
      <c r="AV161" s="13" t="s">
        <v>87</v>
      </c>
      <c r="AW161" s="13" t="s">
        <v>34</v>
      </c>
      <c r="AX161" s="13" t="s">
        <v>85</v>
      </c>
      <c r="AY161" s="251" t="s">
        <v>170</v>
      </c>
    </row>
    <row r="162" s="2" customFormat="1" ht="24.15" customHeight="1">
      <c r="A162" s="39"/>
      <c r="B162" s="40"/>
      <c r="C162" s="273" t="s">
        <v>244</v>
      </c>
      <c r="D162" s="273" t="s">
        <v>298</v>
      </c>
      <c r="E162" s="274" t="s">
        <v>626</v>
      </c>
      <c r="F162" s="275" t="s">
        <v>627</v>
      </c>
      <c r="G162" s="276" t="s">
        <v>278</v>
      </c>
      <c r="H162" s="277">
        <v>49.723999999999997</v>
      </c>
      <c r="I162" s="278"/>
      <c r="J162" s="279">
        <f>ROUND(I162*H162,2)</f>
        <v>0</v>
      </c>
      <c r="K162" s="275" t="s">
        <v>1</v>
      </c>
      <c r="L162" s="280"/>
      <c r="M162" s="281" t="s">
        <v>1</v>
      </c>
      <c r="N162" s="282" t="s">
        <v>43</v>
      </c>
      <c r="O162" s="92"/>
      <c r="P162" s="236">
        <f>O162*H162</f>
        <v>0</v>
      </c>
      <c r="Q162" s="236">
        <v>1</v>
      </c>
      <c r="R162" s="236">
        <f>Q162*H162</f>
        <v>49.723999999999997</v>
      </c>
      <c r="S162" s="236">
        <v>0</v>
      </c>
      <c r="T162" s="237">
        <f>S162*H162</f>
        <v>0</v>
      </c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R162" s="238" t="s">
        <v>210</v>
      </c>
      <c r="AT162" s="238" t="s">
        <v>298</v>
      </c>
      <c r="AU162" s="238" t="s">
        <v>87</v>
      </c>
      <c r="AY162" s="18" t="s">
        <v>170</v>
      </c>
      <c r="BE162" s="239">
        <f>IF(N162="základní",J162,0)</f>
        <v>0</v>
      </c>
      <c r="BF162" s="239">
        <f>IF(N162="snížená",J162,0)</f>
        <v>0</v>
      </c>
      <c r="BG162" s="239">
        <f>IF(N162="zákl. přenesená",J162,0)</f>
        <v>0</v>
      </c>
      <c r="BH162" s="239">
        <f>IF(N162="sníž. přenesená",J162,0)</f>
        <v>0</v>
      </c>
      <c r="BI162" s="239">
        <f>IF(N162="nulová",J162,0)</f>
        <v>0</v>
      </c>
      <c r="BJ162" s="18" t="s">
        <v>85</v>
      </c>
      <c r="BK162" s="239">
        <f>ROUND(I162*H162,2)</f>
        <v>0</v>
      </c>
      <c r="BL162" s="18" t="s">
        <v>177</v>
      </c>
      <c r="BM162" s="238" t="s">
        <v>1067</v>
      </c>
    </row>
    <row r="163" s="2" customFormat="1">
      <c r="A163" s="39"/>
      <c r="B163" s="40"/>
      <c r="C163" s="41"/>
      <c r="D163" s="242" t="s">
        <v>629</v>
      </c>
      <c r="E163" s="41"/>
      <c r="F163" s="299" t="s">
        <v>630</v>
      </c>
      <c r="G163" s="41"/>
      <c r="H163" s="41"/>
      <c r="I163" s="300"/>
      <c r="J163" s="41"/>
      <c r="K163" s="41"/>
      <c r="L163" s="45"/>
      <c r="M163" s="301"/>
      <c r="N163" s="302"/>
      <c r="O163" s="92"/>
      <c r="P163" s="92"/>
      <c r="Q163" s="92"/>
      <c r="R163" s="92"/>
      <c r="S163" s="92"/>
      <c r="T163" s="93"/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T163" s="18" t="s">
        <v>629</v>
      </c>
      <c r="AU163" s="18" t="s">
        <v>87</v>
      </c>
    </row>
    <row r="164" s="14" customFormat="1">
      <c r="A164" s="14"/>
      <c r="B164" s="252"/>
      <c r="C164" s="253"/>
      <c r="D164" s="242" t="s">
        <v>179</v>
      </c>
      <c r="E164" s="254" t="s">
        <v>1</v>
      </c>
      <c r="F164" s="255" t="s">
        <v>631</v>
      </c>
      <c r="G164" s="253"/>
      <c r="H164" s="254" t="s">
        <v>1</v>
      </c>
      <c r="I164" s="256"/>
      <c r="J164" s="253"/>
      <c r="K164" s="253"/>
      <c r="L164" s="257"/>
      <c r="M164" s="258"/>
      <c r="N164" s="259"/>
      <c r="O164" s="259"/>
      <c r="P164" s="259"/>
      <c r="Q164" s="259"/>
      <c r="R164" s="259"/>
      <c r="S164" s="259"/>
      <c r="T164" s="260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T164" s="261" t="s">
        <v>179</v>
      </c>
      <c r="AU164" s="261" t="s">
        <v>87</v>
      </c>
      <c r="AV164" s="14" t="s">
        <v>85</v>
      </c>
      <c r="AW164" s="14" t="s">
        <v>34</v>
      </c>
      <c r="AX164" s="14" t="s">
        <v>78</v>
      </c>
      <c r="AY164" s="261" t="s">
        <v>170</v>
      </c>
    </row>
    <row r="165" s="13" customFormat="1">
      <c r="A165" s="13"/>
      <c r="B165" s="240"/>
      <c r="C165" s="241"/>
      <c r="D165" s="242" t="s">
        <v>179</v>
      </c>
      <c r="E165" s="243" t="s">
        <v>1</v>
      </c>
      <c r="F165" s="244" t="s">
        <v>1068</v>
      </c>
      <c r="G165" s="241"/>
      <c r="H165" s="245">
        <v>49.723999999999997</v>
      </c>
      <c r="I165" s="246"/>
      <c r="J165" s="241"/>
      <c r="K165" s="241"/>
      <c r="L165" s="247"/>
      <c r="M165" s="248"/>
      <c r="N165" s="249"/>
      <c r="O165" s="249"/>
      <c r="P165" s="249"/>
      <c r="Q165" s="249"/>
      <c r="R165" s="249"/>
      <c r="S165" s="249"/>
      <c r="T165" s="250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51" t="s">
        <v>179</v>
      </c>
      <c r="AU165" s="251" t="s">
        <v>87</v>
      </c>
      <c r="AV165" s="13" t="s">
        <v>87</v>
      </c>
      <c r="AW165" s="13" t="s">
        <v>34</v>
      </c>
      <c r="AX165" s="13" t="s">
        <v>85</v>
      </c>
      <c r="AY165" s="251" t="s">
        <v>170</v>
      </c>
    </row>
    <row r="166" s="2" customFormat="1" ht="37.8" customHeight="1">
      <c r="A166" s="39"/>
      <c r="B166" s="40"/>
      <c r="C166" s="227" t="s">
        <v>8</v>
      </c>
      <c r="D166" s="227" t="s">
        <v>172</v>
      </c>
      <c r="E166" s="228" t="s">
        <v>622</v>
      </c>
      <c r="F166" s="229" t="s">
        <v>623</v>
      </c>
      <c r="G166" s="230" t="s">
        <v>175</v>
      </c>
      <c r="H166" s="231">
        <v>320.80000000000001</v>
      </c>
      <c r="I166" s="232"/>
      <c r="J166" s="233">
        <f>ROUND(I166*H166,2)</f>
        <v>0</v>
      </c>
      <c r="K166" s="229" t="s">
        <v>176</v>
      </c>
      <c r="L166" s="45"/>
      <c r="M166" s="234" t="s">
        <v>1</v>
      </c>
      <c r="N166" s="235" t="s">
        <v>43</v>
      </c>
      <c r="O166" s="92"/>
      <c r="P166" s="236">
        <f>O166*H166</f>
        <v>0</v>
      </c>
      <c r="Q166" s="236">
        <v>0</v>
      </c>
      <c r="R166" s="236">
        <f>Q166*H166</f>
        <v>0</v>
      </c>
      <c r="S166" s="236">
        <v>0</v>
      </c>
      <c r="T166" s="237">
        <f>S166*H166</f>
        <v>0</v>
      </c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R166" s="238" t="s">
        <v>177</v>
      </c>
      <c r="AT166" s="238" t="s">
        <v>172</v>
      </c>
      <c r="AU166" s="238" t="s">
        <v>87</v>
      </c>
      <c r="AY166" s="18" t="s">
        <v>170</v>
      </c>
      <c r="BE166" s="239">
        <f>IF(N166="základní",J166,0)</f>
        <v>0</v>
      </c>
      <c r="BF166" s="239">
        <f>IF(N166="snížená",J166,0)</f>
        <v>0</v>
      </c>
      <c r="BG166" s="239">
        <f>IF(N166="zákl. přenesená",J166,0)</f>
        <v>0</v>
      </c>
      <c r="BH166" s="239">
        <f>IF(N166="sníž. přenesená",J166,0)</f>
        <v>0</v>
      </c>
      <c r="BI166" s="239">
        <f>IF(N166="nulová",J166,0)</f>
        <v>0</v>
      </c>
      <c r="BJ166" s="18" t="s">
        <v>85</v>
      </c>
      <c r="BK166" s="239">
        <f>ROUND(I166*H166,2)</f>
        <v>0</v>
      </c>
      <c r="BL166" s="18" t="s">
        <v>177</v>
      </c>
      <c r="BM166" s="238" t="s">
        <v>1069</v>
      </c>
    </row>
    <row r="167" s="13" customFormat="1">
      <c r="A167" s="13"/>
      <c r="B167" s="240"/>
      <c r="C167" s="241"/>
      <c r="D167" s="242" t="s">
        <v>179</v>
      </c>
      <c r="E167" s="243" t="s">
        <v>1</v>
      </c>
      <c r="F167" s="244" t="s">
        <v>1070</v>
      </c>
      <c r="G167" s="241"/>
      <c r="H167" s="245">
        <v>320.80000000000001</v>
      </c>
      <c r="I167" s="246"/>
      <c r="J167" s="241"/>
      <c r="K167" s="241"/>
      <c r="L167" s="247"/>
      <c r="M167" s="248"/>
      <c r="N167" s="249"/>
      <c r="O167" s="249"/>
      <c r="P167" s="249"/>
      <c r="Q167" s="249"/>
      <c r="R167" s="249"/>
      <c r="S167" s="249"/>
      <c r="T167" s="250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51" t="s">
        <v>179</v>
      </c>
      <c r="AU167" s="251" t="s">
        <v>87</v>
      </c>
      <c r="AV167" s="13" t="s">
        <v>87</v>
      </c>
      <c r="AW167" s="13" t="s">
        <v>34</v>
      </c>
      <c r="AX167" s="13" t="s">
        <v>85</v>
      </c>
      <c r="AY167" s="251" t="s">
        <v>170</v>
      </c>
    </row>
    <row r="168" s="2" customFormat="1" ht="37.8" customHeight="1">
      <c r="A168" s="39"/>
      <c r="B168" s="40"/>
      <c r="C168" s="227" t="s">
        <v>252</v>
      </c>
      <c r="D168" s="227" t="s">
        <v>172</v>
      </c>
      <c r="E168" s="228" t="s">
        <v>633</v>
      </c>
      <c r="F168" s="229" t="s">
        <v>634</v>
      </c>
      <c r="G168" s="230" t="s">
        <v>175</v>
      </c>
      <c r="H168" s="231">
        <v>320.80000000000001</v>
      </c>
      <c r="I168" s="232"/>
      <c r="J168" s="233">
        <f>ROUND(I168*H168,2)</f>
        <v>0</v>
      </c>
      <c r="K168" s="229" t="s">
        <v>176</v>
      </c>
      <c r="L168" s="45"/>
      <c r="M168" s="234" t="s">
        <v>1</v>
      </c>
      <c r="N168" s="235" t="s">
        <v>43</v>
      </c>
      <c r="O168" s="92"/>
      <c r="P168" s="236">
        <f>O168*H168</f>
        <v>0</v>
      </c>
      <c r="Q168" s="236">
        <v>0</v>
      </c>
      <c r="R168" s="236">
        <f>Q168*H168</f>
        <v>0</v>
      </c>
      <c r="S168" s="236">
        <v>0</v>
      </c>
      <c r="T168" s="237">
        <f>S168*H168</f>
        <v>0</v>
      </c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R168" s="238" t="s">
        <v>177</v>
      </c>
      <c r="AT168" s="238" t="s">
        <v>172</v>
      </c>
      <c r="AU168" s="238" t="s">
        <v>87</v>
      </c>
      <c r="AY168" s="18" t="s">
        <v>170</v>
      </c>
      <c r="BE168" s="239">
        <f>IF(N168="základní",J168,0)</f>
        <v>0</v>
      </c>
      <c r="BF168" s="239">
        <f>IF(N168="snížená",J168,0)</f>
        <v>0</v>
      </c>
      <c r="BG168" s="239">
        <f>IF(N168="zákl. přenesená",J168,0)</f>
        <v>0</v>
      </c>
      <c r="BH168" s="239">
        <f>IF(N168="sníž. přenesená",J168,0)</f>
        <v>0</v>
      </c>
      <c r="BI168" s="239">
        <f>IF(N168="nulová",J168,0)</f>
        <v>0</v>
      </c>
      <c r="BJ168" s="18" t="s">
        <v>85</v>
      </c>
      <c r="BK168" s="239">
        <f>ROUND(I168*H168,2)</f>
        <v>0</v>
      </c>
      <c r="BL168" s="18" t="s">
        <v>177</v>
      </c>
      <c r="BM168" s="238" t="s">
        <v>1071</v>
      </c>
    </row>
    <row r="169" s="13" customFormat="1">
      <c r="A169" s="13"/>
      <c r="B169" s="240"/>
      <c r="C169" s="241"/>
      <c r="D169" s="242" t="s">
        <v>179</v>
      </c>
      <c r="E169" s="243" t="s">
        <v>1</v>
      </c>
      <c r="F169" s="244" t="s">
        <v>1070</v>
      </c>
      <c r="G169" s="241"/>
      <c r="H169" s="245">
        <v>320.80000000000001</v>
      </c>
      <c r="I169" s="246"/>
      <c r="J169" s="241"/>
      <c r="K169" s="241"/>
      <c r="L169" s="247"/>
      <c r="M169" s="248"/>
      <c r="N169" s="249"/>
      <c r="O169" s="249"/>
      <c r="P169" s="249"/>
      <c r="Q169" s="249"/>
      <c r="R169" s="249"/>
      <c r="S169" s="249"/>
      <c r="T169" s="250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51" t="s">
        <v>179</v>
      </c>
      <c r="AU169" s="251" t="s">
        <v>87</v>
      </c>
      <c r="AV169" s="13" t="s">
        <v>87</v>
      </c>
      <c r="AW169" s="13" t="s">
        <v>34</v>
      </c>
      <c r="AX169" s="13" t="s">
        <v>85</v>
      </c>
      <c r="AY169" s="251" t="s">
        <v>170</v>
      </c>
    </row>
    <row r="170" s="2" customFormat="1" ht="49.05" customHeight="1">
      <c r="A170" s="39"/>
      <c r="B170" s="40"/>
      <c r="C170" s="227" t="s">
        <v>257</v>
      </c>
      <c r="D170" s="227" t="s">
        <v>172</v>
      </c>
      <c r="E170" s="228" t="s">
        <v>637</v>
      </c>
      <c r="F170" s="229" t="s">
        <v>638</v>
      </c>
      <c r="G170" s="230" t="s">
        <v>352</v>
      </c>
      <c r="H170" s="231">
        <v>544.5</v>
      </c>
      <c r="I170" s="232"/>
      <c r="J170" s="233">
        <f>ROUND(I170*H170,2)</f>
        <v>0</v>
      </c>
      <c r="K170" s="229" t="s">
        <v>176</v>
      </c>
      <c r="L170" s="45"/>
      <c r="M170" s="234" t="s">
        <v>1</v>
      </c>
      <c r="N170" s="235" t="s">
        <v>43</v>
      </c>
      <c r="O170" s="92"/>
      <c r="P170" s="236">
        <f>O170*H170</f>
        <v>0</v>
      </c>
      <c r="Q170" s="236">
        <v>9.0000000000000006E-05</v>
      </c>
      <c r="R170" s="236">
        <f>Q170*H170</f>
        <v>0.049005</v>
      </c>
      <c r="S170" s="236">
        <v>0</v>
      </c>
      <c r="T170" s="237">
        <f>S170*H170</f>
        <v>0</v>
      </c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R170" s="238" t="s">
        <v>177</v>
      </c>
      <c r="AT170" s="238" t="s">
        <v>172</v>
      </c>
      <c r="AU170" s="238" t="s">
        <v>87</v>
      </c>
      <c r="AY170" s="18" t="s">
        <v>170</v>
      </c>
      <c r="BE170" s="239">
        <f>IF(N170="základní",J170,0)</f>
        <v>0</v>
      </c>
      <c r="BF170" s="239">
        <f>IF(N170="snížená",J170,0)</f>
        <v>0</v>
      </c>
      <c r="BG170" s="239">
        <f>IF(N170="zákl. přenesená",J170,0)</f>
        <v>0</v>
      </c>
      <c r="BH170" s="239">
        <f>IF(N170="sníž. přenesená",J170,0)</f>
        <v>0</v>
      </c>
      <c r="BI170" s="239">
        <f>IF(N170="nulová",J170,0)</f>
        <v>0</v>
      </c>
      <c r="BJ170" s="18" t="s">
        <v>85</v>
      </c>
      <c r="BK170" s="239">
        <f>ROUND(I170*H170,2)</f>
        <v>0</v>
      </c>
      <c r="BL170" s="18" t="s">
        <v>177</v>
      </c>
      <c r="BM170" s="238" t="s">
        <v>1072</v>
      </c>
    </row>
    <row r="171" s="13" customFormat="1">
      <c r="A171" s="13"/>
      <c r="B171" s="240"/>
      <c r="C171" s="241"/>
      <c r="D171" s="242" t="s">
        <v>179</v>
      </c>
      <c r="E171" s="243" t="s">
        <v>1</v>
      </c>
      <c r="F171" s="244" t="s">
        <v>1073</v>
      </c>
      <c r="G171" s="241"/>
      <c r="H171" s="245">
        <v>544.5</v>
      </c>
      <c r="I171" s="246"/>
      <c r="J171" s="241"/>
      <c r="K171" s="241"/>
      <c r="L171" s="247"/>
      <c r="M171" s="248"/>
      <c r="N171" s="249"/>
      <c r="O171" s="249"/>
      <c r="P171" s="249"/>
      <c r="Q171" s="249"/>
      <c r="R171" s="249"/>
      <c r="S171" s="249"/>
      <c r="T171" s="250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51" t="s">
        <v>179</v>
      </c>
      <c r="AU171" s="251" t="s">
        <v>87</v>
      </c>
      <c r="AV171" s="13" t="s">
        <v>87</v>
      </c>
      <c r="AW171" s="13" t="s">
        <v>34</v>
      </c>
      <c r="AX171" s="13" t="s">
        <v>85</v>
      </c>
      <c r="AY171" s="251" t="s">
        <v>170</v>
      </c>
    </row>
    <row r="172" s="2" customFormat="1" ht="24.15" customHeight="1">
      <c r="A172" s="39"/>
      <c r="B172" s="40"/>
      <c r="C172" s="273" t="s">
        <v>264</v>
      </c>
      <c r="D172" s="273" t="s">
        <v>298</v>
      </c>
      <c r="E172" s="274" t="s">
        <v>641</v>
      </c>
      <c r="F172" s="275" t="s">
        <v>642</v>
      </c>
      <c r="G172" s="276" t="s">
        <v>389</v>
      </c>
      <c r="H172" s="277">
        <v>15.75</v>
      </c>
      <c r="I172" s="278"/>
      <c r="J172" s="279">
        <f>ROUND(I172*H172,2)</f>
        <v>0</v>
      </c>
      <c r="K172" s="275" t="s">
        <v>1</v>
      </c>
      <c r="L172" s="280"/>
      <c r="M172" s="281" t="s">
        <v>1</v>
      </c>
      <c r="N172" s="282" t="s">
        <v>43</v>
      </c>
      <c r="O172" s="92"/>
      <c r="P172" s="236">
        <f>O172*H172</f>
        <v>0</v>
      </c>
      <c r="Q172" s="236">
        <v>0.036299999999999999</v>
      </c>
      <c r="R172" s="236">
        <f>Q172*H172</f>
        <v>0.57172500000000004</v>
      </c>
      <c r="S172" s="236">
        <v>0</v>
      </c>
      <c r="T172" s="237">
        <f>S172*H172</f>
        <v>0</v>
      </c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R172" s="238" t="s">
        <v>210</v>
      </c>
      <c r="AT172" s="238" t="s">
        <v>298</v>
      </c>
      <c r="AU172" s="238" t="s">
        <v>87</v>
      </c>
      <c r="AY172" s="18" t="s">
        <v>170</v>
      </c>
      <c r="BE172" s="239">
        <f>IF(N172="základní",J172,0)</f>
        <v>0</v>
      </c>
      <c r="BF172" s="239">
        <f>IF(N172="snížená",J172,0)</f>
        <v>0</v>
      </c>
      <c r="BG172" s="239">
        <f>IF(N172="zákl. přenesená",J172,0)</f>
        <v>0</v>
      </c>
      <c r="BH172" s="239">
        <f>IF(N172="sníž. přenesená",J172,0)</f>
        <v>0</v>
      </c>
      <c r="BI172" s="239">
        <f>IF(N172="nulová",J172,0)</f>
        <v>0</v>
      </c>
      <c r="BJ172" s="18" t="s">
        <v>85</v>
      </c>
      <c r="BK172" s="239">
        <f>ROUND(I172*H172,2)</f>
        <v>0</v>
      </c>
      <c r="BL172" s="18" t="s">
        <v>177</v>
      </c>
      <c r="BM172" s="238" t="s">
        <v>1074</v>
      </c>
    </row>
    <row r="173" s="2" customFormat="1">
      <c r="A173" s="39"/>
      <c r="B173" s="40"/>
      <c r="C173" s="41"/>
      <c r="D173" s="242" t="s">
        <v>629</v>
      </c>
      <c r="E173" s="41"/>
      <c r="F173" s="299" t="s">
        <v>644</v>
      </c>
      <c r="G173" s="41"/>
      <c r="H173" s="41"/>
      <c r="I173" s="300"/>
      <c r="J173" s="41"/>
      <c r="K173" s="41"/>
      <c r="L173" s="45"/>
      <c r="M173" s="301"/>
      <c r="N173" s="302"/>
      <c r="O173" s="92"/>
      <c r="P173" s="92"/>
      <c r="Q173" s="92"/>
      <c r="R173" s="92"/>
      <c r="S173" s="92"/>
      <c r="T173" s="93"/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T173" s="18" t="s">
        <v>629</v>
      </c>
      <c r="AU173" s="18" t="s">
        <v>87</v>
      </c>
    </row>
    <row r="174" s="13" customFormat="1">
      <c r="A174" s="13"/>
      <c r="B174" s="240"/>
      <c r="C174" s="241"/>
      <c r="D174" s="242" t="s">
        <v>179</v>
      </c>
      <c r="E174" s="243" t="s">
        <v>1</v>
      </c>
      <c r="F174" s="244" t="s">
        <v>1075</v>
      </c>
      <c r="G174" s="241"/>
      <c r="H174" s="245">
        <v>15.75</v>
      </c>
      <c r="I174" s="246"/>
      <c r="J174" s="241"/>
      <c r="K174" s="241"/>
      <c r="L174" s="247"/>
      <c r="M174" s="248"/>
      <c r="N174" s="249"/>
      <c r="O174" s="249"/>
      <c r="P174" s="249"/>
      <c r="Q174" s="249"/>
      <c r="R174" s="249"/>
      <c r="S174" s="249"/>
      <c r="T174" s="250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251" t="s">
        <v>179</v>
      </c>
      <c r="AU174" s="251" t="s">
        <v>87</v>
      </c>
      <c r="AV174" s="13" t="s">
        <v>87</v>
      </c>
      <c r="AW174" s="13" t="s">
        <v>34</v>
      </c>
      <c r="AX174" s="13" t="s">
        <v>85</v>
      </c>
      <c r="AY174" s="251" t="s">
        <v>170</v>
      </c>
    </row>
    <row r="175" s="2" customFormat="1" ht="44.25" customHeight="1">
      <c r="A175" s="39"/>
      <c r="B175" s="40"/>
      <c r="C175" s="227" t="s">
        <v>270</v>
      </c>
      <c r="D175" s="227" t="s">
        <v>172</v>
      </c>
      <c r="E175" s="228" t="s">
        <v>646</v>
      </c>
      <c r="F175" s="229" t="s">
        <v>647</v>
      </c>
      <c r="G175" s="230" t="s">
        <v>352</v>
      </c>
      <c r="H175" s="231">
        <v>544.5</v>
      </c>
      <c r="I175" s="232"/>
      <c r="J175" s="233">
        <f>ROUND(I175*H175,2)</f>
        <v>0</v>
      </c>
      <c r="K175" s="229" t="s">
        <v>176</v>
      </c>
      <c r="L175" s="45"/>
      <c r="M175" s="234" t="s">
        <v>1</v>
      </c>
      <c r="N175" s="235" t="s">
        <v>43</v>
      </c>
      <c r="O175" s="92"/>
      <c r="P175" s="236">
        <f>O175*H175</f>
        <v>0</v>
      </c>
      <c r="Q175" s="236">
        <v>0</v>
      </c>
      <c r="R175" s="236">
        <f>Q175*H175</f>
        <v>0</v>
      </c>
      <c r="S175" s="236">
        <v>0</v>
      </c>
      <c r="T175" s="237">
        <f>S175*H175</f>
        <v>0</v>
      </c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R175" s="238" t="s">
        <v>177</v>
      </c>
      <c r="AT175" s="238" t="s">
        <v>172</v>
      </c>
      <c r="AU175" s="238" t="s">
        <v>87</v>
      </c>
      <c r="AY175" s="18" t="s">
        <v>170</v>
      </c>
      <c r="BE175" s="239">
        <f>IF(N175="základní",J175,0)</f>
        <v>0</v>
      </c>
      <c r="BF175" s="239">
        <f>IF(N175="snížená",J175,0)</f>
        <v>0</v>
      </c>
      <c r="BG175" s="239">
        <f>IF(N175="zákl. přenesená",J175,0)</f>
        <v>0</v>
      </c>
      <c r="BH175" s="239">
        <f>IF(N175="sníž. přenesená",J175,0)</f>
        <v>0</v>
      </c>
      <c r="BI175" s="239">
        <f>IF(N175="nulová",J175,0)</f>
        <v>0</v>
      </c>
      <c r="BJ175" s="18" t="s">
        <v>85</v>
      </c>
      <c r="BK175" s="239">
        <f>ROUND(I175*H175,2)</f>
        <v>0</v>
      </c>
      <c r="BL175" s="18" t="s">
        <v>177</v>
      </c>
      <c r="BM175" s="238" t="s">
        <v>1076</v>
      </c>
    </row>
    <row r="176" s="2" customFormat="1" ht="62.7" customHeight="1">
      <c r="A176" s="39"/>
      <c r="B176" s="40"/>
      <c r="C176" s="227" t="s">
        <v>275</v>
      </c>
      <c r="D176" s="227" t="s">
        <v>172</v>
      </c>
      <c r="E176" s="228" t="s">
        <v>649</v>
      </c>
      <c r="F176" s="229" t="s">
        <v>650</v>
      </c>
      <c r="G176" s="230" t="s">
        <v>224</v>
      </c>
      <c r="H176" s="231">
        <v>533.00199999999995</v>
      </c>
      <c r="I176" s="232"/>
      <c r="J176" s="233">
        <f>ROUND(I176*H176,2)</f>
        <v>0</v>
      </c>
      <c r="K176" s="229" t="s">
        <v>176</v>
      </c>
      <c r="L176" s="45"/>
      <c r="M176" s="234" t="s">
        <v>1</v>
      </c>
      <c r="N176" s="235" t="s">
        <v>43</v>
      </c>
      <c r="O176" s="92"/>
      <c r="P176" s="236">
        <f>O176*H176</f>
        <v>0</v>
      </c>
      <c r="Q176" s="236">
        <v>0</v>
      </c>
      <c r="R176" s="236">
        <f>Q176*H176</f>
        <v>0</v>
      </c>
      <c r="S176" s="236">
        <v>0</v>
      </c>
      <c r="T176" s="237">
        <f>S176*H176</f>
        <v>0</v>
      </c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R176" s="238" t="s">
        <v>177</v>
      </c>
      <c r="AT176" s="238" t="s">
        <v>172</v>
      </c>
      <c r="AU176" s="238" t="s">
        <v>87</v>
      </c>
      <c r="AY176" s="18" t="s">
        <v>170</v>
      </c>
      <c r="BE176" s="239">
        <f>IF(N176="základní",J176,0)</f>
        <v>0</v>
      </c>
      <c r="BF176" s="239">
        <f>IF(N176="snížená",J176,0)</f>
        <v>0</v>
      </c>
      <c r="BG176" s="239">
        <f>IF(N176="zákl. přenesená",J176,0)</f>
        <v>0</v>
      </c>
      <c r="BH176" s="239">
        <f>IF(N176="sníž. přenesená",J176,0)</f>
        <v>0</v>
      </c>
      <c r="BI176" s="239">
        <f>IF(N176="nulová",J176,0)</f>
        <v>0</v>
      </c>
      <c r="BJ176" s="18" t="s">
        <v>85</v>
      </c>
      <c r="BK176" s="239">
        <f>ROUND(I176*H176,2)</f>
        <v>0</v>
      </c>
      <c r="BL176" s="18" t="s">
        <v>177</v>
      </c>
      <c r="BM176" s="238" t="s">
        <v>1077</v>
      </c>
    </row>
    <row r="177" s="13" customFormat="1">
      <c r="A177" s="13"/>
      <c r="B177" s="240"/>
      <c r="C177" s="241"/>
      <c r="D177" s="242" t="s">
        <v>179</v>
      </c>
      <c r="E177" s="243" t="s">
        <v>1</v>
      </c>
      <c r="F177" s="244" t="s">
        <v>1078</v>
      </c>
      <c r="G177" s="241"/>
      <c r="H177" s="245">
        <v>533.00199999999995</v>
      </c>
      <c r="I177" s="246"/>
      <c r="J177" s="241"/>
      <c r="K177" s="241"/>
      <c r="L177" s="247"/>
      <c r="M177" s="248"/>
      <c r="N177" s="249"/>
      <c r="O177" s="249"/>
      <c r="P177" s="249"/>
      <c r="Q177" s="249"/>
      <c r="R177" s="249"/>
      <c r="S177" s="249"/>
      <c r="T177" s="250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251" t="s">
        <v>179</v>
      </c>
      <c r="AU177" s="251" t="s">
        <v>87</v>
      </c>
      <c r="AV177" s="13" t="s">
        <v>87</v>
      </c>
      <c r="AW177" s="13" t="s">
        <v>34</v>
      </c>
      <c r="AX177" s="13" t="s">
        <v>85</v>
      </c>
      <c r="AY177" s="251" t="s">
        <v>170</v>
      </c>
    </row>
    <row r="178" s="2" customFormat="1" ht="62.7" customHeight="1">
      <c r="A178" s="39"/>
      <c r="B178" s="40"/>
      <c r="C178" s="227" t="s">
        <v>7</v>
      </c>
      <c r="D178" s="227" t="s">
        <v>172</v>
      </c>
      <c r="E178" s="228" t="s">
        <v>265</v>
      </c>
      <c r="F178" s="229" t="s">
        <v>266</v>
      </c>
      <c r="G178" s="230" t="s">
        <v>224</v>
      </c>
      <c r="H178" s="231">
        <v>100.02200000000001</v>
      </c>
      <c r="I178" s="232"/>
      <c r="J178" s="233">
        <f>ROUND(I178*H178,2)</f>
        <v>0</v>
      </c>
      <c r="K178" s="229" t="s">
        <v>176</v>
      </c>
      <c r="L178" s="45"/>
      <c r="M178" s="234" t="s">
        <v>1</v>
      </c>
      <c r="N178" s="235" t="s">
        <v>43</v>
      </c>
      <c r="O178" s="92"/>
      <c r="P178" s="236">
        <f>O178*H178</f>
        <v>0</v>
      </c>
      <c r="Q178" s="236">
        <v>0</v>
      </c>
      <c r="R178" s="236">
        <f>Q178*H178</f>
        <v>0</v>
      </c>
      <c r="S178" s="236">
        <v>0</v>
      </c>
      <c r="T178" s="237">
        <f>S178*H178</f>
        <v>0</v>
      </c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R178" s="238" t="s">
        <v>177</v>
      </c>
      <c r="AT178" s="238" t="s">
        <v>172</v>
      </c>
      <c r="AU178" s="238" t="s">
        <v>87</v>
      </c>
      <c r="AY178" s="18" t="s">
        <v>170</v>
      </c>
      <c r="BE178" s="239">
        <f>IF(N178="základní",J178,0)</f>
        <v>0</v>
      </c>
      <c r="BF178" s="239">
        <f>IF(N178="snížená",J178,0)</f>
        <v>0</v>
      </c>
      <c r="BG178" s="239">
        <f>IF(N178="zákl. přenesená",J178,0)</f>
        <v>0</v>
      </c>
      <c r="BH178" s="239">
        <f>IF(N178="sníž. přenesená",J178,0)</f>
        <v>0</v>
      </c>
      <c r="BI178" s="239">
        <f>IF(N178="nulová",J178,0)</f>
        <v>0</v>
      </c>
      <c r="BJ178" s="18" t="s">
        <v>85</v>
      </c>
      <c r="BK178" s="239">
        <f>ROUND(I178*H178,2)</f>
        <v>0</v>
      </c>
      <c r="BL178" s="18" t="s">
        <v>177</v>
      </c>
      <c r="BM178" s="238" t="s">
        <v>1079</v>
      </c>
    </row>
    <row r="179" s="14" customFormat="1">
      <c r="A179" s="14"/>
      <c r="B179" s="252"/>
      <c r="C179" s="253"/>
      <c r="D179" s="242" t="s">
        <v>179</v>
      </c>
      <c r="E179" s="254" t="s">
        <v>1</v>
      </c>
      <c r="F179" s="255" t="s">
        <v>859</v>
      </c>
      <c r="G179" s="253"/>
      <c r="H179" s="254" t="s">
        <v>1</v>
      </c>
      <c r="I179" s="256"/>
      <c r="J179" s="253"/>
      <c r="K179" s="253"/>
      <c r="L179" s="257"/>
      <c r="M179" s="258"/>
      <c r="N179" s="259"/>
      <c r="O179" s="259"/>
      <c r="P179" s="259"/>
      <c r="Q179" s="259"/>
      <c r="R179" s="259"/>
      <c r="S179" s="259"/>
      <c r="T179" s="260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T179" s="261" t="s">
        <v>179</v>
      </c>
      <c r="AU179" s="261" t="s">
        <v>87</v>
      </c>
      <c r="AV179" s="14" t="s">
        <v>85</v>
      </c>
      <c r="AW179" s="14" t="s">
        <v>34</v>
      </c>
      <c r="AX179" s="14" t="s">
        <v>78</v>
      </c>
      <c r="AY179" s="261" t="s">
        <v>170</v>
      </c>
    </row>
    <row r="180" s="13" customFormat="1">
      <c r="A180" s="13"/>
      <c r="B180" s="240"/>
      <c r="C180" s="241"/>
      <c r="D180" s="242" t="s">
        <v>179</v>
      </c>
      <c r="E180" s="243" t="s">
        <v>1</v>
      </c>
      <c r="F180" s="244" t="s">
        <v>1080</v>
      </c>
      <c r="G180" s="241"/>
      <c r="H180" s="245">
        <v>366.52300000000002</v>
      </c>
      <c r="I180" s="246"/>
      <c r="J180" s="241"/>
      <c r="K180" s="241"/>
      <c r="L180" s="247"/>
      <c r="M180" s="248"/>
      <c r="N180" s="249"/>
      <c r="O180" s="249"/>
      <c r="P180" s="249"/>
      <c r="Q180" s="249"/>
      <c r="R180" s="249"/>
      <c r="S180" s="249"/>
      <c r="T180" s="250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251" t="s">
        <v>179</v>
      </c>
      <c r="AU180" s="251" t="s">
        <v>87</v>
      </c>
      <c r="AV180" s="13" t="s">
        <v>87</v>
      </c>
      <c r="AW180" s="13" t="s">
        <v>34</v>
      </c>
      <c r="AX180" s="13" t="s">
        <v>78</v>
      </c>
      <c r="AY180" s="251" t="s">
        <v>170</v>
      </c>
    </row>
    <row r="181" s="13" customFormat="1">
      <c r="A181" s="13"/>
      <c r="B181" s="240"/>
      <c r="C181" s="241"/>
      <c r="D181" s="242" t="s">
        <v>179</v>
      </c>
      <c r="E181" s="243" t="s">
        <v>1</v>
      </c>
      <c r="F181" s="244" t="s">
        <v>1081</v>
      </c>
      <c r="G181" s="241"/>
      <c r="H181" s="245">
        <v>-266.50099999999998</v>
      </c>
      <c r="I181" s="246"/>
      <c r="J181" s="241"/>
      <c r="K181" s="241"/>
      <c r="L181" s="247"/>
      <c r="M181" s="248"/>
      <c r="N181" s="249"/>
      <c r="O181" s="249"/>
      <c r="P181" s="249"/>
      <c r="Q181" s="249"/>
      <c r="R181" s="249"/>
      <c r="S181" s="249"/>
      <c r="T181" s="250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251" t="s">
        <v>179</v>
      </c>
      <c r="AU181" s="251" t="s">
        <v>87</v>
      </c>
      <c r="AV181" s="13" t="s">
        <v>87</v>
      </c>
      <c r="AW181" s="13" t="s">
        <v>34</v>
      </c>
      <c r="AX181" s="13" t="s">
        <v>78</v>
      </c>
      <c r="AY181" s="251" t="s">
        <v>170</v>
      </c>
    </row>
    <row r="182" s="15" customFormat="1">
      <c r="A182" s="15"/>
      <c r="B182" s="262"/>
      <c r="C182" s="263"/>
      <c r="D182" s="242" t="s">
        <v>179</v>
      </c>
      <c r="E182" s="264" t="s">
        <v>1</v>
      </c>
      <c r="F182" s="265" t="s">
        <v>209</v>
      </c>
      <c r="G182" s="263"/>
      <c r="H182" s="266">
        <v>100.02200000000001</v>
      </c>
      <c r="I182" s="267"/>
      <c r="J182" s="263"/>
      <c r="K182" s="263"/>
      <c r="L182" s="268"/>
      <c r="M182" s="269"/>
      <c r="N182" s="270"/>
      <c r="O182" s="270"/>
      <c r="P182" s="270"/>
      <c r="Q182" s="270"/>
      <c r="R182" s="270"/>
      <c r="S182" s="270"/>
      <c r="T182" s="271"/>
      <c r="U182" s="15"/>
      <c r="V182" s="15"/>
      <c r="W182" s="15"/>
      <c r="X182" s="15"/>
      <c r="Y182" s="15"/>
      <c r="Z182" s="15"/>
      <c r="AA182" s="15"/>
      <c r="AB182" s="15"/>
      <c r="AC182" s="15"/>
      <c r="AD182" s="15"/>
      <c r="AE182" s="15"/>
      <c r="AT182" s="272" t="s">
        <v>179</v>
      </c>
      <c r="AU182" s="272" t="s">
        <v>87</v>
      </c>
      <c r="AV182" s="15" t="s">
        <v>177</v>
      </c>
      <c r="AW182" s="15" t="s">
        <v>34</v>
      </c>
      <c r="AX182" s="15" t="s">
        <v>85</v>
      </c>
      <c r="AY182" s="272" t="s">
        <v>170</v>
      </c>
    </row>
    <row r="183" s="2" customFormat="1" ht="66.75" customHeight="1">
      <c r="A183" s="39"/>
      <c r="B183" s="40"/>
      <c r="C183" s="227" t="s">
        <v>286</v>
      </c>
      <c r="D183" s="227" t="s">
        <v>172</v>
      </c>
      <c r="E183" s="228" t="s">
        <v>271</v>
      </c>
      <c r="F183" s="229" t="s">
        <v>272</v>
      </c>
      <c r="G183" s="230" t="s">
        <v>224</v>
      </c>
      <c r="H183" s="231">
        <v>2200.4839999999999</v>
      </c>
      <c r="I183" s="232"/>
      <c r="J183" s="233">
        <f>ROUND(I183*H183,2)</f>
        <v>0</v>
      </c>
      <c r="K183" s="229" t="s">
        <v>176</v>
      </c>
      <c r="L183" s="45"/>
      <c r="M183" s="234" t="s">
        <v>1</v>
      </c>
      <c r="N183" s="235" t="s">
        <v>43</v>
      </c>
      <c r="O183" s="92"/>
      <c r="P183" s="236">
        <f>O183*H183</f>
        <v>0</v>
      </c>
      <c r="Q183" s="236">
        <v>0</v>
      </c>
      <c r="R183" s="236">
        <f>Q183*H183</f>
        <v>0</v>
      </c>
      <c r="S183" s="236">
        <v>0</v>
      </c>
      <c r="T183" s="237">
        <f>S183*H183</f>
        <v>0</v>
      </c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R183" s="238" t="s">
        <v>177</v>
      </c>
      <c r="AT183" s="238" t="s">
        <v>172</v>
      </c>
      <c r="AU183" s="238" t="s">
        <v>87</v>
      </c>
      <c r="AY183" s="18" t="s">
        <v>170</v>
      </c>
      <c r="BE183" s="239">
        <f>IF(N183="základní",J183,0)</f>
        <v>0</v>
      </c>
      <c r="BF183" s="239">
        <f>IF(N183="snížená",J183,0)</f>
        <v>0</v>
      </c>
      <c r="BG183" s="239">
        <f>IF(N183="zákl. přenesená",J183,0)</f>
        <v>0</v>
      </c>
      <c r="BH183" s="239">
        <f>IF(N183="sníž. přenesená",J183,0)</f>
        <v>0</v>
      </c>
      <c r="BI183" s="239">
        <f>IF(N183="nulová",J183,0)</f>
        <v>0</v>
      </c>
      <c r="BJ183" s="18" t="s">
        <v>85</v>
      </c>
      <c r="BK183" s="239">
        <f>ROUND(I183*H183,2)</f>
        <v>0</v>
      </c>
      <c r="BL183" s="18" t="s">
        <v>177</v>
      </c>
      <c r="BM183" s="238" t="s">
        <v>1082</v>
      </c>
    </row>
    <row r="184" s="13" customFormat="1">
      <c r="A184" s="13"/>
      <c r="B184" s="240"/>
      <c r="C184" s="241"/>
      <c r="D184" s="242" t="s">
        <v>179</v>
      </c>
      <c r="E184" s="243" t="s">
        <v>1</v>
      </c>
      <c r="F184" s="244" t="s">
        <v>1083</v>
      </c>
      <c r="G184" s="241"/>
      <c r="H184" s="245">
        <v>2200.4839999999999</v>
      </c>
      <c r="I184" s="246"/>
      <c r="J184" s="241"/>
      <c r="K184" s="241"/>
      <c r="L184" s="247"/>
      <c r="M184" s="248"/>
      <c r="N184" s="249"/>
      <c r="O184" s="249"/>
      <c r="P184" s="249"/>
      <c r="Q184" s="249"/>
      <c r="R184" s="249"/>
      <c r="S184" s="249"/>
      <c r="T184" s="250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251" t="s">
        <v>179</v>
      </c>
      <c r="AU184" s="251" t="s">
        <v>87</v>
      </c>
      <c r="AV184" s="13" t="s">
        <v>87</v>
      </c>
      <c r="AW184" s="13" t="s">
        <v>34</v>
      </c>
      <c r="AX184" s="13" t="s">
        <v>85</v>
      </c>
      <c r="AY184" s="251" t="s">
        <v>170</v>
      </c>
    </row>
    <row r="185" s="2" customFormat="1" ht="44.25" customHeight="1">
      <c r="A185" s="39"/>
      <c r="B185" s="40"/>
      <c r="C185" s="227" t="s">
        <v>291</v>
      </c>
      <c r="D185" s="227" t="s">
        <v>172</v>
      </c>
      <c r="E185" s="228" t="s">
        <v>281</v>
      </c>
      <c r="F185" s="229" t="s">
        <v>282</v>
      </c>
      <c r="G185" s="230" t="s">
        <v>224</v>
      </c>
      <c r="H185" s="231">
        <v>266.50099999999998</v>
      </c>
      <c r="I185" s="232"/>
      <c r="J185" s="233">
        <f>ROUND(I185*H185,2)</f>
        <v>0</v>
      </c>
      <c r="K185" s="229" t="s">
        <v>176</v>
      </c>
      <c r="L185" s="45"/>
      <c r="M185" s="234" t="s">
        <v>1</v>
      </c>
      <c r="N185" s="235" t="s">
        <v>43</v>
      </c>
      <c r="O185" s="92"/>
      <c r="P185" s="236">
        <f>O185*H185</f>
        <v>0</v>
      </c>
      <c r="Q185" s="236">
        <v>0</v>
      </c>
      <c r="R185" s="236">
        <f>Q185*H185</f>
        <v>0</v>
      </c>
      <c r="S185" s="236">
        <v>0</v>
      </c>
      <c r="T185" s="237">
        <f>S185*H185</f>
        <v>0</v>
      </c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R185" s="238" t="s">
        <v>177</v>
      </c>
      <c r="AT185" s="238" t="s">
        <v>172</v>
      </c>
      <c r="AU185" s="238" t="s">
        <v>87</v>
      </c>
      <c r="AY185" s="18" t="s">
        <v>170</v>
      </c>
      <c r="BE185" s="239">
        <f>IF(N185="základní",J185,0)</f>
        <v>0</v>
      </c>
      <c r="BF185" s="239">
        <f>IF(N185="snížená",J185,0)</f>
        <v>0</v>
      </c>
      <c r="BG185" s="239">
        <f>IF(N185="zákl. přenesená",J185,0)</f>
        <v>0</v>
      </c>
      <c r="BH185" s="239">
        <f>IF(N185="sníž. přenesená",J185,0)</f>
        <v>0</v>
      </c>
      <c r="BI185" s="239">
        <f>IF(N185="nulová",J185,0)</f>
        <v>0</v>
      </c>
      <c r="BJ185" s="18" t="s">
        <v>85</v>
      </c>
      <c r="BK185" s="239">
        <f>ROUND(I185*H185,2)</f>
        <v>0</v>
      </c>
      <c r="BL185" s="18" t="s">
        <v>177</v>
      </c>
      <c r="BM185" s="238" t="s">
        <v>1084</v>
      </c>
    </row>
    <row r="186" s="13" customFormat="1">
      <c r="A186" s="13"/>
      <c r="B186" s="240"/>
      <c r="C186" s="241"/>
      <c r="D186" s="242" t="s">
        <v>179</v>
      </c>
      <c r="E186" s="243" t="s">
        <v>1</v>
      </c>
      <c r="F186" s="244" t="s">
        <v>1085</v>
      </c>
      <c r="G186" s="241"/>
      <c r="H186" s="245">
        <v>266.50099999999998</v>
      </c>
      <c r="I186" s="246"/>
      <c r="J186" s="241"/>
      <c r="K186" s="241"/>
      <c r="L186" s="247"/>
      <c r="M186" s="248"/>
      <c r="N186" s="249"/>
      <c r="O186" s="249"/>
      <c r="P186" s="249"/>
      <c r="Q186" s="249"/>
      <c r="R186" s="249"/>
      <c r="S186" s="249"/>
      <c r="T186" s="250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T186" s="251" t="s">
        <v>179</v>
      </c>
      <c r="AU186" s="251" t="s">
        <v>87</v>
      </c>
      <c r="AV186" s="13" t="s">
        <v>87</v>
      </c>
      <c r="AW186" s="13" t="s">
        <v>34</v>
      </c>
      <c r="AX186" s="13" t="s">
        <v>85</v>
      </c>
      <c r="AY186" s="251" t="s">
        <v>170</v>
      </c>
    </row>
    <row r="187" s="2" customFormat="1" ht="44.25" customHeight="1">
      <c r="A187" s="39"/>
      <c r="B187" s="40"/>
      <c r="C187" s="227" t="s">
        <v>297</v>
      </c>
      <c r="D187" s="227" t="s">
        <v>172</v>
      </c>
      <c r="E187" s="228" t="s">
        <v>276</v>
      </c>
      <c r="F187" s="229" t="s">
        <v>277</v>
      </c>
      <c r="G187" s="230" t="s">
        <v>278</v>
      </c>
      <c r="H187" s="231">
        <v>180.03999999999999</v>
      </c>
      <c r="I187" s="232"/>
      <c r="J187" s="233">
        <f>ROUND(I187*H187,2)</f>
        <v>0</v>
      </c>
      <c r="K187" s="229" t="s">
        <v>176</v>
      </c>
      <c r="L187" s="45"/>
      <c r="M187" s="234" t="s">
        <v>1</v>
      </c>
      <c r="N187" s="235" t="s">
        <v>43</v>
      </c>
      <c r="O187" s="92"/>
      <c r="P187" s="236">
        <f>O187*H187</f>
        <v>0</v>
      </c>
      <c r="Q187" s="236">
        <v>0</v>
      </c>
      <c r="R187" s="236">
        <f>Q187*H187</f>
        <v>0</v>
      </c>
      <c r="S187" s="236">
        <v>0</v>
      </c>
      <c r="T187" s="237">
        <f>S187*H187</f>
        <v>0</v>
      </c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R187" s="238" t="s">
        <v>177</v>
      </c>
      <c r="AT187" s="238" t="s">
        <v>172</v>
      </c>
      <c r="AU187" s="238" t="s">
        <v>87</v>
      </c>
      <c r="AY187" s="18" t="s">
        <v>170</v>
      </c>
      <c r="BE187" s="239">
        <f>IF(N187="základní",J187,0)</f>
        <v>0</v>
      </c>
      <c r="BF187" s="239">
        <f>IF(N187="snížená",J187,0)</f>
        <v>0</v>
      </c>
      <c r="BG187" s="239">
        <f>IF(N187="zákl. přenesená",J187,0)</f>
        <v>0</v>
      </c>
      <c r="BH187" s="239">
        <f>IF(N187="sníž. přenesená",J187,0)</f>
        <v>0</v>
      </c>
      <c r="BI187" s="239">
        <f>IF(N187="nulová",J187,0)</f>
        <v>0</v>
      </c>
      <c r="BJ187" s="18" t="s">
        <v>85</v>
      </c>
      <c r="BK187" s="239">
        <f>ROUND(I187*H187,2)</f>
        <v>0</v>
      </c>
      <c r="BL187" s="18" t="s">
        <v>177</v>
      </c>
      <c r="BM187" s="238" t="s">
        <v>1086</v>
      </c>
    </row>
    <row r="188" s="13" customFormat="1">
      <c r="A188" s="13"/>
      <c r="B188" s="240"/>
      <c r="C188" s="241"/>
      <c r="D188" s="242" t="s">
        <v>179</v>
      </c>
      <c r="E188" s="243" t="s">
        <v>1</v>
      </c>
      <c r="F188" s="244" t="s">
        <v>1087</v>
      </c>
      <c r="G188" s="241"/>
      <c r="H188" s="245">
        <v>180.03999999999999</v>
      </c>
      <c r="I188" s="246"/>
      <c r="J188" s="241"/>
      <c r="K188" s="241"/>
      <c r="L188" s="247"/>
      <c r="M188" s="248"/>
      <c r="N188" s="249"/>
      <c r="O188" s="249"/>
      <c r="P188" s="249"/>
      <c r="Q188" s="249"/>
      <c r="R188" s="249"/>
      <c r="S188" s="249"/>
      <c r="T188" s="250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T188" s="251" t="s">
        <v>179</v>
      </c>
      <c r="AU188" s="251" t="s">
        <v>87</v>
      </c>
      <c r="AV188" s="13" t="s">
        <v>87</v>
      </c>
      <c r="AW188" s="13" t="s">
        <v>34</v>
      </c>
      <c r="AX188" s="13" t="s">
        <v>85</v>
      </c>
      <c r="AY188" s="251" t="s">
        <v>170</v>
      </c>
    </row>
    <row r="189" s="2" customFormat="1" ht="44.25" customHeight="1">
      <c r="A189" s="39"/>
      <c r="B189" s="40"/>
      <c r="C189" s="227" t="s">
        <v>303</v>
      </c>
      <c r="D189" s="227" t="s">
        <v>172</v>
      </c>
      <c r="E189" s="228" t="s">
        <v>670</v>
      </c>
      <c r="F189" s="229" t="s">
        <v>671</v>
      </c>
      <c r="G189" s="230" t="s">
        <v>224</v>
      </c>
      <c r="H189" s="231">
        <v>266.50099999999998</v>
      </c>
      <c r="I189" s="232"/>
      <c r="J189" s="233">
        <f>ROUND(I189*H189,2)</f>
        <v>0</v>
      </c>
      <c r="K189" s="229" t="s">
        <v>176</v>
      </c>
      <c r="L189" s="45"/>
      <c r="M189" s="234" t="s">
        <v>1</v>
      </c>
      <c r="N189" s="235" t="s">
        <v>43</v>
      </c>
      <c r="O189" s="92"/>
      <c r="P189" s="236">
        <f>O189*H189</f>
        <v>0</v>
      </c>
      <c r="Q189" s="236">
        <v>0</v>
      </c>
      <c r="R189" s="236">
        <f>Q189*H189</f>
        <v>0</v>
      </c>
      <c r="S189" s="236">
        <v>0</v>
      </c>
      <c r="T189" s="237">
        <f>S189*H189</f>
        <v>0</v>
      </c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R189" s="238" t="s">
        <v>177</v>
      </c>
      <c r="AT189" s="238" t="s">
        <v>172</v>
      </c>
      <c r="AU189" s="238" t="s">
        <v>87</v>
      </c>
      <c r="AY189" s="18" t="s">
        <v>170</v>
      </c>
      <c r="BE189" s="239">
        <f>IF(N189="základní",J189,0)</f>
        <v>0</v>
      </c>
      <c r="BF189" s="239">
        <f>IF(N189="snížená",J189,0)</f>
        <v>0</v>
      </c>
      <c r="BG189" s="239">
        <f>IF(N189="zákl. přenesená",J189,0)</f>
        <v>0</v>
      </c>
      <c r="BH189" s="239">
        <f>IF(N189="sníž. přenesená",J189,0)</f>
        <v>0</v>
      </c>
      <c r="BI189" s="239">
        <f>IF(N189="nulová",J189,0)</f>
        <v>0</v>
      </c>
      <c r="BJ189" s="18" t="s">
        <v>85</v>
      </c>
      <c r="BK189" s="239">
        <f>ROUND(I189*H189,2)</f>
        <v>0</v>
      </c>
      <c r="BL189" s="18" t="s">
        <v>177</v>
      </c>
      <c r="BM189" s="238" t="s">
        <v>1088</v>
      </c>
    </row>
    <row r="190" s="14" customFormat="1">
      <c r="A190" s="14"/>
      <c r="B190" s="252"/>
      <c r="C190" s="253"/>
      <c r="D190" s="242" t="s">
        <v>179</v>
      </c>
      <c r="E190" s="254" t="s">
        <v>1</v>
      </c>
      <c r="F190" s="255" t="s">
        <v>1089</v>
      </c>
      <c r="G190" s="253"/>
      <c r="H190" s="254" t="s">
        <v>1</v>
      </c>
      <c r="I190" s="256"/>
      <c r="J190" s="253"/>
      <c r="K190" s="253"/>
      <c r="L190" s="257"/>
      <c r="M190" s="258"/>
      <c r="N190" s="259"/>
      <c r="O190" s="259"/>
      <c r="P190" s="259"/>
      <c r="Q190" s="259"/>
      <c r="R190" s="259"/>
      <c r="S190" s="259"/>
      <c r="T190" s="260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T190" s="261" t="s">
        <v>179</v>
      </c>
      <c r="AU190" s="261" t="s">
        <v>87</v>
      </c>
      <c r="AV190" s="14" t="s">
        <v>85</v>
      </c>
      <c r="AW190" s="14" t="s">
        <v>34</v>
      </c>
      <c r="AX190" s="14" t="s">
        <v>78</v>
      </c>
      <c r="AY190" s="261" t="s">
        <v>170</v>
      </c>
    </row>
    <row r="191" s="13" customFormat="1">
      <c r="A191" s="13"/>
      <c r="B191" s="240"/>
      <c r="C191" s="241"/>
      <c r="D191" s="242" t="s">
        <v>179</v>
      </c>
      <c r="E191" s="243" t="s">
        <v>1</v>
      </c>
      <c r="F191" s="244" t="s">
        <v>1090</v>
      </c>
      <c r="G191" s="241"/>
      <c r="H191" s="245">
        <v>308.52300000000002</v>
      </c>
      <c r="I191" s="246"/>
      <c r="J191" s="241"/>
      <c r="K191" s="241"/>
      <c r="L191" s="247"/>
      <c r="M191" s="248"/>
      <c r="N191" s="249"/>
      <c r="O191" s="249"/>
      <c r="P191" s="249"/>
      <c r="Q191" s="249"/>
      <c r="R191" s="249"/>
      <c r="S191" s="249"/>
      <c r="T191" s="250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251" t="s">
        <v>179</v>
      </c>
      <c r="AU191" s="251" t="s">
        <v>87</v>
      </c>
      <c r="AV191" s="13" t="s">
        <v>87</v>
      </c>
      <c r="AW191" s="13" t="s">
        <v>34</v>
      </c>
      <c r="AX191" s="13" t="s">
        <v>78</v>
      </c>
      <c r="AY191" s="251" t="s">
        <v>170</v>
      </c>
    </row>
    <row r="192" s="13" customFormat="1">
      <c r="A192" s="13"/>
      <c r="B192" s="240"/>
      <c r="C192" s="241"/>
      <c r="D192" s="242" t="s">
        <v>179</v>
      </c>
      <c r="E192" s="243" t="s">
        <v>1</v>
      </c>
      <c r="F192" s="244" t="s">
        <v>1091</v>
      </c>
      <c r="G192" s="241"/>
      <c r="H192" s="245">
        <v>-8.2940000000000005</v>
      </c>
      <c r="I192" s="246"/>
      <c r="J192" s="241"/>
      <c r="K192" s="241"/>
      <c r="L192" s="247"/>
      <c r="M192" s="248"/>
      <c r="N192" s="249"/>
      <c r="O192" s="249"/>
      <c r="P192" s="249"/>
      <c r="Q192" s="249"/>
      <c r="R192" s="249"/>
      <c r="S192" s="249"/>
      <c r="T192" s="250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251" t="s">
        <v>179</v>
      </c>
      <c r="AU192" s="251" t="s">
        <v>87</v>
      </c>
      <c r="AV192" s="13" t="s">
        <v>87</v>
      </c>
      <c r="AW192" s="13" t="s">
        <v>34</v>
      </c>
      <c r="AX192" s="13" t="s">
        <v>78</v>
      </c>
      <c r="AY192" s="251" t="s">
        <v>170</v>
      </c>
    </row>
    <row r="193" s="13" customFormat="1">
      <c r="A193" s="13"/>
      <c r="B193" s="240"/>
      <c r="C193" s="241"/>
      <c r="D193" s="242" t="s">
        <v>179</v>
      </c>
      <c r="E193" s="243" t="s">
        <v>1</v>
      </c>
      <c r="F193" s="244" t="s">
        <v>1092</v>
      </c>
      <c r="G193" s="241"/>
      <c r="H193" s="245">
        <v>-2.7200000000000002</v>
      </c>
      <c r="I193" s="246"/>
      <c r="J193" s="241"/>
      <c r="K193" s="241"/>
      <c r="L193" s="247"/>
      <c r="M193" s="248"/>
      <c r="N193" s="249"/>
      <c r="O193" s="249"/>
      <c r="P193" s="249"/>
      <c r="Q193" s="249"/>
      <c r="R193" s="249"/>
      <c r="S193" s="249"/>
      <c r="T193" s="250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T193" s="251" t="s">
        <v>179</v>
      </c>
      <c r="AU193" s="251" t="s">
        <v>87</v>
      </c>
      <c r="AV193" s="13" t="s">
        <v>87</v>
      </c>
      <c r="AW193" s="13" t="s">
        <v>34</v>
      </c>
      <c r="AX193" s="13" t="s">
        <v>78</v>
      </c>
      <c r="AY193" s="251" t="s">
        <v>170</v>
      </c>
    </row>
    <row r="194" s="13" customFormat="1">
      <c r="A194" s="13"/>
      <c r="B194" s="240"/>
      <c r="C194" s="241"/>
      <c r="D194" s="242" t="s">
        <v>179</v>
      </c>
      <c r="E194" s="243" t="s">
        <v>1</v>
      </c>
      <c r="F194" s="244" t="s">
        <v>1093</v>
      </c>
      <c r="G194" s="241"/>
      <c r="H194" s="245">
        <v>-15.686</v>
      </c>
      <c r="I194" s="246"/>
      <c r="J194" s="241"/>
      <c r="K194" s="241"/>
      <c r="L194" s="247"/>
      <c r="M194" s="248"/>
      <c r="N194" s="249"/>
      <c r="O194" s="249"/>
      <c r="P194" s="249"/>
      <c r="Q194" s="249"/>
      <c r="R194" s="249"/>
      <c r="S194" s="249"/>
      <c r="T194" s="250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251" t="s">
        <v>179</v>
      </c>
      <c r="AU194" s="251" t="s">
        <v>87</v>
      </c>
      <c r="AV194" s="13" t="s">
        <v>87</v>
      </c>
      <c r="AW194" s="13" t="s">
        <v>34</v>
      </c>
      <c r="AX194" s="13" t="s">
        <v>78</v>
      </c>
      <c r="AY194" s="251" t="s">
        <v>170</v>
      </c>
    </row>
    <row r="195" s="13" customFormat="1">
      <c r="A195" s="13"/>
      <c r="B195" s="240"/>
      <c r="C195" s="241"/>
      <c r="D195" s="242" t="s">
        <v>179</v>
      </c>
      <c r="E195" s="243" t="s">
        <v>1</v>
      </c>
      <c r="F195" s="244" t="s">
        <v>1094</v>
      </c>
      <c r="G195" s="241"/>
      <c r="H195" s="245">
        <v>-2.0049999999999999</v>
      </c>
      <c r="I195" s="246"/>
      <c r="J195" s="241"/>
      <c r="K195" s="241"/>
      <c r="L195" s="247"/>
      <c r="M195" s="248"/>
      <c r="N195" s="249"/>
      <c r="O195" s="249"/>
      <c r="P195" s="249"/>
      <c r="Q195" s="249"/>
      <c r="R195" s="249"/>
      <c r="S195" s="249"/>
      <c r="T195" s="250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251" t="s">
        <v>179</v>
      </c>
      <c r="AU195" s="251" t="s">
        <v>87</v>
      </c>
      <c r="AV195" s="13" t="s">
        <v>87</v>
      </c>
      <c r="AW195" s="13" t="s">
        <v>34</v>
      </c>
      <c r="AX195" s="13" t="s">
        <v>78</v>
      </c>
      <c r="AY195" s="251" t="s">
        <v>170</v>
      </c>
    </row>
    <row r="196" s="13" customFormat="1">
      <c r="A196" s="13"/>
      <c r="B196" s="240"/>
      <c r="C196" s="241"/>
      <c r="D196" s="242" t="s">
        <v>179</v>
      </c>
      <c r="E196" s="243" t="s">
        <v>1</v>
      </c>
      <c r="F196" s="244" t="s">
        <v>1095</v>
      </c>
      <c r="G196" s="241"/>
      <c r="H196" s="245">
        <v>-13.317</v>
      </c>
      <c r="I196" s="246"/>
      <c r="J196" s="241"/>
      <c r="K196" s="241"/>
      <c r="L196" s="247"/>
      <c r="M196" s="248"/>
      <c r="N196" s="249"/>
      <c r="O196" s="249"/>
      <c r="P196" s="249"/>
      <c r="Q196" s="249"/>
      <c r="R196" s="249"/>
      <c r="S196" s="249"/>
      <c r="T196" s="250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251" t="s">
        <v>179</v>
      </c>
      <c r="AU196" s="251" t="s">
        <v>87</v>
      </c>
      <c r="AV196" s="13" t="s">
        <v>87</v>
      </c>
      <c r="AW196" s="13" t="s">
        <v>34</v>
      </c>
      <c r="AX196" s="13" t="s">
        <v>78</v>
      </c>
      <c r="AY196" s="251" t="s">
        <v>170</v>
      </c>
    </row>
    <row r="197" s="15" customFormat="1">
      <c r="A197" s="15"/>
      <c r="B197" s="262"/>
      <c r="C197" s="263"/>
      <c r="D197" s="242" t="s">
        <v>179</v>
      </c>
      <c r="E197" s="264" t="s">
        <v>1</v>
      </c>
      <c r="F197" s="265" t="s">
        <v>209</v>
      </c>
      <c r="G197" s="263"/>
      <c r="H197" s="266">
        <v>266.50099999999998</v>
      </c>
      <c r="I197" s="267"/>
      <c r="J197" s="263"/>
      <c r="K197" s="263"/>
      <c r="L197" s="268"/>
      <c r="M197" s="269"/>
      <c r="N197" s="270"/>
      <c r="O197" s="270"/>
      <c r="P197" s="270"/>
      <c r="Q197" s="270"/>
      <c r="R197" s="270"/>
      <c r="S197" s="270"/>
      <c r="T197" s="271"/>
      <c r="U197" s="15"/>
      <c r="V197" s="15"/>
      <c r="W197" s="15"/>
      <c r="X197" s="15"/>
      <c r="Y197" s="15"/>
      <c r="Z197" s="15"/>
      <c r="AA197" s="15"/>
      <c r="AB197" s="15"/>
      <c r="AC197" s="15"/>
      <c r="AD197" s="15"/>
      <c r="AE197" s="15"/>
      <c r="AT197" s="272" t="s">
        <v>179</v>
      </c>
      <c r="AU197" s="272" t="s">
        <v>87</v>
      </c>
      <c r="AV197" s="15" t="s">
        <v>177</v>
      </c>
      <c r="AW197" s="15" t="s">
        <v>34</v>
      </c>
      <c r="AX197" s="15" t="s">
        <v>85</v>
      </c>
      <c r="AY197" s="272" t="s">
        <v>170</v>
      </c>
    </row>
    <row r="198" s="2" customFormat="1" ht="66.75" customHeight="1">
      <c r="A198" s="39"/>
      <c r="B198" s="40"/>
      <c r="C198" s="227" t="s">
        <v>308</v>
      </c>
      <c r="D198" s="227" t="s">
        <v>172</v>
      </c>
      <c r="E198" s="228" t="s">
        <v>1096</v>
      </c>
      <c r="F198" s="229" t="s">
        <v>1097</v>
      </c>
      <c r="G198" s="230" t="s">
        <v>224</v>
      </c>
      <c r="H198" s="231">
        <v>12.090999999999999</v>
      </c>
      <c r="I198" s="232"/>
      <c r="J198" s="233">
        <f>ROUND(I198*H198,2)</f>
        <v>0</v>
      </c>
      <c r="K198" s="229" t="s">
        <v>176</v>
      </c>
      <c r="L198" s="45"/>
      <c r="M198" s="234" t="s">
        <v>1</v>
      </c>
      <c r="N198" s="235" t="s">
        <v>43</v>
      </c>
      <c r="O198" s="92"/>
      <c r="P198" s="236">
        <f>O198*H198</f>
        <v>0</v>
      </c>
      <c r="Q198" s="236">
        <v>0</v>
      </c>
      <c r="R198" s="236">
        <f>Q198*H198</f>
        <v>0</v>
      </c>
      <c r="S198" s="236">
        <v>0</v>
      </c>
      <c r="T198" s="237">
        <f>S198*H198</f>
        <v>0</v>
      </c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R198" s="238" t="s">
        <v>177</v>
      </c>
      <c r="AT198" s="238" t="s">
        <v>172</v>
      </c>
      <c r="AU198" s="238" t="s">
        <v>87</v>
      </c>
      <c r="AY198" s="18" t="s">
        <v>170</v>
      </c>
      <c r="BE198" s="239">
        <f>IF(N198="základní",J198,0)</f>
        <v>0</v>
      </c>
      <c r="BF198" s="239">
        <f>IF(N198="snížená",J198,0)</f>
        <v>0</v>
      </c>
      <c r="BG198" s="239">
        <f>IF(N198="zákl. přenesená",J198,0)</f>
        <v>0</v>
      </c>
      <c r="BH198" s="239">
        <f>IF(N198="sníž. přenesená",J198,0)</f>
        <v>0</v>
      </c>
      <c r="BI198" s="239">
        <f>IF(N198="nulová",J198,0)</f>
        <v>0</v>
      </c>
      <c r="BJ198" s="18" t="s">
        <v>85</v>
      </c>
      <c r="BK198" s="239">
        <f>ROUND(I198*H198,2)</f>
        <v>0</v>
      </c>
      <c r="BL198" s="18" t="s">
        <v>177</v>
      </c>
      <c r="BM198" s="238" t="s">
        <v>1098</v>
      </c>
    </row>
    <row r="199" s="13" customFormat="1">
      <c r="A199" s="13"/>
      <c r="B199" s="240"/>
      <c r="C199" s="241"/>
      <c r="D199" s="242" t="s">
        <v>179</v>
      </c>
      <c r="E199" s="243" t="s">
        <v>1</v>
      </c>
      <c r="F199" s="244" t="s">
        <v>1099</v>
      </c>
      <c r="G199" s="241"/>
      <c r="H199" s="245">
        <v>5.6619999999999999</v>
      </c>
      <c r="I199" s="246"/>
      <c r="J199" s="241"/>
      <c r="K199" s="241"/>
      <c r="L199" s="247"/>
      <c r="M199" s="248"/>
      <c r="N199" s="249"/>
      <c r="O199" s="249"/>
      <c r="P199" s="249"/>
      <c r="Q199" s="249"/>
      <c r="R199" s="249"/>
      <c r="S199" s="249"/>
      <c r="T199" s="250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T199" s="251" t="s">
        <v>179</v>
      </c>
      <c r="AU199" s="251" t="s">
        <v>87</v>
      </c>
      <c r="AV199" s="13" t="s">
        <v>87</v>
      </c>
      <c r="AW199" s="13" t="s">
        <v>34</v>
      </c>
      <c r="AX199" s="13" t="s">
        <v>78</v>
      </c>
      <c r="AY199" s="251" t="s">
        <v>170</v>
      </c>
    </row>
    <row r="200" s="13" customFormat="1">
      <c r="A200" s="13"/>
      <c r="B200" s="240"/>
      <c r="C200" s="241"/>
      <c r="D200" s="242" t="s">
        <v>179</v>
      </c>
      <c r="E200" s="243" t="s">
        <v>1</v>
      </c>
      <c r="F200" s="244" t="s">
        <v>1100</v>
      </c>
      <c r="G200" s="241"/>
      <c r="H200" s="245">
        <v>-0.69899999999999995</v>
      </c>
      <c r="I200" s="246"/>
      <c r="J200" s="241"/>
      <c r="K200" s="241"/>
      <c r="L200" s="247"/>
      <c r="M200" s="248"/>
      <c r="N200" s="249"/>
      <c r="O200" s="249"/>
      <c r="P200" s="249"/>
      <c r="Q200" s="249"/>
      <c r="R200" s="249"/>
      <c r="S200" s="249"/>
      <c r="T200" s="250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T200" s="251" t="s">
        <v>179</v>
      </c>
      <c r="AU200" s="251" t="s">
        <v>87</v>
      </c>
      <c r="AV200" s="13" t="s">
        <v>87</v>
      </c>
      <c r="AW200" s="13" t="s">
        <v>34</v>
      </c>
      <c r="AX200" s="13" t="s">
        <v>78</v>
      </c>
      <c r="AY200" s="251" t="s">
        <v>170</v>
      </c>
    </row>
    <row r="201" s="13" customFormat="1">
      <c r="A201" s="13"/>
      <c r="B201" s="240"/>
      <c r="C201" s="241"/>
      <c r="D201" s="242" t="s">
        <v>179</v>
      </c>
      <c r="E201" s="243" t="s">
        <v>1</v>
      </c>
      <c r="F201" s="244" t="s">
        <v>1101</v>
      </c>
      <c r="G201" s="241"/>
      <c r="H201" s="245">
        <v>7.6529999999999996</v>
      </c>
      <c r="I201" s="246"/>
      <c r="J201" s="241"/>
      <c r="K201" s="241"/>
      <c r="L201" s="247"/>
      <c r="M201" s="248"/>
      <c r="N201" s="249"/>
      <c r="O201" s="249"/>
      <c r="P201" s="249"/>
      <c r="Q201" s="249"/>
      <c r="R201" s="249"/>
      <c r="S201" s="249"/>
      <c r="T201" s="250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T201" s="251" t="s">
        <v>179</v>
      </c>
      <c r="AU201" s="251" t="s">
        <v>87</v>
      </c>
      <c r="AV201" s="13" t="s">
        <v>87</v>
      </c>
      <c r="AW201" s="13" t="s">
        <v>34</v>
      </c>
      <c r="AX201" s="13" t="s">
        <v>78</v>
      </c>
      <c r="AY201" s="251" t="s">
        <v>170</v>
      </c>
    </row>
    <row r="202" s="13" customFormat="1">
      <c r="A202" s="13"/>
      <c r="B202" s="240"/>
      <c r="C202" s="241"/>
      <c r="D202" s="242" t="s">
        <v>179</v>
      </c>
      <c r="E202" s="243" t="s">
        <v>1</v>
      </c>
      <c r="F202" s="244" t="s">
        <v>1102</v>
      </c>
      <c r="G202" s="241"/>
      <c r="H202" s="245">
        <v>-0.52500000000000002</v>
      </c>
      <c r="I202" s="246"/>
      <c r="J202" s="241"/>
      <c r="K202" s="241"/>
      <c r="L202" s="247"/>
      <c r="M202" s="248"/>
      <c r="N202" s="249"/>
      <c r="O202" s="249"/>
      <c r="P202" s="249"/>
      <c r="Q202" s="249"/>
      <c r="R202" s="249"/>
      <c r="S202" s="249"/>
      <c r="T202" s="250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251" t="s">
        <v>179</v>
      </c>
      <c r="AU202" s="251" t="s">
        <v>87</v>
      </c>
      <c r="AV202" s="13" t="s">
        <v>87</v>
      </c>
      <c r="AW202" s="13" t="s">
        <v>34</v>
      </c>
      <c r="AX202" s="13" t="s">
        <v>78</v>
      </c>
      <c r="AY202" s="251" t="s">
        <v>170</v>
      </c>
    </row>
    <row r="203" s="15" customFormat="1">
      <c r="A203" s="15"/>
      <c r="B203" s="262"/>
      <c r="C203" s="263"/>
      <c r="D203" s="242" t="s">
        <v>179</v>
      </c>
      <c r="E203" s="264" t="s">
        <v>1</v>
      </c>
      <c r="F203" s="265" t="s">
        <v>209</v>
      </c>
      <c r="G203" s="263"/>
      <c r="H203" s="266">
        <v>12.090999999999999</v>
      </c>
      <c r="I203" s="267"/>
      <c r="J203" s="263"/>
      <c r="K203" s="263"/>
      <c r="L203" s="268"/>
      <c r="M203" s="269"/>
      <c r="N203" s="270"/>
      <c r="O203" s="270"/>
      <c r="P203" s="270"/>
      <c r="Q203" s="270"/>
      <c r="R203" s="270"/>
      <c r="S203" s="270"/>
      <c r="T203" s="271"/>
      <c r="U203" s="15"/>
      <c r="V203" s="15"/>
      <c r="W203" s="15"/>
      <c r="X203" s="15"/>
      <c r="Y203" s="15"/>
      <c r="Z203" s="15"/>
      <c r="AA203" s="15"/>
      <c r="AB203" s="15"/>
      <c r="AC203" s="15"/>
      <c r="AD203" s="15"/>
      <c r="AE203" s="15"/>
      <c r="AT203" s="272" t="s">
        <v>179</v>
      </c>
      <c r="AU203" s="272" t="s">
        <v>87</v>
      </c>
      <c r="AV203" s="15" t="s">
        <v>177</v>
      </c>
      <c r="AW203" s="15" t="s">
        <v>34</v>
      </c>
      <c r="AX203" s="15" t="s">
        <v>85</v>
      </c>
      <c r="AY203" s="272" t="s">
        <v>170</v>
      </c>
    </row>
    <row r="204" s="2" customFormat="1" ht="16.5" customHeight="1">
      <c r="A204" s="39"/>
      <c r="B204" s="40"/>
      <c r="C204" s="273" t="s">
        <v>313</v>
      </c>
      <c r="D204" s="273" t="s">
        <v>298</v>
      </c>
      <c r="E204" s="274" t="s">
        <v>1103</v>
      </c>
      <c r="F204" s="275" t="s">
        <v>1104</v>
      </c>
      <c r="G204" s="276" t="s">
        <v>278</v>
      </c>
      <c r="H204" s="277">
        <v>24.181999999999999</v>
      </c>
      <c r="I204" s="278"/>
      <c r="J204" s="279">
        <f>ROUND(I204*H204,2)</f>
        <v>0</v>
      </c>
      <c r="K204" s="275" t="s">
        <v>176</v>
      </c>
      <c r="L204" s="280"/>
      <c r="M204" s="281" t="s">
        <v>1</v>
      </c>
      <c r="N204" s="282" t="s">
        <v>43</v>
      </c>
      <c r="O204" s="92"/>
      <c r="P204" s="236">
        <f>O204*H204</f>
        <v>0</v>
      </c>
      <c r="Q204" s="236">
        <v>1</v>
      </c>
      <c r="R204" s="236">
        <f>Q204*H204</f>
        <v>24.181999999999999</v>
      </c>
      <c r="S204" s="236">
        <v>0</v>
      </c>
      <c r="T204" s="237">
        <f>S204*H204</f>
        <v>0</v>
      </c>
      <c r="U204" s="39"/>
      <c r="V204" s="39"/>
      <c r="W204" s="39"/>
      <c r="X204" s="39"/>
      <c r="Y204" s="39"/>
      <c r="Z204" s="39"/>
      <c r="AA204" s="39"/>
      <c r="AB204" s="39"/>
      <c r="AC204" s="39"/>
      <c r="AD204" s="39"/>
      <c r="AE204" s="39"/>
      <c r="AR204" s="238" t="s">
        <v>210</v>
      </c>
      <c r="AT204" s="238" t="s">
        <v>298</v>
      </c>
      <c r="AU204" s="238" t="s">
        <v>87</v>
      </c>
      <c r="AY204" s="18" t="s">
        <v>170</v>
      </c>
      <c r="BE204" s="239">
        <f>IF(N204="základní",J204,0)</f>
        <v>0</v>
      </c>
      <c r="BF204" s="239">
        <f>IF(N204="snížená",J204,0)</f>
        <v>0</v>
      </c>
      <c r="BG204" s="239">
        <f>IF(N204="zákl. přenesená",J204,0)</f>
        <v>0</v>
      </c>
      <c r="BH204" s="239">
        <f>IF(N204="sníž. přenesená",J204,0)</f>
        <v>0</v>
      </c>
      <c r="BI204" s="239">
        <f>IF(N204="nulová",J204,0)</f>
        <v>0</v>
      </c>
      <c r="BJ204" s="18" t="s">
        <v>85</v>
      </c>
      <c r="BK204" s="239">
        <f>ROUND(I204*H204,2)</f>
        <v>0</v>
      </c>
      <c r="BL204" s="18" t="s">
        <v>177</v>
      </c>
      <c r="BM204" s="238" t="s">
        <v>1105</v>
      </c>
    </row>
    <row r="205" s="13" customFormat="1">
      <c r="A205" s="13"/>
      <c r="B205" s="240"/>
      <c r="C205" s="241"/>
      <c r="D205" s="242" t="s">
        <v>179</v>
      </c>
      <c r="E205" s="241"/>
      <c r="F205" s="244" t="s">
        <v>1106</v>
      </c>
      <c r="G205" s="241"/>
      <c r="H205" s="245">
        <v>24.181999999999999</v>
      </c>
      <c r="I205" s="246"/>
      <c r="J205" s="241"/>
      <c r="K205" s="241"/>
      <c r="L205" s="247"/>
      <c r="M205" s="248"/>
      <c r="N205" s="249"/>
      <c r="O205" s="249"/>
      <c r="P205" s="249"/>
      <c r="Q205" s="249"/>
      <c r="R205" s="249"/>
      <c r="S205" s="249"/>
      <c r="T205" s="250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T205" s="251" t="s">
        <v>179</v>
      </c>
      <c r="AU205" s="251" t="s">
        <v>87</v>
      </c>
      <c r="AV205" s="13" t="s">
        <v>87</v>
      </c>
      <c r="AW205" s="13" t="s">
        <v>4</v>
      </c>
      <c r="AX205" s="13" t="s">
        <v>85</v>
      </c>
      <c r="AY205" s="251" t="s">
        <v>170</v>
      </c>
    </row>
    <row r="206" s="12" customFormat="1" ht="22.8" customHeight="1">
      <c r="A206" s="12"/>
      <c r="B206" s="211"/>
      <c r="C206" s="212"/>
      <c r="D206" s="213" t="s">
        <v>77</v>
      </c>
      <c r="E206" s="225" t="s">
        <v>87</v>
      </c>
      <c r="F206" s="225" t="s">
        <v>375</v>
      </c>
      <c r="G206" s="212"/>
      <c r="H206" s="212"/>
      <c r="I206" s="215"/>
      <c r="J206" s="226">
        <f>BK206</f>
        <v>0</v>
      </c>
      <c r="K206" s="212"/>
      <c r="L206" s="217"/>
      <c r="M206" s="218"/>
      <c r="N206" s="219"/>
      <c r="O206" s="219"/>
      <c r="P206" s="220">
        <f>SUM(P207:P209)</f>
        <v>0</v>
      </c>
      <c r="Q206" s="219"/>
      <c r="R206" s="220">
        <f>SUM(R207:R209)</f>
        <v>0.00088000000000000003</v>
      </c>
      <c r="S206" s="219"/>
      <c r="T206" s="221">
        <f>SUM(T207:T209)</f>
        <v>0</v>
      </c>
      <c r="U206" s="12"/>
      <c r="V206" s="12"/>
      <c r="W206" s="12"/>
      <c r="X206" s="12"/>
      <c r="Y206" s="12"/>
      <c r="Z206" s="12"/>
      <c r="AA206" s="12"/>
      <c r="AB206" s="12"/>
      <c r="AC206" s="12"/>
      <c r="AD206" s="12"/>
      <c r="AE206" s="12"/>
      <c r="AR206" s="222" t="s">
        <v>85</v>
      </c>
      <c r="AT206" s="223" t="s">
        <v>77</v>
      </c>
      <c r="AU206" s="223" t="s">
        <v>85</v>
      </c>
      <c r="AY206" s="222" t="s">
        <v>170</v>
      </c>
      <c r="BK206" s="224">
        <f>SUM(BK207:BK209)</f>
        <v>0</v>
      </c>
    </row>
    <row r="207" s="2" customFormat="1" ht="44.25" customHeight="1">
      <c r="A207" s="39"/>
      <c r="B207" s="40"/>
      <c r="C207" s="227" t="s">
        <v>318</v>
      </c>
      <c r="D207" s="227" t="s">
        <v>172</v>
      </c>
      <c r="E207" s="228" t="s">
        <v>690</v>
      </c>
      <c r="F207" s="229" t="s">
        <v>691</v>
      </c>
      <c r="G207" s="230" t="s">
        <v>389</v>
      </c>
      <c r="H207" s="231">
        <v>8</v>
      </c>
      <c r="I207" s="232"/>
      <c r="J207" s="233">
        <f>ROUND(I207*H207,2)</f>
        <v>0</v>
      </c>
      <c r="K207" s="229" t="s">
        <v>176</v>
      </c>
      <c r="L207" s="45"/>
      <c r="M207" s="234" t="s">
        <v>1</v>
      </c>
      <c r="N207" s="235" t="s">
        <v>43</v>
      </c>
      <c r="O207" s="92"/>
      <c r="P207" s="236">
        <f>O207*H207</f>
        <v>0</v>
      </c>
      <c r="Q207" s="236">
        <v>0.00011</v>
      </c>
      <c r="R207" s="236">
        <f>Q207*H207</f>
        <v>0.00088000000000000003</v>
      </c>
      <c r="S207" s="236">
        <v>0</v>
      </c>
      <c r="T207" s="237">
        <f>S207*H207</f>
        <v>0</v>
      </c>
      <c r="U207" s="39"/>
      <c r="V207" s="39"/>
      <c r="W207" s="39"/>
      <c r="X207" s="39"/>
      <c r="Y207" s="39"/>
      <c r="Z207" s="39"/>
      <c r="AA207" s="39"/>
      <c r="AB207" s="39"/>
      <c r="AC207" s="39"/>
      <c r="AD207" s="39"/>
      <c r="AE207" s="39"/>
      <c r="AR207" s="238" t="s">
        <v>177</v>
      </c>
      <c r="AT207" s="238" t="s">
        <v>172</v>
      </c>
      <c r="AU207" s="238" t="s">
        <v>87</v>
      </c>
      <c r="AY207" s="18" t="s">
        <v>170</v>
      </c>
      <c r="BE207" s="239">
        <f>IF(N207="základní",J207,0)</f>
        <v>0</v>
      </c>
      <c r="BF207" s="239">
        <f>IF(N207="snížená",J207,0)</f>
        <v>0</v>
      </c>
      <c r="BG207" s="239">
        <f>IF(N207="zákl. přenesená",J207,0)</f>
        <v>0</v>
      </c>
      <c r="BH207" s="239">
        <f>IF(N207="sníž. přenesená",J207,0)</f>
        <v>0</v>
      </c>
      <c r="BI207" s="239">
        <f>IF(N207="nulová",J207,0)</f>
        <v>0</v>
      </c>
      <c r="BJ207" s="18" t="s">
        <v>85</v>
      </c>
      <c r="BK207" s="239">
        <f>ROUND(I207*H207,2)</f>
        <v>0</v>
      </c>
      <c r="BL207" s="18" t="s">
        <v>177</v>
      </c>
      <c r="BM207" s="238" t="s">
        <v>1107</v>
      </c>
    </row>
    <row r="208" s="13" customFormat="1">
      <c r="A208" s="13"/>
      <c r="B208" s="240"/>
      <c r="C208" s="241"/>
      <c r="D208" s="242" t="s">
        <v>179</v>
      </c>
      <c r="E208" s="243" t="s">
        <v>1</v>
      </c>
      <c r="F208" s="244" t="s">
        <v>1108</v>
      </c>
      <c r="G208" s="241"/>
      <c r="H208" s="245">
        <v>8</v>
      </c>
      <c r="I208" s="246"/>
      <c r="J208" s="241"/>
      <c r="K208" s="241"/>
      <c r="L208" s="247"/>
      <c r="M208" s="248"/>
      <c r="N208" s="249"/>
      <c r="O208" s="249"/>
      <c r="P208" s="249"/>
      <c r="Q208" s="249"/>
      <c r="R208" s="249"/>
      <c r="S208" s="249"/>
      <c r="T208" s="250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T208" s="251" t="s">
        <v>179</v>
      </c>
      <c r="AU208" s="251" t="s">
        <v>87</v>
      </c>
      <c r="AV208" s="13" t="s">
        <v>87</v>
      </c>
      <c r="AW208" s="13" t="s">
        <v>34</v>
      </c>
      <c r="AX208" s="13" t="s">
        <v>85</v>
      </c>
      <c r="AY208" s="251" t="s">
        <v>170</v>
      </c>
    </row>
    <row r="209" s="2" customFormat="1" ht="24.15" customHeight="1">
      <c r="A209" s="39"/>
      <c r="B209" s="40"/>
      <c r="C209" s="227" t="s">
        <v>323</v>
      </c>
      <c r="D209" s="227" t="s">
        <v>172</v>
      </c>
      <c r="E209" s="228" t="s">
        <v>700</v>
      </c>
      <c r="F209" s="229" t="s">
        <v>701</v>
      </c>
      <c r="G209" s="230" t="s">
        <v>389</v>
      </c>
      <c r="H209" s="231">
        <v>8</v>
      </c>
      <c r="I209" s="232"/>
      <c r="J209" s="233">
        <f>ROUND(I209*H209,2)</f>
        <v>0</v>
      </c>
      <c r="K209" s="229" t="s">
        <v>176</v>
      </c>
      <c r="L209" s="45"/>
      <c r="M209" s="234" t="s">
        <v>1</v>
      </c>
      <c r="N209" s="235" t="s">
        <v>43</v>
      </c>
      <c r="O209" s="92"/>
      <c r="P209" s="236">
        <f>O209*H209</f>
        <v>0</v>
      </c>
      <c r="Q209" s="236">
        <v>0</v>
      </c>
      <c r="R209" s="236">
        <f>Q209*H209</f>
        <v>0</v>
      </c>
      <c r="S209" s="236">
        <v>0</v>
      </c>
      <c r="T209" s="237">
        <f>S209*H209</f>
        <v>0</v>
      </c>
      <c r="U209" s="39"/>
      <c r="V209" s="39"/>
      <c r="W209" s="39"/>
      <c r="X209" s="39"/>
      <c r="Y209" s="39"/>
      <c r="Z209" s="39"/>
      <c r="AA209" s="39"/>
      <c r="AB209" s="39"/>
      <c r="AC209" s="39"/>
      <c r="AD209" s="39"/>
      <c r="AE209" s="39"/>
      <c r="AR209" s="238" t="s">
        <v>177</v>
      </c>
      <c r="AT209" s="238" t="s">
        <v>172</v>
      </c>
      <c r="AU209" s="238" t="s">
        <v>87</v>
      </c>
      <c r="AY209" s="18" t="s">
        <v>170</v>
      </c>
      <c r="BE209" s="239">
        <f>IF(N209="základní",J209,0)</f>
        <v>0</v>
      </c>
      <c r="BF209" s="239">
        <f>IF(N209="snížená",J209,0)</f>
        <v>0</v>
      </c>
      <c r="BG209" s="239">
        <f>IF(N209="zákl. přenesená",J209,0)</f>
        <v>0</v>
      </c>
      <c r="BH209" s="239">
        <f>IF(N209="sníž. přenesená",J209,0)</f>
        <v>0</v>
      </c>
      <c r="BI209" s="239">
        <f>IF(N209="nulová",J209,0)</f>
        <v>0</v>
      </c>
      <c r="BJ209" s="18" t="s">
        <v>85</v>
      </c>
      <c r="BK209" s="239">
        <f>ROUND(I209*H209,2)</f>
        <v>0</v>
      </c>
      <c r="BL209" s="18" t="s">
        <v>177</v>
      </c>
      <c r="BM209" s="238" t="s">
        <v>1109</v>
      </c>
    </row>
    <row r="210" s="12" customFormat="1" ht="22.8" customHeight="1">
      <c r="A210" s="12"/>
      <c r="B210" s="211"/>
      <c r="C210" s="212"/>
      <c r="D210" s="213" t="s">
        <v>77</v>
      </c>
      <c r="E210" s="225" t="s">
        <v>185</v>
      </c>
      <c r="F210" s="225" t="s">
        <v>882</v>
      </c>
      <c r="G210" s="212"/>
      <c r="H210" s="212"/>
      <c r="I210" s="215"/>
      <c r="J210" s="226">
        <f>BK210</f>
        <v>0</v>
      </c>
      <c r="K210" s="212"/>
      <c r="L210" s="217"/>
      <c r="M210" s="218"/>
      <c r="N210" s="219"/>
      <c r="O210" s="219"/>
      <c r="P210" s="220">
        <f>SUM(P211:P226)</f>
        <v>0</v>
      </c>
      <c r="Q210" s="219"/>
      <c r="R210" s="220">
        <f>SUM(R211:R226)</f>
        <v>0.26864959999999999</v>
      </c>
      <c r="S210" s="219"/>
      <c r="T210" s="221">
        <f>SUM(T211:T226)</f>
        <v>0</v>
      </c>
      <c r="U210" s="12"/>
      <c r="V210" s="12"/>
      <c r="W210" s="12"/>
      <c r="X210" s="12"/>
      <c r="Y210" s="12"/>
      <c r="Z210" s="12"/>
      <c r="AA210" s="12"/>
      <c r="AB210" s="12"/>
      <c r="AC210" s="12"/>
      <c r="AD210" s="12"/>
      <c r="AE210" s="12"/>
      <c r="AR210" s="222" t="s">
        <v>85</v>
      </c>
      <c r="AT210" s="223" t="s">
        <v>77</v>
      </c>
      <c r="AU210" s="223" t="s">
        <v>85</v>
      </c>
      <c r="AY210" s="222" t="s">
        <v>170</v>
      </c>
      <c r="BK210" s="224">
        <f>SUM(BK211:BK226)</f>
        <v>0</v>
      </c>
    </row>
    <row r="211" s="2" customFormat="1" ht="66.75" customHeight="1">
      <c r="A211" s="39"/>
      <c r="B211" s="40"/>
      <c r="C211" s="227" t="s">
        <v>328</v>
      </c>
      <c r="D211" s="227" t="s">
        <v>172</v>
      </c>
      <c r="E211" s="228" t="s">
        <v>883</v>
      </c>
      <c r="F211" s="229" t="s">
        <v>1110</v>
      </c>
      <c r="G211" s="230" t="s">
        <v>224</v>
      </c>
      <c r="H211" s="231">
        <v>3.952</v>
      </c>
      <c r="I211" s="232"/>
      <c r="J211" s="233">
        <f>ROUND(I211*H211,2)</f>
        <v>0</v>
      </c>
      <c r="K211" s="229" t="s">
        <v>176</v>
      </c>
      <c r="L211" s="45"/>
      <c r="M211" s="234" t="s">
        <v>1</v>
      </c>
      <c r="N211" s="235" t="s">
        <v>43</v>
      </c>
      <c r="O211" s="92"/>
      <c r="P211" s="236">
        <f>O211*H211</f>
        <v>0</v>
      </c>
      <c r="Q211" s="236">
        <v>0</v>
      </c>
      <c r="R211" s="236">
        <f>Q211*H211</f>
        <v>0</v>
      </c>
      <c r="S211" s="236">
        <v>0</v>
      </c>
      <c r="T211" s="237">
        <f>S211*H211</f>
        <v>0</v>
      </c>
      <c r="U211" s="39"/>
      <c r="V211" s="39"/>
      <c r="W211" s="39"/>
      <c r="X211" s="39"/>
      <c r="Y211" s="39"/>
      <c r="Z211" s="39"/>
      <c r="AA211" s="39"/>
      <c r="AB211" s="39"/>
      <c r="AC211" s="39"/>
      <c r="AD211" s="39"/>
      <c r="AE211" s="39"/>
      <c r="AR211" s="238" t="s">
        <v>177</v>
      </c>
      <c r="AT211" s="238" t="s">
        <v>172</v>
      </c>
      <c r="AU211" s="238" t="s">
        <v>87</v>
      </c>
      <c r="AY211" s="18" t="s">
        <v>170</v>
      </c>
      <c r="BE211" s="239">
        <f>IF(N211="základní",J211,0)</f>
        <v>0</v>
      </c>
      <c r="BF211" s="239">
        <f>IF(N211="snížená",J211,0)</f>
        <v>0</v>
      </c>
      <c r="BG211" s="239">
        <f>IF(N211="zákl. přenesená",J211,0)</f>
        <v>0</v>
      </c>
      <c r="BH211" s="239">
        <f>IF(N211="sníž. přenesená",J211,0)</f>
        <v>0</v>
      </c>
      <c r="BI211" s="239">
        <f>IF(N211="nulová",J211,0)</f>
        <v>0</v>
      </c>
      <c r="BJ211" s="18" t="s">
        <v>85</v>
      </c>
      <c r="BK211" s="239">
        <f>ROUND(I211*H211,2)</f>
        <v>0</v>
      </c>
      <c r="BL211" s="18" t="s">
        <v>177</v>
      </c>
      <c r="BM211" s="238" t="s">
        <v>1111</v>
      </c>
    </row>
    <row r="212" s="13" customFormat="1">
      <c r="A212" s="13"/>
      <c r="B212" s="240"/>
      <c r="C212" s="241"/>
      <c r="D212" s="242" t="s">
        <v>179</v>
      </c>
      <c r="E212" s="243" t="s">
        <v>1</v>
      </c>
      <c r="F212" s="244" t="s">
        <v>1112</v>
      </c>
      <c r="G212" s="241"/>
      <c r="H212" s="245">
        <v>2.7200000000000002</v>
      </c>
      <c r="I212" s="246"/>
      <c r="J212" s="241"/>
      <c r="K212" s="241"/>
      <c r="L212" s="247"/>
      <c r="M212" s="248"/>
      <c r="N212" s="249"/>
      <c r="O212" s="249"/>
      <c r="P212" s="249"/>
      <c r="Q212" s="249"/>
      <c r="R212" s="249"/>
      <c r="S212" s="249"/>
      <c r="T212" s="250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T212" s="251" t="s">
        <v>179</v>
      </c>
      <c r="AU212" s="251" t="s">
        <v>87</v>
      </c>
      <c r="AV212" s="13" t="s">
        <v>87</v>
      </c>
      <c r="AW212" s="13" t="s">
        <v>34</v>
      </c>
      <c r="AX212" s="13" t="s">
        <v>78</v>
      </c>
      <c r="AY212" s="251" t="s">
        <v>170</v>
      </c>
    </row>
    <row r="213" s="13" customFormat="1">
      <c r="A213" s="13"/>
      <c r="B213" s="240"/>
      <c r="C213" s="241"/>
      <c r="D213" s="242" t="s">
        <v>179</v>
      </c>
      <c r="E213" s="243" t="s">
        <v>1</v>
      </c>
      <c r="F213" s="244" t="s">
        <v>1113</v>
      </c>
      <c r="G213" s="241"/>
      <c r="H213" s="245">
        <v>1.232</v>
      </c>
      <c r="I213" s="246"/>
      <c r="J213" s="241"/>
      <c r="K213" s="241"/>
      <c r="L213" s="247"/>
      <c r="M213" s="248"/>
      <c r="N213" s="249"/>
      <c r="O213" s="249"/>
      <c r="P213" s="249"/>
      <c r="Q213" s="249"/>
      <c r="R213" s="249"/>
      <c r="S213" s="249"/>
      <c r="T213" s="250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T213" s="251" t="s">
        <v>179</v>
      </c>
      <c r="AU213" s="251" t="s">
        <v>87</v>
      </c>
      <c r="AV213" s="13" t="s">
        <v>87</v>
      </c>
      <c r="AW213" s="13" t="s">
        <v>34</v>
      </c>
      <c r="AX213" s="13" t="s">
        <v>78</v>
      </c>
      <c r="AY213" s="251" t="s">
        <v>170</v>
      </c>
    </row>
    <row r="214" s="15" customFormat="1">
      <c r="A214" s="15"/>
      <c r="B214" s="262"/>
      <c r="C214" s="263"/>
      <c r="D214" s="242" t="s">
        <v>179</v>
      </c>
      <c r="E214" s="264" t="s">
        <v>1</v>
      </c>
      <c r="F214" s="265" t="s">
        <v>209</v>
      </c>
      <c r="G214" s="263"/>
      <c r="H214" s="266">
        <v>3.952</v>
      </c>
      <c r="I214" s="267"/>
      <c r="J214" s="263"/>
      <c r="K214" s="263"/>
      <c r="L214" s="268"/>
      <c r="M214" s="269"/>
      <c r="N214" s="270"/>
      <c r="O214" s="270"/>
      <c r="P214" s="270"/>
      <c r="Q214" s="270"/>
      <c r="R214" s="270"/>
      <c r="S214" s="270"/>
      <c r="T214" s="271"/>
      <c r="U214" s="15"/>
      <c r="V214" s="15"/>
      <c r="W214" s="15"/>
      <c r="X214" s="15"/>
      <c r="Y214" s="15"/>
      <c r="Z214" s="15"/>
      <c r="AA214" s="15"/>
      <c r="AB214" s="15"/>
      <c r="AC214" s="15"/>
      <c r="AD214" s="15"/>
      <c r="AE214" s="15"/>
      <c r="AT214" s="272" t="s">
        <v>179</v>
      </c>
      <c r="AU214" s="272" t="s">
        <v>87</v>
      </c>
      <c r="AV214" s="15" t="s">
        <v>177</v>
      </c>
      <c r="AW214" s="15" t="s">
        <v>34</v>
      </c>
      <c r="AX214" s="15" t="s">
        <v>85</v>
      </c>
      <c r="AY214" s="272" t="s">
        <v>170</v>
      </c>
    </row>
    <row r="215" s="2" customFormat="1" ht="76.35" customHeight="1">
      <c r="A215" s="39"/>
      <c r="B215" s="40"/>
      <c r="C215" s="227" t="s">
        <v>333</v>
      </c>
      <c r="D215" s="227" t="s">
        <v>172</v>
      </c>
      <c r="E215" s="228" t="s">
        <v>893</v>
      </c>
      <c r="F215" s="229" t="s">
        <v>1114</v>
      </c>
      <c r="G215" s="230" t="s">
        <v>175</v>
      </c>
      <c r="H215" s="231">
        <v>18.600000000000001</v>
      </c>
      <c r="I215" s="232"/>
      <c r="J215" s="233">
        <f>ROUND(I215*H215,2)</f>
        <v>0</v>
      </c>
      <c r="K215" s="229" t="s">
        <v>176</v>
      </c>
      <c r="L215" s="45"/>
      <c r="M215" s="234" t="s">
        <v>1</v>
      </c>
      <c r="N215" s="235" t="s">
        <v>43</v>
      </c>
      <c r="O215" s="92"/>
      <c r="P215" s="236">
        <f>O215*H215</f>
        <v>0</v>
      </c>
      <c r="Q215" s="236">
        <v>0.0086499999999999997</v>
      </c>
      <c r="R215" s="236">
        <f>Q215*H215</f>
        <v>0.16089000000000001</v>
      </c>
      <c r="S215" s="236">
        <v>0</v>
      </c>
      <c r="T215" s="237">
        <f>S215*H215</f>
        <v>0</v>
      </c>
      <c r="U215" s="39"/>
      <c r="V215" s="39"/>
      <c r="W215" s="39"/>
      <c r="X215" s="39"/>
      <c r="Y215" s="39"/>
      <c r="Z215" s="39"/>
      <c r="AA215" s="39"/>
      <c r="AB215" s="39"/>
      <c r="AC215" s="39"/>
      <c r="AD215" s="39"/>
      <c r="AE215" s="39"/>
      <c r="AR215" s="238" t="s">
        <v>177</v>
      </c>
      <c r="AT215" s="238" t="s">
        <v>172</v>
      </c>
      <c r="AU215" s="238" t="s">
        <v>87</v>
      </c>
      <c r="AY215" s="18" t="s">
        <v>170</v>
      </c>
      <c r="BE215" s="239">
        <f>IF(N215="základní",J215,0)</f>
        <v>0</v>
      </c>
      <c r="BF215" s="239">
        <f>IF(N215="snížená",J215,0)</f>
        <v>0</v>
      </c>
      <c r="BG215" s="239">
        <f>IF(N215="zákl. přenesená",J215,0)</f>
        <v>0</v>
      </c>
      <c r="BH215" s="239">
        <f>IF(N215="sníž. přenesená",J215,0)</f>
        <v>0</v>
      </c>
      <c r="BI215" s="239">
        <f>IF(N215="nulová",J215,0)</f>
        <v>0</v>
      </c>
      <c r="BJ215" s="18" t="s">
        <v>85</v>
      </c>
      <c r="BK215" s="239">
        <f>ROUND(I215*H215,2)</f>
        <v>0</v>
      </c>
      <c r="BL215" s="18" t="s">
        <v>177</v>
      </c>
      <c r="BM215" s="238" t="s">
        <v>1115</v>
      </c>
    </row>
    <row r="216" s="13" customFormat="1">
      <c r="A216" s="13"/>
      <c r="B216" s="240"/>
      <c r="C216" s="241"/>
      <c r="D216" s="242" t="s">
        <v>179</v>
      </c>
      <c r="E216" s="243" t="s">
        <v>1</v>
      </c>
      <c r="F216" s="244" t="s">
        <v>1116</v>
      </c>
      <c r="G216" s="241"/>
      <c r="H216" s="245">
        <v>14.960000000000001</v>
      </c>
      <c r="I216" s="246"/>
      <c r="J216" s="241"/>
      <c r="K216" s="241"/>
      <c r="L216" s="247"/>
      <c r="M216" s="248"/>
      <c r="N216" s="249"/>
      <c r="O216" s="249"/>
      <c r="P216" s="249"/>
      <c r="Q216" s="249"/>
      <c r="R216" s="249"/>
      <c r="S216" s="249"/>
      <c r="T216" s="250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T216" s="251" t="s">
        <v>179</v>
      </c>
      <c r="AU216" s="251" t="s">
        <v>87</v>
      </c>
      <c r="AV216" s="13" t="s">
        <v>87</v>
      </c>
      <c r="AW216" s="13" t="s">
        <v>34</v>
      </c>
      <c r="AX216" s="13" t="s">
        <v>78</v>
      </c>
      <c r="AY216" s="251" t="s">
        <v>170</v>
      </c>
    </row>
    <row r="217" s="13" customFormat="1">
      <c r="A217" s="13"/>
      <c r="B217" s="240"/>
      <c r="C217" s="241"/>
      <c r="D217" s="242" t="s">
        <v>179</v>
      </c>
      <c r="E217" s="243" t="s">
        <v>1</v>
      </c>
      <c r="F217" s="244" t="s">
        <v>1117</v>
      </c>
      <c r="G217" s="241"/>
      <c r="H217" s="245">
        <v>3.6400000000000001</v>
      </c>
      <c r="I217" s="246"/>
      <c r="J217" s="241"/>
      <c r="K217" s="241"/>
      <c r="L217" s="247"/>
      <c r="M217" s="248"/>
      <c r="N217" s="249"/>
      <c r="O217" s="249"/>
      <c r="P217" s="249"/>
      <c r="Q217" s="249"/>
      <c r="R217" s="249"/>
      <c r="S217" s="249"/>
      <c r="T217" s="250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T217" s="251" t="s">
        <v>179</v>
      </c>
      <c r="AU217" s="251" t="s">
        <v>87</v>
      </c>
      <c r="AV217" s="13" t="s">
        <v>87</v>
      </c>
      <c r="AW217" s="13" t="s">
        <v>34</v>
      </c>
      <c r="AX217" s="13" t="s">
        <v>78</v>
      </c>
      <c r="AY217" s="251" t="s">
        <v>170</v>
      </c>
    </row>
    <row r="218" s="15" customFormat="1">
      <c r="A218" s="15"/>
      <c r="B218" s="262"/>
      <c r="C218" s="263"/>
      <c r="D218" s="242" t="s">
        <v>179</v>
      </c>
      <c r="E218" s="264" t="s">
        <v>1</v>
      </c>
      <c r="F218" s="265" t="s">
        <v>209</v>
      </c>
      <c r="G218" s="263"/>
      <c r="H218" s="266">
        <v>18.600000000000001</v>
      </c>
      <c r="I218" s="267"/>
      <c r="J218" s="263"/>
      <c r="K218" s="263"/>
      <c r="L218" s="268"/>
      <c r="M218" s="269"/>
      <c r="N218" s="270"/>
      <c r="O218" s="270"/>
      <c r="P218" s="270"/>
      <c r="Q218" s="270"/>
      <c r="R218" s="270"/>
      <c r="S218" s="270"/>
      <c r="T218" s="271"/>
      <c r="U218" s="15"/>
      <c r="V218" s="15"/>
      <c r="W218" s="15"/>
      <c r="X218" s="15"/>
      <c r="Y218" s="15"/>
      <c r="Z218" s="15"/>
      <c r="AA218" s="15"/>
      <c r="AB218" s="15"/>
      <c r="AC218" s="15"/>
      <c r="AD218" s="15"/>
      <c r="AE218" s="15"/>
      <c r="AT218" s="272" t="s">
        <v>179</v>
      </c>
      <c r="AU218" s="272" t="s">
        <v>87</v>
      </c>
      <c r="AV218" s="15" t="s">
        <v>177</v>
      </c>
      <c r="AW218" s="15" t="s">
        <v>34</v>
      </c>
      <c r="AX218" s="15" t="s">
        <v>85</v>
      </c>
      <c r="AY218" s="272" t="s">
        <v>170</v>
      </c>
    </row>
    <row r="219" s="2" customFormat="1" ht="76.35" customHeight="1">
      <c r="A219" s="39"/>
      <c r="B219" s="40"/>
      <c r="C219" s="227" t="s">
        <v>338</v>
      </c>
      <c r="D219" s="227" t="s">
        <v>172</v>
      </c>
      <c r="E219" s="228" t="s">
        <v>903</v>
      </c>
      <c r="F219" s="229" t="s">
        <v>1118</v>
      </c>
      <c r="G219" s="230" t="s">
        <v>175</v>
      </c>
      <c r="H219" s="231">
        <v>48.18</v>
      </c>
      <c r="I219" s="232"/>
      <c r="J219" s="233">
        <f>ROUND(I219*H219,2)</f>
        <v>0</v>
      </c>
      <c r="K219" s="229" t="s">
        <v>176</v>
      </c>
      <c r="L219" s="45"/>
      <c r="M219" s="234" t="s">
        <v>1</v>
      </c>
      <c r="N219" s="235" t="s">
        <v>43</v>
      </c>
      <c r="O219" s="92"/>
      <c r="P219" s="236">
        <f>O219*H219</f>
        <v>0</v>
      </c>
      <c r="Q219" s="236">
        <v>0</v>
      </c>
      <c r="R219" s="236">
        <f>Q219*H219</f>
        <v>0</v>
      </c>
      <c r="S219" s="236">
        <v>0</v>
      </c>
      <c r="T219" s="237">
        <f>S219*H219</f>
        <v>0</v>
      </c>
      <c r="U219" s="39"/>
      <c r="V219" s="39"/>
      <c r="W219" s="39"/>
      <c r="X219" s="39"/>
      <c r="Y219" s="39"/>
      <c r="Z219" s="39"/>
      <c r="AA219" s="39"/>
      <c r="AB219" s="39"/>
      <c r="AC219" s="39"/>
      <c r="AD219" s="39"/>
      <c r="AE219" s="39"/>
      <c r="AR219" s="238" t="s">
        <v>177</v>
      </c>
      <c r="AT219" s="238" t="s">
        <v>172</v>
      </c>
      <c r="AU219" s="238" t="s">
        <v>87</v>
      </c>
      <c r="AY219" s="18" t="s">
        <v>170</v>
      </c>
      <c r="BE219" s="239">
        <f>IF(N219="základní",J219,0)</f>
        <v>0</v>
      </c>
      <c r="BF219" s="239">
        <f>IF(N219="snížená",J219,0)</f>
        <v>0</v>
      </c>
      <c r="BG219" s="239">
        <f>IF(N219="zákl. přenesená",J219,0)</f>
        <v>0</v>
      </c>
      <c r="BH219" s="239">
        <f>IF(N219="sníž. přenesená",J219,0)</f>
        <v>0</v>
      </c>
      <c r="BI219" s="239">
        <f>IF(N219="nulová",J219,0)</f>
        <v>0</v>
      </c>
      <c r="BJ219" s="18" t="s">
        <v>85</v>
      </c>
      <c r="BK219" s="239">
        <f>ROUND(I219*H219,2)</f>
        <v>0</v>
      </c>
      <c r="BL219" s="18" t="s">
        <v>177</v>
      </c>
      <c r="BM219" s="238" t="s">
        <v>1119</v>
      </c>
    </row>
    <row r="220" s="13" customFormat="1">
      <c r="A220" s="13"/>
      <c r="B220" s="240"/>
      <c r="C220" s="241"/>
      <c r="D220" s="242" t="s">
        <v>179</v>
      </c>
      <c r="E220" s="243" t="s">
        <v>1</v>
      </c>
      <c r="F220" s="244" t="s">
        <v>1120</v>
      </c>
      <c r="G220" s="241"/>
      <c r="H220" s="245">
        <v>48.18</v>
      </c>
      <c r="I220" s="246"/>
      <c r="J220" s="241"/>
      <c r="K220" s="241"/>
      <c r="L220" s="247"/>
      <c r="M220" s="248"/>
      <c r="N220" s="249"/>
      <c r="O220" s="249"/>
      <c r="P220" s="249"/>
      <c r="Q220" s="249"/>
      <c r="R220" s="249"/>
      <c r="S220" s="249"/>
      <c r="T220" s="250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T220" s="251" t="s">
        <v>179</v>
      </c>
      <c r="AU220" s="251" t="s">
        <v>87</v>
      </c>
      <c r="AV220" s="13" t="s">
        <v>87</v>
      </c>
      <c r="AW220" s="13" t="s">
        <v>34</v>
      </c>
      <c r="AX220" s="13" t="s">
        <v>85</v>
      </c>
      <c r="AY220" s="251" t="s">
        <v>170</v>
      </c>
    </row>
    <row r="221" s="2" customFormat="1" ht="78" customHeight="1">
      <c r="A221" s="39"/>
      <c r="B221" s="40"/>
      <c r="C221" s="227" t="s">
        <v>343</v>
      </c>
      <c r="D221" s="227" t="s">
        <v>172</v>
      </c>
      <c r="E221" s="228" t="s">
        <v>907</v>
      </c>
      <c r="F221" s="229" t="s">
        <v>1121</v>
      </c>
      <c r="G221" s="230" t="s">
        <v>278</v>
      </c>
      <c r="H221" s="231">
        <v>0.014999999999999999</v>
      </c>
      <c r="I221" s="232"/>
      <c r="J221" s="233">
        <f>ROUND(I221*H221,2)</f>
        <v>0</v>
      </c>
      <c r="K221" s="229" t="s">
        <v>176</v>
      </c>
      <c r="L221" s="45"/>
      <c r="M221" s="234" t="s">
        <v>1</v>
      </c>
      <c r="N221" s="235" t="s">
        <v>43</v>
      </c>
      <c r="O221" s="92"/>
      <c r="P221" s="236">
        <f>O221*H221</f>
        <v>0</v>
      </c>
      <c r="Q221" s="236">
        <v>1.08528</v>
      </c>
      <c r="R221" s="236">
        <f>Q221*H221</f>
        <v>0.016279200000000001</v>
      </c>
      <c r="S221" s="236">
        <v>0</v>
      </c>
      <c r="T221" s="237">
        <f>S221*H221</f>
        <v>0</v>
      </c>
      <c r="U221" s="39"/>
      <c r="V221" s="39"/>
      <c r="W221" s="39"/>
      <c r="X221" s="39"/>
      <c r="Y221" s="39"/>
      <c r="Z221" s="39"/>
      <c r="AA221" s="39"/>
      <c r="AB221" s="39"/>
      <c r="AC221" s="39"/>
      <c r="AD221" s="39"/>
      <c r="AE221" s="39"/>
      <c r="AR221" s="238" t="s">
        <v>177</v>
      </c>
      <c r="AT221" s="238" t="s">
        <v>172</v>
      </c>
      <c r="AU221" s="238" t="s">
        <v>87</v>
      </c>
      <c r="AY221" s="18" t="s">
        <v>170</v>
      </c>
      <c r="BE221" s="239">
        <f>IF(N221="základní",J221,0)</f>
        <v>0</v>
      </c>
      <c r="BF221" s="239">
        <f>IF(N221="snížená",J221,0)</f>
        <v>0</v>
      </c>
      <c r="BG221" s="239">
        <f>IF(N221="zákl. přenesená",J221,0)</f>
        <v>0</v>
      </c>
      <c r="BH221" s="239">
        <f>IF(N221="sníž. přenesená",J221,0)</f>
        <v>0</v>
      </c>
      <c r="BI221" s="239">
        <f>IF(N221="nulová",J221,0)</f>
        <v>0</v>
      </c>
      <c r="BJ221" s="18" t="s">
        <v>85</v>
      </c>
      <c r="BK221" s="239">
        <f>ROUND(I221*H221,2)</f>
        <v>0</v>
      </c>
      <c r="BL221" s="18" t="s">
        <v>177</v>
      </c>
      <c r="BM221" s="238" t="s">
        <v>1122</v>
      </c>
    </row>
    <row r="222" s="13" customFormat="1">
      <c r="A222" s="13"/>
      <c r="B222" s="240"/>
      <c r="C222" s="241"/>
      <c r="D222" s="242" t="s">
        <v>179</v>
      </c>
      <c r="E222" s="243" t="s">
        <v>1</v>
      </c>
      <c r="F222" s="244" t="s">
        <v>1123</v>
      </c>
      <c r="G222" s="241"/>
      <c r="H222" s="245">
        <v>0.0050000000000000001</v>
      </c>
      <c r="I222" s="246"/>
      <c r="J222" s="241"/>
      <c r="K222" s="241"/>
      <c r="L222" s="247"/>
      <c r="M222" s="248"/>
      <c r="N222" s="249"/>
      <c r="O222" s="249"/>
      <c r="P222" s="249"/>
      <c r="Q222" s="249"/>
      <c r="R222" s="249"/>
      <c r="S222" s="249"/>
      <c r="T222" s="250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T222" s="251" t="s">
        <v>179</v>
      </c>
      <c r="AU222" s="251" t="s">
        <v>87</v>
      </c>
      <c r="AV222" s="13" t="s">
        <v>87</v>
      </c>
      <c r="AW222" s="13" t="s">
        <v>34</v>
      </c>
      <c r="AX222" s="13" t="s">
        <v>78</v>
      </c>
      <c r="AY222" s="251" t="s">
        <v>170</v>
      </c>
    </row>
    <row r="223" s="13" customFormat="1">
      <c r="A223" s="13"/>
      <c r="B223" s="240"/>
      <c r="C223" s="241"/>
      <c r="D223" s="242" t="s">
        <v>179</v>
      </c>
      <c r="E223" s="243" t="s">
        <v>1</v>
      </c>
      <c r="F223" s="244" t="s">
        <v>1124</v>
      </c>
      <c r="G223" s="241"/>
      <c r="H223" s="245">
        <v>0.01</v>
      </c>
      <c r="I223" s="246"/>
      <c r="J223" s="241"/>
      <c r="K223" s="241"/>
      <c r="L223" s="247"/>
      <c r="M223" s="248"/>
      <c r="N223" s="249"/>
      <c r="O223" s="249"/>
      <c r="P223" s="249"/>
      <c r="Q223" s="249"/>
      <c r="R223" s="249"/>
      <c r="S223" s="249"/>
      <c r="T223" s="250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T223" s="251" t="s">
        <v>179</v>
      </c>
      <c r="AU223" s="251" t="s">
        <v>87</v>
      </c>
      <c r="AV223" s="13" t="s">
        <v>87</v>
      </c>
      <c r="AW223" s="13" t="s">
        <v>34</v>
      </c>
      <c r="AX223" s="13" t="s">
        <v>78</v>
      </c>
      <c r="AY223" s="251" t="s">
        <v>170</v>
      </c>
    </row>
    <row r="224" s="15" customFormat="1">
      <c r="A224" s="15"/>
      <c r="B224" s="262"/>
      <c r="C224" s="263"/>
      <c r="D224" s="242" t="s">
        <v>179</v>
      </c>
      <c r="E224" s="264" t="s">
        <v>1</v>
      </c>
      <c r="F224" s="265" t="s">
        <v>209</v>
      </c>
      <c r="G224" s="263"/>
      <c r="H224" s="266">
        <v>0.014999999999999999</v>
      </c>
      <c r="I224" s="267"/>
      <c r="J224" s="263"/>
      <c r="K224" s="263"/>
      <c r="L224" s="268"/>
      <c r="M224" s="269"/>
      <c r="N224" s="270"/>
      <c r="O224" s="270"/>
      <c r="P224" s="270"/>
      <c r="Q224" s="270"/>
      <c r="R224" s="270"/>
      <c r="S224" s="270"/>
      <c r="T224" s="271"/>
      <c r="U224" s="15"/>
      <c r="V224" s="15"/>
      <c r="W224" s="15"/>
      <c r="X224" s="15"/>
      <c r="Y224" s="15"/>
      <c r="Z224" s="15"/>
      <c r="AA224" s="15"/>
      <c r="AB224" s="15"/>
      <c r="AC224" s="15"/>
      <c r="AD224" s="15"/>
      <c r="AE224" s="15"/>
      <c r="AT224" s="272" t="s">
        <v>179</v>
      </c>
      <c r="AU224" s="272" t="s">
        <v>87</v>
      </c>
      <c r="AV224" s="15" t="s">
        <v>177</v>
      </c>
      <c r="AW224" s="15" t="s">
        <v>34</v>
      </c>
      <c r="AX224" s="15" t="s">
        <v>85</v>
      </c>
      <c r="AY224" s="272" t="s">
        <v>170</v>
      </c>
    </row>
    <row r="225" s="2" customFormat="1" ht="90" customHeight="1">
      <c r="A225" s="39"/>
      <c r="B225" s="40"/>
      <c r="C225" s="227" t="s">
        <v>349</v>
      </c>
      <c r="D225" s="227" t="s">
        <v>172</v>
      </c>
      <c r="E225" s="228" t="s">
        <v>912</v>
      </c>
      <c r="F225" s="229" t="s">
        <v>1125</v>
      </c>
      <c r="G225" s="230" t="s">
        <v>278</v>
      </c>
      <c r="H225" s="231">
        <v>0.087999999999999995</v>
      </c>
      <c r="I225" s="232"/>
      <c r="J225" s="233">
        <f>ROUND(I225*H225,2)</f>
        <v>0</v>
      </c>
      <c r="K225" s="229" t="s">
        <v>176</v>
      </c>
      <c r="L225" s="45"/>
      <c r="M225" s="234" t="s">
        <v>1</v>
      </c>
      <c r="N225" s="235" t="s">
        <v>43</v>
      </c>
      <c r="O225" s="92"/>
      <c r="P225" s="236">
        <f>O225*H225</f>
        <v>0</v>
      </c>
      <c r="Q225" s="236">
        <v>1.03955</v>
      </c>
      <c r="R225" s="236">
        <f>Q225*H225</f>
        <v>0.09148039999999999</v>
      </c>
      <c r="S225" s="236">
        <v>0</v>
      </c>
      <c r="T225" s="237">
        <f>S225*H225</f>
        <v>0</v>
      </c>
      <c r="U225" s="39"/>
      <c r="V225" s="39"/>
      <c r="W225" s="39"/>
      <c r="X225" s="39"/>
      <c r="Y225" s="39"/>
      <c r="Z225" s="39"/>
      <c r="AA225" s="39"/>
      <c r="AB225" s="39"/>
      <c r="AC225" s="39"/>
      <c r="AD225" s="39"/>
      <c r="AE225" s="39"/>
      <c r="AR225" s="238" t="s">
        <v>177</v>
      </c>
      <c r="AT225" s="238" t="s">
        <v>172</v>
      </c>
      <c r="AU225" s="238" t="s">
        <v>87</v>
      </c>
      <c r="AY225" s="18" t="s">
        <v>170</v>
      </c>
      <c r="BE225" s="239">
        <f>IF(N225="základní",J225,0)</f>
        <v>0</v>
      </c>
      <c r="BF225" s="239">
        <f>IF(N225="snížená",J225,0)</f>
        <v>0</v>
      </c>
      <c r="BG225" s="239">
        <f>IF(N225="zákl. přenesená",J225,0)</f>
        <v>0</v>
      </c>
      <c r="BH225" s="239">
        <f>IF(N225="sníž. přenesená",J225,0)</f>
        <v>0</v>
      </c>
      <c r="BI225" s="239">
        <f>IF(N225="nulová",J225,0)</f>
        <v>0</v>
      </c>
      <c r="BJ225" s="18" t="s">
        <v>85</v>
      </c>
      <c r="BK225" s="239">
        <f>ROUND(I225*H225,2)</f>
        <v>0</v>
      </c>
      <c r="BL225" s="18" t="s">
        <v>177</v>
      </c>
      <c r="BM225" s="238" t="s">
        <v>1126</v>
      </c>
    </row>
    <row r="226" s="13" customFormat="1">
      <c r="A226" s="13"/>
      <c r="B226" s="240"/>
      <c r="C226" s="241"/>
      <c r="D226" s="242" t="s">
        <v>179</v>
      </c>
      <c r="E226" s="243" t="s">
        <v>1</v>
      </c>
      <c r="F226" s="244" t="s">
        <v>1127</v>
      </c>
      <c r="G226" s="241"/>
      <c r="H226" s="245">
        <v>0.087999999999999995</v>
      </c>
      <c r="I226" s="246"/>
      <c r="J226" s="241"/>
      <c r="K226" s="241"/>
      <c r="L226" s="247"/>
      <c r="M226" s="248"/>
      <c r="N226" s="249"/>
      <c r="O226" s="249"/>
      <c r="P226" s="249"/>
      <c r="Q226" s="249"/>
      <c r="R226" s="249"/>
      <c r="S226" s="249"/>
      <c r="T226" s="250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T226" s="251" t="s">
        <v>179</v>
      </c>
      <c r="AU226" s="251" t="s">
        <v>87</v>
      </c>
      <c r="AV226" s="13" t="s">
        <v>87</v>
      </c>
      <c r="AW226" s="13" t="s">
        <v>34</v>
      </c>
      <c r="AX226" s="13" t="s">
        <v>85</v>
      </c>
      <c r="AY226" s="251" t="s">
        <v>170</v>
      </c>
    </row>
    <row r="227" s="12" customFormat="1" ht="22.8" customHeight="1">
      <c r="A227" s="12"/>
      <c r="B227" s="211"/>
      <c r="C227" s="212"/>
      <c r="D227" s="213" t="s">
        <v>77</v>
      </c>
      <c r="E227" s="225" t="s">
        <v>177</v>
      </c>
      <c r="F227" s="225" t="s">
        <v>396</v>
      </c>
      <c r="G227" s="212"/>
      <c r="H227" s="212"/>
      <c r="I227" s="215"/>
      <c r="J227" s="226">
        <f>BK227</f>
        <v>0</v>
      </c>
      <c r="K227" s="212"/>
      <c r="L227" s="217"/>
      <c r="M227" s="218"/>
      <c r="N227" s="219"/>
      <c r="O227" s="219"/>
      <c r="P227" s="220">
        <f>SUM(P228:P251)</f>
        <v>0</v>
      </c>
      <c r="Q227" s="219"/>
      <c r="R227" s="220">
        <f>SUM(R228:R251)</f>
        <v>174.86426384000001</v>
      </c>
      <c r="S227" s="219"/>
      <c r="T227" s="221">
        <f>SUM(T228:T251)</f>
        <v>0</v>
      </c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R227" s="222" t="s">
        <v>85</v>
      </c>
      <c r="AT227" s="223" t="s">
        <v>77</v>
      </c>
      <c r="AU227" s="223" t="s">
        <v>85</v>
      </c>
      <c r="AY227" s="222" t="s">
        <v>170</v>
      </c>
      <c r="BK227" s="224">
        <f>SUM(BK228:BK251)</f>
        <v>0</v>
      </c>
    </row>
    <row r="228" s="2" customFormat="1" ht="24.15" customHeight="1">
      <c r="A228" s="39"/>
      <c r="B228" s="40"/>
      <c r="C228" s="227" t="s">
        <v>355</v>
      </c>
      <c r="D228" s="227" t="s">
        <v>172</v>
      </c>
      <c r="E228" s="228" t="s">
        <v>1128</v>
      </c>
      <c r="F228" s="229" t="s">
        <v>1129</v>
      </c>
      <c r="G228" s="230" t="s">
        <v>224</v>
      </c>
      <c r="H228" s="231">
        <v>2.371</v>
      </c>
      <c r="I228" s="232"/>
      <c r="J228" s="233">
        <f>ROUND(I228*H228,2)</f>
        <v>0</v>
      </c>
      <c r="K228" s="229" t="s">
        <v>176</v>
      </c>
      <c r="L228" s="45"/>
      <c r="M228" s="234" t="s">
        <v>1</v>
      </c>
      <c r="N228" s="235" t="s">
        <v>43</v>
      </c>
      <c r="O228" s="92"/>
      <c r="P228" s="236">
        <f>O228*H228</f>
        <v>0</v>
      </c>
      <c r="Q228" s="236">
        <v>0</v>
      </c>
      <c r="R228" s="236">
        <f>Q228*H228</f>
        <v>0</v>
      </c>
      <c r="S228" s="236">
        <v>0</v>
      </c>
      <c r="T228" s="237">
        <f>S228*H228</f>
        <v>0</v>
      </c>
      <c r="U228" s="39"/>
      <c r="V228" s="39"/>
      <c r="W228" s="39"/>
      <c r="X228" s="39"/>
      <c r="Y228" s="39"/>
      <c r="Z228" s="39"/>
      <c r="AA228" s="39"/>
      <c r="AB228" s="39"/>
      <c r="AC228" s="39"/>
      <c r="AD228" s="39"/>
      <c r="AE228" s="39"/>
      <c r="AR228" s="238" t="s">
        <v>177</v>
      </c>
      <c r="AT228" s="238" t="s">
        <v>172</v>
      </c>
      <c r="AU228" s="238" t="s">
        <v>87</v>
      </c>
      <c r="AY228" s="18" t="s">
        <v>170</v>
      </c>
      <c r="BE228" s="239">
        <f>IF(N228="základní",J228,0)</f>
        <v>0</v>
      </c>
      <c r="BF228" s="239">
        <f>IF(N228="snížená",J228,0)</f>
        <v>0</v>
      </c>
      <c r="BG228" s="239">
        <f>IF(N228="zákl. přenesená",J228,0)</f>
        <v>0</v>
      </c>
      <c r="BH228" s="239">
        <f>IF(N228="sníž. přenesená",J228,0)</f>
        <v>0</v>
      </c>
      <c r="BI228" s="239">
        <f>IF(N228="nulová",J228,0)</f>
        <v>0</v>
      </c>
      <c r="BJ228" s="18" t="s">
        <v>85</v>
      </c>
      <c r="BK228" s="239">
        <f>ROUND(I228*H228,2)</f>
        <v>0</v>
      </c>
      <c r="BL228" s="18" t="s">
        <v>177</v>
      </c>
      <c r="BM228" s="238" t="s">
        <v>1130</v>
      </c>
    </row>
    <row r="229" s="14" customFormat="1">
      <c r="A229" s="14"/>
      <c r="B229" s="252"/>
      <c r="C229" s="253"/>
      <c r="D229" s="242" t="s">
        <v>179</v>
      </c>
      <c r="E229" s="254" t="s">
        <v>1</v>
      </c>
      <c r="F229" s="255" t="s">
        <v>1131</v>
      </c>
      <c r="G229" s="253"/>
      <c r="H229" s="254" t="s">
        <v>1</v>
      </c>
      <c r="I229" s="256"/>
      <c r="J229" s="253"/>
      <c r="K229" s="253"/>
      <c r="L229" s="257"/>
      <c r="M229" s="258"/>
      <c r="N229" s="259"/>
      <c r="O229" s="259"/>
      <c r="P229" s="259"/>
      <c r="Q229" s="259"/>
      <c r="R229" s="259"/>
      <c r="S229" s="259"/>
      <c r="T229" s="260"/>
      <c r="U229" s="14"/>
      <c r="V229" s="14"/>
      <c r="W229" s="14"/>
      <c r="X229" s="14"/>
      <c r="Y229" s="14"/>
      <c r="Z229" s="14"/>
      <c r="AA229" s="14"/>
      <c r="AB229" s="14"/>
      <c r="AC229" s="14"/>
      <c r="AD229" s="14"/>
      <c r="AE229" s="14"/>
      <c r="AT229" s="261" t="s">
        <v>179</v>
      </c>
      <c r="AU229" s="261" t="s">
        <v>87</v>
      </c>
      <c r="AV229" s="14" t="s">
        <v>85</v>
      </c>
      <c r="AW229" s="14" t="s">
        <v>34</v>
      </c>
      <c r="AX229" s="14" t="s">
        <v>78</v>
      </c>
      <c r="AY229" s="261" t="s">
        <v>170</v>
      </c>
    </row>
    <row r="230" s="13" customFormat="1">
      <c r="A230" s="13"/>
      <c r="B230" s="240"/>
      <c r="C230" s="241"/>
      <c r="D230" s="242" t="s">
        <v>179</v>
      </c>
      <c r="E230" s="243" t="s">
        <v>1</v>
      </c>
      <c r="F230" s="244" t="s">
        <v>1132</v>
      </c>
      <c r="G230" s="241"/>
      <c r="H230" s="245">
        <v>0.89900000000000002</v>
      </c>
      <c r="I230" s="246"/>
      <c r="J230" s="241"/>
      <c r="K230" s="241"/>
      <c r="L230" s="247"/>
      <c r="M230" s="248"/>
      <c r="N230" s="249"/>
      <c r="O230" s="249"/>
      <c r="P230" s="249"/>
      <c r="Q230" s="249"/>
      <c r="R230" s="249"/>
      <c r="S230" s="249"/>
      <c r="T230" s="250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T230" s="251" t="s">
        <v>179</v>
      </c>
      <c r="AU230" s="251" t="s">
        <v>87</v>
      </c>
      <c r="AV230" s="13" t="s">
        <v>87</v>
      </c>
      <c r="AW230" s="13" t="s">
        <v>34</v>
      </c>
      <c r="AX230" s="13" t="s">
        <v>78</v>
      </c>
      <c r="AY230" s="251" t="s">
        <v>170</v>
      </c>
    </row>
    <row r="231" s="13" customFormat="1">
      <c r="A231" s="13"/>
      <c r="B231" s="240"/>
      <c r="C231" s="241"/>
      <c r="D231" s="242" t="s">
        <v>179</v>
      </c>
      <c r="E231" s="243" t="s">
        <v>1</v>
      </c>
      <c r="F231" s="244" t="s">
        <v>1133</v>
      </c>
      <c r="G231" s="241"/>
      <c r="H231" s="245">
        <v>1.472</v>
      </c>
      <c r="I231" s="246"/>
      <c r="J231" s="241"/>
      <c r="K231" s="241"/>
      <c r="L231" s="247"/>
      <c r="M231" s="248"/>
      <c r="N231" s="249"/>
      <c r="O231" s="249"/>
      <c r="P231" s="249"/>
      <c r="Q231" s="249"/>
      <c r="R231" s="249"/>
      <c r="S231" s="249"/>
      <c r="T231" s="250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T231" s="251" t="s">
        <v>179</v>
      </c>
      <c r="AU231" s="251" t="s">
        <v>87</v>
      </c>
      <c r="AV231" s="13" t="s">
        <v>87</v>
      </c>
      <c r="AW231" s="13" t="s">
        <v>34</v>
      </c>
      <c r="AX231" s="13" t="s">
        <v>78</v>
      </c>
      <c r="AY231" s="251" t="s">
        <v>170</v>
      </c>
    </row>
    <row r="232" s="15" customFormat="1">
      <c r="A232" s="15"/>
      <c r="B232" s="262"/>
      <c r="C232" s="263"/>
      <c r="D232" s="242" t="s">
        <v>179</v>
      </c>
      <c r="E232" s="264" t="s">
        <v>1</v>
      </c>
      <c r="F232" s="265" t="s">
        <v>209</v>
      </c>
      <c r="G232" s="263"/>
      <c r="H232" s="266">
        <v>2.371</v>
      </c>
      <c r="I232" s="267"/>
      <c r="J232" s="263"/>
      <c r="K232" s="263"/>
      <c r="L232" s="268"/>
      <c r="M232" s="269"/>
      <c r="N232" s="270"/>
      <c r="O232" s="270"/>
      <c r="P232" s="270"/>
      <c r="Q232" s="270"/>
      <c r="R232" s="270"/>
      <c r="S232" s="270"/>
      <c r="T232" s="271"/>
      <c r="U232" s="15"/>
      <c r="V232" s="15"/>
      <c r="W232" s="15"/>
      <c r="X232" s="15"/>
      <c r="Y232" s="15"/>
      <c r="Z232" s="15"/>
      <c r="AA232" s="15"/>
      <c r="AB232" s="15"/>
      <c r="AC232" s="15"/>
      <c r="AD232" s="15"/>
      <c r="AE232" s="15"/>
      <c r="AT232" s="272" t="s">
        <v>179</v>
      </c>
      <c r="AU232" s="272" t="s">
        <v>87</v>
      </c>
      <c r="AV232" s="15" t="s">
        <v>177</v>
      </c>
      <c r="AW232" s="15" t="s">
        <v>34</v>
      </c>
      <c r="AX232" s="15" t="s">
        <v>85</v>
      </c>
      <c r="AY232" s="272" t="s">
        <v>170</v>
      </c>
    </row>
    <row r="233" s="2" customFormat="1" ht="24.15" customHeight="1">
      <c r="A233" s="39"/>
      <c r="B233" s="40"/>
      <c r="C233" s="227" t="s">
        <v>362</v>
      </c>
      <c r="D233" s="227" t="s">
        <v>172</v>
      </c>
      <c r="E233" s="228" t="s">
        <v>1134</v>
      </c>
      <c r="F233" s="229" t="s">
        <v>1135</v>
      </c>
      <c r="G233" s="230" t="s">
        <v>183</v>
      </c>
      <c r="H233" s="231">
        <v>3</v>
      </c>
      <c r="I233" s="232"/>
      <c r="J233" s="233">
        <f>ROUND(I233*H233,2)</f>
        <v>0</v>
      </c>
      <c r="K233" s="229" t="s">
        <v>176</v>
      </c>
      <c r="L233" s="45"/>
      <c r="M233" s="234" t="s">
        <v>1</v>
      </c>
      <c r="N233" s="235" t="s">
        <v>43</v>
      </c>
      <c r="O233" s="92"/>
      <c r="P233" s="236">
        <f>O233*H233</f>
        <v>0</v>
      </c>
      <c r="Q233" s="236">
        <v>0.087419999999999998</v>
      </c>
      <c r="R233" s="236">
        <f>Q233*H233</f>
        <v>0.26225999999999999</v>
      </c>
      <c r="S233" s="236">
        <v>0</v>
      </c>
      <c r="T233" s="237">
        <f>S233*H233</f>
        <v>0</v>
      </c>
      <c r="U233" s="39"/>
      <c r="V233" s="39"/>
      <c r="W233" s="39"/>
      <c r="X233" s="39"/>
      <c r="Y233" s="39"/>
      <c r="Z233" s="39"/>
      <c r="AA233" s="39"/>
      <c r="AB233" s="39"/>
      <c r="AC233" s="39"/>
      <c r="AD233" s="39"/>
      <c r="AE233" s="39"/>
      <c r="AR233" s="238" t="s">
        <v>177</v>
      </c>
      <c r="AT233" s="238" t="s">
        <v>172</v>
      </c>
      <c r="AU233" s="238" t="s">
        <v>87</v>
      </c>
      <c r="AY233" s="18" t="s">
        <v>170</v>
      </c>
      <c r="BE233" s="239">
        <f>IF(N233="základní",J233,0)</f>
        <v>0</v>
      </c>
      <c r="BF233" s="239">
        <f>IF(N233="snížená",J233,0)</f>
        <v>0</v>
      </c>
      <c r="BG233" s="239">
        <f>IF(N233="zákl. přenesená",J233,0)</f>
        <v>0</v>
      </c>
      <c r="BH233" s="239">
        <f>IF(N233="sníž. přenesená",J233,0)</f>
        <v>0</v>
      </c>
      <c r="BI233" s="239">
        <f>IF(N233="nulová",J233,0)</f>
        <v>0</v>
      </c>
      <c r="BJ233" s="18" t="s">
        <v>85</v>
      </c>
      <c r="BK233" s="239">
        <f>ROUND(I233*H233,2)</f>
        <v>0</v>
      </c>
      <c r="BL233" s="18" t="s">
        <v>177</v>
      </c>
      <c r="BM233" s="238" t="s">
        <v>1136</v>
      </c>
    </row>
    <row r="234" s="2" customFormat="1" ht="24.15" customHeight="1">
      <c r="A234" s="39"/>
      <c r="B234" s="40"/>
      <c r="C234" s="273" t="s">
        <v>366</v>
      </c>
      <c r="D234" s="273" t="s">
        <v>298</v>
      </c>
      <c r="E234" s="274" t="s">
        <v>1137</v>
      </c>
      <c r="F234" s="275" t="s">
        <v>1138</v>
      </c>
      <c r="G234" s="276" t="s">
        <v>183</v>
      </c>
      <c r="H234" s="277">
        <v>1</v>
      </c>
      <c r="I234" s="278"/>
      <c r="J234" s="279">
        <f>ROUND(I234*H234,2)</f>
        <v>0</v>
      </c>
      <c r="K234" s="275" t="s">
        <v>176</v>
      </c>
      <c r="L234" s="280"/>
      <c r="M234" s="281" t="s">
        <v>1</v>
      </c>
      <c r="N234" s="282" t="s">
        <v>43</v>
      </c>
      <c r="O234" s="92"/>
      <c r="P234" s="236">
        <f>O234*H234</f>
        <v>0</v>
      </c>
      <c r="Q234" s="236">
        <v>0.040000000000000001</v>
      </c>
      <c r="R234" s="236">
        <f>Q234*H234</f>
        <v>0.040000000000000001</v>
      </c>
      <c r="S234" s="236">
        <v>0</v>
      </c>
      <c r="T234" s="237">
        <f>S234*H234</f>
        <v>0</v>
      </c>
      <c r="U234" s="39"/>
      <c r="V234" s="39"/>
      <c r="W234" s="39"/>
      <c r="X234" s="39"/>
      <c r="Y234" s="39"/>
      <c r="Z234" s="39"/>
      <c r="AA234" s="39"/>
      <c r="AB234" s="39"/>
      <c r="AC234" s="39"/>
      <c r="AD234" s="39"/>
      <c r="AE234" s="39"/>
      <c r="AR234" s="238" t="s">
        <v>210</v>
      </c>
      <c r="AT234" s="238" t="s">
        <v>298</v>
      </c>
      <c r="AU234" s="238" t="s">
        <v>87</v>
      </c>
      <c r="AY234" s="18" t="s">
        <v>170</v>
      </c>
      <c r="BE234" s="239">
        <f>IF(N234="základní",J234,0)</f>
        <v>0</v>
      </c>
      <c r="BF234" s="239">
        <f>IF(N234="snížená",J234,0)</f>
        <v>0</v>
      </c>
      <c r="BG234" s="239">
        <f>IF(N234="zákl. přenesená",J234,0)</f>
        <v>0</v>
      </c>
      <c r="BH234" s="239">
        <f>IF(N234="sníž. přenesená",J234,0)</f>
        <v>0</v>
      </c>
      <c r="BI234" s="239">
        <f>IF(N234="nulová",J234,0)</f>
        <v>0</v>
      </c>
      <c r="BJ234" s="18" t="s">
        <v>85</v>
      </c>
      <c r="BK234" s="239">
        <f>ROUND(I234*H234,2)</f>
        <v>0</v>
      </c>
      <c r="BL234" s="18" t="s">
        <v>177</v>
      </c>
      <c r="BM234" s="238" t="s">
        <v>1139</v>
      </c>
    </row>
    <row r="235" s="2" customFormat="1" ht="24.15" customHeight="1">
      <c r="A235" s="39"/>
      <c r="B235" s="40"/>
      <c r="C235" s="273" t="s">
        <v>370</v>
      </c>
      <c r="D235" s="273" t="s">
        <v>298</v>
      </c>
      <c r="E235" s="274" t="s">
        <v>1140</v>
      </c>
      <c r="F235" s="275" t="s">
        <v>1141</v>
      </c>
      <c r="G235" s="276" t="s">
        <v>183</v>
      </c>
      <c r="H235" s="277">
        <v>2</v>
      </c>
      <c r="I235" s="278"/>
      <c r="J235" s="279">
        <f>ROUND(I235*H235,2)</f>
        <v>0</v>
      </c>
      <c r="K235" s="275" t="s">
        <v>176</v>
      </c>
      <c r="L235" s="280"/>
      <c r="M235" s="281" t="s">
        <v>1</v>
      </c>
      <c r="N235" s="282" t="s">
        <v>43</v>
      </c>
      <c r="O235" s="92"/>
      <c r="P235" s="236">
        <f>O235*H235</f>
        <v>0</v>
      </c>
      <c r="Q235" s="236">
        <v>0.050999999999999997</v>
      </c>
      <c r="R235" s="236">
        <f>Q235*H235</f>
        <v>0.10199999999999999</v>
      </c>
      <c r="S235" s="236">
        <v>0</v>
      </c>
      <c r="T235" s="237">
        <f>S235*H235</f>
        <v>0</v>
      </c>
      <c r="U235" s="39"/>
      <c r="V235" s="39"/>
      <c r="W235" s="39"/>
      <c r="X235" s="39"/>
      <c r="Y235" s="39"/>
      <c r="Z235" s="39"/>
      <c r="AA235" s="39"/>
      <c r="AB235" s="39"/>
      <c r="AC235" s="39"/>
      <c r="AD235" s="39"/>
      <c r="AE235" s="39"/>
      <c r="AR235" s="238" t="s">
        <v>210</v>
      </c>
      <c r="AT235" s="238" t="s">
        <v>298</v>
      </c>
      <c r="AU235" s="238" t="s">
        <v>87</v>
      </c>
      <c r="AY235" s="18" t="s">
        <v>170</v>
      </c>
      <c r="BE235" s="239">
        <f>IF(N235="základní",J235,0)</f>
        <v>0</v>
      </c>
      <c r="BF235" s="239">
        <f>IF(N235="snížená",J235,0)</f>
        <v>0</v>
      </c>
      <c r="BG235" s="239">
        <f>IF(N235="zákl. přenesená",J235,0)</f>
        <v>0</v>
      </c>
      <c r="BH235" s="239">
        <f>IF(N235="sníž. přenesená",J235,0)</f>
        <v>0</v>
      </c>
      <c r="BI235" s="239">
        <f>IF(N235="nulová",J235,0)</f>
        <v>0</v>
      </c>
      <c r="BJ235" s="18" t="s">
        <v>85</v>
      </c>
      <c r="BK235" s="239">
        <f>ROUND(I235*H235,2)</f>
        <v>0</v>
      </c>
      <c r="BL235" s="18" t="s">
        <v>177</v>
      </c>
      <c r="BM235" s="238" t="s">
        <v>1142</v>
      </c>
    </row>
    <row r="236" s="2" customFormat="1" ht="49.05" customHeight="1">
      <c r="A236" s="39"/>
      <c r="B236" s="40"/>
      <c r="C236" s="227" t="s">
        <v>376</v>
      </c>
      <c r="D236" s="227" t="s">
        <v>172</v>
      </c>
      <c r="E236" s="228" t="s">
        <v>953</v>
      </c>
      <c r="F236" s="229" t="s">
        <v>954</v>
      </c>
      <c r="G236" s="230" t="s">
        <v>224</v>
      </c>
      <c r="H236" s="231">
        <v>0.82899999999999996</v>
      </c>
      <c r="I236" s="232"/>
      <c r="J236" s="233">
        <f>ROUND(I236*H236,2)</f>
        <v>0</v>
      </c>
      <c r="K236" s="229" t="s">
        <v>176</v>
      </c>
      <c r="L236" s="45"/>
      <c r="M236" s="234" t="s">
        <v>1</v>
      </c>
      <c r="N236" s="235" t="s">
        <v>43</v>
      </c>
      <c r="O236" s="92"/>
      <c r="P236" s="236">
        <f>O236*H236</f>
        <v>0</v>
      </c>
      <c r="Q236" s="236">
        <v>0</v>
      </c>
      <c r="R236" s="236">
        <f>Q236*H236</f>
        <v>0</v>
      </c>
      <c r="S236" s="236">
        <v>0</v>
      </c>
      <c r="T236" s="237">
        <f>S236*H236</f>
        <v>0</v>
      </c>
      <c r="U236" s="39"/>
      <c r="V236" s="39"/>
      <c r="W236" s="39"/>
      <c r="X236" s="39"/>
      <c r="Y236" s="39"/>
      <c r="Z236" s="39"/>
      <c r="AA236" s="39"/>
      <c r="AB236" s="39"/>
      <c r="AC236" s="39"/>
      <c r="AD236" s="39"/>
      <c r="AE236" s="39"/>
      <c r="AR236" s="238" t="s">
        <v>177</v>
      </c>
      <c r="AT236" s="238" t="s">
        <v>172</v>
      </c>
      <c r="AU236" s="238" t="s">
        <v>87</v>
      </c>
      <c r="AY236" s="18" t="s">
        <v>170</v>
      </c>
      <c r="BE236" s="239">
        <f>IF(N236="základní",J236,0)</f>
        <v>0</v>
      </c>
      <c r="BF236" s="239">
        <f>IF(N236="snížená",J236,0)</f>
        <v>0</v>
      </c>
      <c r="BG236" s="239">
        <f>IF(N236="zákl. přenesená",J236,0)</f>
        <v>0</v>
      </c>
      <c r="BH236" s="239">
        <f>IF(N236="sníž. přenesená",J236,0)</f>
        <v>0</v>
      </c>
      <c r="BI236" s="239">
        <f>IF(N236="nulová",J236,0)</f>
        <v>0</v>
      </c>
      <c r="BJ236" s="18" t="s">
        <v>85</v>
      </c>
      <c r="BK236" s="239">
        <f>ROUND(I236*H236,2)</f>
        <v>0</v>
      </c>
      <c r="BL236" s="18" t="s">
        <v>177</v>
      </c>
      <c r="BM236" s="238" t="s">
        <v>1143</v>
      </c>
    </row>
    <row r="237" s="13" customFormat="1">
      <c r="A237" s="13"/>
      <c r="B237" s="240"/>
      <c r="C237" s="241"/>
      <c r="D237" s="242" t="s">
        <v>179</v>
      </c>
      <c r="E237" s="243" t="s">
        <v>1</v>
      </c>
      <c r="F237" s="244" t="s">
        <v>1144</v>
      </c>
      <c r="G237" s="241"/>
      <c r="H237" s="245">
        <v>0.40000000000000002</v>
      </c>
      <c r="I237" s="246"/>
      <c r="J237" s="241"/>
      <c r="K237" s="241"/>
      <c r="L237" s="247"/>
      <c r="M237" s="248"/>
      <c r="N237" s="249"/>
      <c r="O237" s="249"/>
      <c r="P237" s="249"/>
      <c r="Q237" s="249"/>
      <c r="R237" s="249"/>
      <c r="S237" s="249"/>
      <c r="T237" s="250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T237" s="251" t="s">
        <v>179</v>
      </c>
      <c r="AU237" s="251" t="s">
        <v>87</v>
      </c>
      <c r="AV237" s="13" t="s">
        <v>87</v>
      </c>
      <c r="AW237" s="13" t="s">
        <v>34</v>
      </c>
      <c r="AX237" s="13" t="s">
        <v>78</v>
      </c>
      <c r="AY237" s="251" t="s">
        <v>170</v>
      </c>
    </row>
    <row r="238" s="13" customFormat="1">
      <c r="A238" s="13"/>
      <c r="B238" s="240"/>
      <c r="C238" s="241"/>
      <c r="D238" s="242" t="s">
        <v>179</v>
      </c>
      <c r="E238" s="243" t="s">
        <v>1</v>
      </c>
      <c r="F238" s="244" t="s">
        <v>1145</v>
      </c>
      <c r="G238" s="241"/>
      <c r="H238" s="245">
        <v>0.17699999999999999</v>
      </c>
      <c r="I238" s="246"/>
      <c r="J238" s="241"/>
      <c r="K238" s="241"/>
      <c r="L238" s="247"/>
      <c r="M238" s="248"/>
      <c r="N238" s="249"/>
      <c r="O238" s="249"/>
      <c r="P238" s="249"/>
      <c r="Q238" s="249"/>
      <c r="R238" s="249"/>
      <c r="S238" s="249"/>
      <c r="T238" s="250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T238" s="251" t="s">
        <v>179</v>
      </c>
      <c r="AU238" s="251" t="s">
        <v>87</v>
      </c>
      <c r="AV238" s="13" t="s">
        <v>87</v>
      </c>
      <c r="AW238" s="13" t="s">
        <v>34</v>
      </c>
      <c r="AX238" s="13" t="s">
        <v>78</v>
      </c>
      <c r="AY238" s="251" t="s">
        <v>170</v>
      </c>
    </row>
    <row r="239" s="13" customFormat="1">
      <c r="A239" s="13"/>
      <c r="B239" s="240"/>
      <c r="C239" s="241"/>
      <c r="D239" s="242" t="s">
        <v>179</v>
      </c>
      <c r="E239" s="243" t="s">
        <v>1</v>
      </c>
      <c r="F239" s="244" t="s">
        <v>1146</v>
      </c>
      <c r="G239" s="241"/>
      <c r="H239" s="245">
        <v>0.252</v>
      </c>
      <c r="I239" s="246"/>
      <c r="J239" s="241"/>
      <c r="K239" s="241"/>
      <c r="L239" s="247"/>
      <c r="M239" s="248"/>
      <c r="N239" s="249"/>
      <c r="O239" s="249"/>
      <c r="P239" s="249"/>
      <c r="Q239" s="249"/>
      <c r="R239" s="249"/>
      <c r="S239" s="249"/>
      <c r="T239" s="250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T239" s="251" t="s">
        <v>179</v>
      </c>
      <c r="AU239" s="251" t="s">
        <v>87</v>
      </c>
      <c r="AV239" s="13" t="s">
        <v>87</v>
      </c>
      <c r="AW239" s="13" t="s">
        <v>34</v>
      </c>
      <c r="AX239" s="13" t="s">
        <v>78</v>
      </c>
      <c r="AY239" s="251" t="s">
        <v>170</v>
      </c>
    </row>
    <row r="240" s="15" customFormat="1">
      <c r="A240" s="15"/>
      <c r="B240" s="262"/>
      <c r="C240" s="263"/>
      <c r="D240" s="242" t="s">
        <v>179</v>
      </c>
      <c r="E240" s="264" t="s">
        <v>1</v>
      </c>
      <c r="F240" s="265" t="s">
        <v>209</v>
      </c>
      <c r="G240" s="263"/>
      <c r="H240" s="266">
        <v>0.82899999999999996</v>
      </c>
      <c r="I240" s="267"/>
      <c r="J240" s="263"/>
      <c r="K240" s="263"/>
      <c r="L240" s="268"/>
      <c r="M240" s="269"/>
      <c r="N240" s="270"/>
      <c r="O240" s="270"/>
      <c r="P240" s="270"/>
      <c r="Q240" s="270"/>
      <c r="R240" s="270"/>
      <c r="S240" s="270"/>
      <c r="T240" s="271"/>
      <c r="U240" s="15"/>
      <c r="V240" s="15"/>
      <c r="W240" s="15"/>
      <c r="X240" s="15"/>
      <c r="Y240" s="15"/>
      <c r="Z240" s="15"/>
      <c r="AA240" s="15"/>
      <c r="AB240" s="15"/>
      <c r="AC240" s="15"/>
      <c r="AD240" s="15"/>
      <c r="AE240" s="15"/>
      <c r="AT240" s="272" t="s">
        <v>179</v>
      </c>
      <c r="AU240" s="272" t="s">
        <v>87</v>
      </c>
      <c r="AV240" s="15" t="s">
        <v>177</v>
      </c>
      <c r="AW240" s="15" t="s">
        <v>34</v>
      </c>
      <c r="AX240" s="15" t="s">
        <v>85</v>
      </c>
      <c r="AY240" s="272" t="s">
        <v>170</v>
      </c>
    </row>
    <row r="241" s="2" customFormat="1" ht="37.8" customHeight="1">
      <c r="A241" s="39"/>
      <c r="B241" s="40"/>
      <c r="C241" s="227" t="s">
        <v>381</v>
      </c>
      <c r="D241" s="227" t="s">
        <v>172</v>
      </c>
      <c r="E241" s="228" t="s">
        <v>1147</v>
      </c>
      <c r="F241" s="229" t="s">
        <v>1148</v>
      </c>
      <c r="G241" s="230" t="s">
        <v>224</v>
      </c>
      <c r="H241" s="231">
        <v>11.6</v>
      </c>
      <c r="I241" s="232"/>
      <c r="J241" s="233">
        <f>ROUND(I241*H241,2)</f>
        <v>0</v>
      </c>
      <c r="K241" s="229" t="s">
        <v>176</v>
      </c>
      <c r="L241" s="45"/>
      <c r="M241" s="234" t="s">
        <v>1</v>
      </c>
      <c r="N241" s="235" t="s">
        <v>43</v>
      </c>
      <c r="O241" s="92"/>
      <c r="P241" s="236">
        <f>O241*H241</f>
        <v>0</v>
      </c>
      <c r="Q241" s="236">
        <v>1.8899999999999999</v>
      </c>
      <c r="R241" s="236">
        <f>Q241*H241</f>
        <v>21.923999999999999</v>
      </c>
      <c r="S241" s="236">
        <v>0</v>
      </c>
      <c r="T241" s="237">
        <f>S241*H241</f>
        <v>0</v>
      </c>
      <c r="U241" s="39"/>
      <c r="V241" s="39"/>
      <c r="W241" s="39"/>
      <c r="X241" s="39"/>
      <c r="Y241" s="39"/>
      <c r="Z241" s="39"/>
      <c r="AA241" s="39"/>
      <c r="AB241" s="39"/>
      <c r="AC241" s="39"/>
      <c r="AD241" s="39"/>
      <c r="AE241" s="39"/>
      <c r="AR241" s="238" t="s">
        <v>177</v>
      </c>
      <c r="AT241" s="238" t="s">
        <v>172</v>
      </c>
      <c r="AU241" s="238" t="s">
        <v>87</v>
      </c>
      <c r="AY241" s="18" t="s">
        <v>170</v>
      </c>
      <c r="BE241" s="239">
        <f>IF(N241="základní",J241,0)</f>
        <v>0</v>
      </c>
      <c r="BF241" s="239">
        <f>IF(N241="snížená",J241,0)</f>
        <v>0</v>
      </c>
      <c r="BG241" s="239">
        <f>IF(N241="zákl. přenesená",J241,0)</f>
        <v>0</v>
      </c>
      <c r="BH241" s="239">
        <f>IF(N241="sníž. přenesená",J241,0)</f>
        <v>0</v>
      </c>
      <c r="BI241" s="239">
        <f>IF(N241="nulová",J241,0)</f>
        <v>0</v>
      </c>
      <c r="BJ241" s="18" t="s">
        <v>85</v>
      </c>
      <c r="BK241" s="239">
        <f>ROUND(I241*H241,2)</f>
        <v>0</v>
      </c>
      <c r="BL241" s="18" t="s">
        <v>177</v>
      </c>
      <c r="BM241" s="238" t="s">
        <v>1149</v>
      </c>
    </row>
    <row r="242" s="13" customFormat="1">
      <c r="A242" s="13"/>
      <c r="B242" s="240"/>
      <c r="C242" s="241"/>
      <c r="D242" s="242" t="s">
        <v>179</v>
      </c>
      <c r="E242" s="243" t="s">
        <v>1</v>
      </c>
      <c r="F242" s="244" t="s">
        <v>1150</v>
      </c>
      <c r="G242" s="241"/>
      <c r="H242" s="245">
        <v>11.6</v>
      </c>
      <c r="I242" s="246"/>
      <c r="J242" s="241"/>
      <c r="K242" s="241"/>
      <c r="L242" s="247"/>
      <c r="M242" s="248"/>
      <c r="N242" s="249"/>
      <c r="O242" s="249"/>
      <c r="P242" s="249"/>
      <c r="Q242" s="249"/>
      <c r="R242" s="249"/>
      <c r="S242" s="249"/>
      <c r="T242" s="250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T242" s="251" t="s">
        <v>179</v>
      </c>
      <c r="AU242" s="251" t="s">
        <v>87</v>
      </c>
      <c r="AV242" s="13" t="s">
        <v>87</v>
      </c>
      <c r="AW242" s="13" t="s">
        <v>34</v>
      </c>
      <c r="AX242" s="13" t="s">
        <v>85</v>
      </c>
      <c r="AY242" s="251" t="s">
        <v>170</v>
      </c>
    </row>
    <row r="243" s="2" customFormat="1" ht="37.8" customHeight="1">
      <c r="A243" s="39"/>
      <c r="B243" s="40"/>
      <c r="C243" s="227" t="s">
        <v>386</v>
      </c>
      <c r="D243" s="227" t="s">
        <v>172</v>
      </c>
      <c r="E243" s="228" t="s">
        <v>570</v>
      </c>
      <c r="F243" s="229" t="s">
        <v>571</v>
      </c>
      <c r="G243" s="230" t="s">
        <v>224</v>
      </c>
      <c r="H243" s="231">
        <v>46.399999999999999</v>
      </c>
      <c r="I243" s="232"/>
      <c r="J243" s="233">
        <f>ROUND(I243*H243,2)</f>
        <v>0</v>
      </c>
      <c r="K243" s="229" t="s">
        <v>176</v>
      </c>
      <c r="L243" s="45"/>
      <c r="M243" s="234" t="s">
        <v>1</v>
      </c>
      <c r="N243" s="235" t="s">
        <v>43</v>
      </c>
      <c r="O243" s="92"/>
      <c r="P243" s="236">
        <f>O243*H243</f>
        <v>0</v>
      </c>
      <c r="Q243" s="236">
        <v>2.4340799999999998</v>
      </c>
      <c r="R243" s="236">
        <f>Q243*H243</f>
        <v>112.94131199999998</v>
      </c>
      <c r="S243" s="236">
        <v>0</v>
      </c>
      <c r="T243" s="237">
        <f>S243*H243</f>
        <v>0</v>
      </c>
      <c r="U243" s="39"/>
      <c r="V243" s="39"/>
      <c r="W243" s="39"/>
      <c r="X243" s="39"/>
      <c r="Y243" s="39"/>
      <c r="Z243" s="39"/>
      <c r="AA243" s="39"/>
      <c r="AB243" s="39"/>
      <c r="AC243" s="39"/>
      <c r="AD243" s="39"/>
      <c r="AE243" s="39"/>
      <c r="AR243" s="238" t="s">
        <v>177</v>
      </c>
      <c r="AT243" s="238" t="s">
        <v>172</v>
      </c>
      <c r="AU243" s="238" t="s">
        <v>87</v>
      </c>
      <c r="AY243" s="18" t="s">
        <v>170</v>
      </c>
      <c r="BE243" s="239">
        <f>IF(N243="základní",J243,0)</f>
        <v>0</v>
      </c>
      <c r="BF243" s="239">
        <f>IF(N243="snížená",J243,0)</f>
        <v>0</v>
      </c>
      <c r="BG243" s="239">
        <f>IF(N243="zákl. přenesená",J243,0)</f>
        <v>0</v>
      </c>
      <c r="BH243" s="239">
        <f>IF(N243="sníž. přenesená",J243,0)</f>
        <v>0</v>
      </c>
      <c r="BI243" s="239">
        <f>IF(N243="nulová",J243,0)</f>
        <v>0</v>
      </c>
      <c r="BJ243" s="18" t="s">
        <v>85</v>
      </c>
      <c r="BK243" s="239">
        <f>ROUND(I243*H243,2)</f>
        <v>0</v>
      </c>
      <c r="BL243" s="18" t="s">
        <v>177</v>
      </c>
      <c r="BM243" s="238" t="s">
        <v>1151</v>
      </c>
    </row>
    <row r="244" s="13" customFormat="1">
      <c r="A244" s="13"/>
      <c r="B244" s="240"/>
      <c r="C244" s="241"/>
      <c r="D244" s="242" t="s">
        <v>179</v>
      </c>
      <c r="E244" s="243" t="s">
        <v>1</v>
      </c>
      <c r="F244" s="244" t="s">
        <v>1152</v>
      </c>
      <c r="G244" s="241"/>
      <c r="H244" s="245">
        <v>46.399999999999999</v>
      </c>
      <c r="I244" s="246"/>
      <c r="J244" s="241"/>
      <c r="K244" s="241"/>
      <c r="L244" s="247"/>
      <c r="M244" s="248"/>
      <c r="N244" s="249"/>
      <c r="O244" s="249"/>
      <c r="P244" s="249"/>
      <c r="Q244" s="249"/>
      <c r="R244" s="249"/>
      <c r="S244" s="249"/>
      <c r="T244" s="250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  <c r="AT244" s="251" t="s">
        <v>179</v>
      </c>
      <c r="AU244" s="251" t="s">
        <v>87</v>
      </c>
      <c r="AV244" s="13" t="s">
        <v>87</v>
      </c>
      <c r="AW244" s="13" t="s">
        <v>34</v>
      </c>
      <c r="AX244" s="13" t="s">
        <v>85</v>
      </c>
      <c r="AY244" s="251" t="s">
        <v>170</v>
      </c>
    </row>
    <row r="245" s="2" customFormat="1" ht="37.8" customHeight="1">
      <c r="A245" s="39"/>
      <c r="B245" s="40"/>
      <c r="C245" s="227" t="s">
        <v>392</v>
      </c>
      <c r="D245" s="227" t="s">
        <v>172</v>
      </c>
      <c r="E245" s="228" t="s">
        <v>574</v>
      </c>
      <c r="F245" s="229" t="s">
        <v>575</v>
      </c>
      <c r="G245" s="230" t="s">
        <v>224</v>
      </c>
      <c r="H245" s="231">
        <v>13.247999999999999</v>
      </c>
      <c r="I245" s="232"/>
      <c r="J245" s="233">
        <f>ROUND(I245*H245,2)</f>
        <v>0</v>
      </c>
      <c r="K245" s="229" t="s">
        <v>176</v>
      </c>
      <c r="L245" s="45"/>
      <c r="M245" s="234" t="s">
        <v>1</v>
      </c>
      <c r="N245" s="235" t="s">
        <v>43</v>
      </c>
      <c r="O245" s="92"/>
      <c r="P245" s="236">
        <f>O245*H245</f>
        <v>0</v>
      </c>
      <c r="Q245" s="236">
        <v>2.4340799999999998</v>
      </c>
      <c r="R245" s="236">
        <f>Q245*H245</f>
        <v>32.246691839999997</v>
      </c>
      <c r="S245" s="236">
        <v>0</v>
      </c>
      <c r="T245" s="237">
        <f>S245*H245</f>
        <v>0</v>
      </c>
      <c r="U245" s="39"/>
      <c r="V245" s="39"/>
      <c r="W245" s="39"/>
      <c r="X245" s="39"/>
      <c r="Y245" s="39"/>
      <c r="Z245" s="39"/>
      <c r="AA245" s="39"/>
      <c r="AB245" s="39"/>
      <c r="AC245" s="39"/>
      <c r="AD245" s="39"/>
      <c r="AE245" s="39"/>
      <c r="AR245" s="238" t="s">
        <v>177</v>
      </c>
      <c r="AT245" s="238" t="s">
        <v>172</v>
      </c>
      <c r="AU245" s="238" t="s">
        <v>87</v>
      </c>
      <c r="AY245" s="18" t="s">
        <v>170</v>
      </c>
      <c r="BE245" s="239">
        <f>IF(N245="základní",J245,0)</f>
        <v>0</v>
      </c>
      <c r="BF245" s="239">
        <f>IF(N245="snížená",J245,0)</f>
        <v>0</v>
      </c>
      <c r="BG245" s="239">
        <f>IF(N245="zákl. přenesená",J245,0)</f>
        <v>0</v>
      </c>
      <c r="BH245" s="239">
        <f>IF(N245="sníž. přenesená",J245,0)</f>
        <v>0</v>
      </c>
      <c r="BI245" s="239">
        <f>IF(N245="nulová",J245,0)</f>
        <v>0</v>
      </c>
      <c r="BJ245" s="18" t="s">
        <v>85</v>
      </c>
      <c r="BK245" s="239">
        <f>ROUND(I245*H245,2)</f>
        <v>0</v>
      </c>
      <c r="BL245" s="18" t="s">
        <v>177</v>
      </c>
      <c r="BM245" s="238" t="s">
        <v>1153</v>
      </c>
    </row>
    <row r="246" s="14" customFormat="1">
      <c r="A246" s="14"/>
      <c r="B246" s="252"/>
      <c r="C246" s="253"/>
      <c r="D246" s="242" t="s">
        <v>179</v>
      </c>
      <c r="E246" s="254" t="s">
        <v>1</v>
      </c>
      <c r="F246" s="255" t="s">
        <v>1154</v>
      </c>
      <c r="G246" s="253"/>
      <c r="H246" s="254" t="s">
        <v>1</v>
      </c>
      <c r="I246" s="256"/>
      <c r="J246" s="253"/>
      <c r="K246" s="253"/>
      <c r="L246" s="257"/>
      <c r="M246" s="258"/>
      <c r="N246" s="259"/>
      <c r="O246" s="259"/>
      <c r="P246" s="259"/>
      <c r="Q246" s="259"/>
      <c r="R246" s="259"/>
      <c r="S246" s="259"/>
      <c r="T246" s="260"/>
      <c r="U246" s="14"/>
      <c r="V246" s="14"/>
      <c r="W246" s="14"/>
      <c r="X246" s="14"/>
      <c r="Y246" s="14"/>
      <c r="Z246" s="14"/>
      <c r="AA246" s="14"/>
      <c r="AB246" s="14"/>
      <c r="AC246" s="14"/>
      <c r="AD246" s="14"/>
      <c r="AE246" s="14"/>
      <c r="AT246" s="261" t="s">
        <v>179</v>
      </c>
      <c r="AU246" s="261" t="s">
        <v>87</v>
      </c>
      <c r="AV246" s="14" t="s">
        <v>85</v>
      </c>
      <c r="AW246" s="14" t="s">
        <v>34</v>
      </c>
      <c r="AX246" s="14" t="s">
        <v>78</v>
      </c>
      <c r="AY246" s="261" t="s">
        <v>170</v>
      </c>
    </row>
    <row r="247" s="13" customFormat="1">
      <c r="A247" s="13"/>
      <c r="B247" s="240"/>
      <c r="C247" s="241"/>
      <c r="D247" s="242" t="s">
        <v>179</v>
      </c>
      <c r="E247" s="243" t="s">
        <v>1</v>
      </c>
      <c r="F247" s="244" t="s">
        <v>1155</v>
      </c>
      <c r="G247" s="241"/>
      <c r="H247" s="245">
        <v>13.247999999999999</v>
      </c>
      <c r="I247" s="246"/>
      <c r="J247" s="241"/>
      <c r="K247" s="241"/>
      <c r="L247" s="247"/>
      <c r="M247" s="248"/>
      <c r="N247" s="249"/>
      <c r="O247" s="249"/>
      <c r="P247" s="249"/>
      <c r="Q247" s="249"/>
      <c r="R247" s="249"/>
      <c r="S247" s="249"/>
      <c r="T247" s="250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T247" s="251" t="s">
        <v>179</v>
      </c>
      <c r="AU247" s="251" t="s">
        <v>87</v>
      </c>
      <c r="AV247" s="13" t="s">
        <v>87</v>
      </c>
      <c r="AW247" s="13" t="s">
        <v>34</v>
      </c>
      <c r="AX247" s="13" t="s">
        <v>85</v>
      </c>
      <c r="AY247" s="251" t="s">
        <v>170</v>
      </c>
    </row>
    <row r="248" s="2" customFormat="1" ht="44.25" customHeight="1">
      <c r="A248" s="39"/>
      <c r="B248" s="40"/>
      <c r="C248" s="227" t="s">
        <v>397</v>
      </c>
      <c r="D248" s="227" t="s">
        <v>172</v>
      </c>
      <c r="E248" s="228" t="s">
        <v>403</v>
      </c>
      <c r="F248" s="229" t="s">
        <v>404</v>
      </c>
      <c r="G248" s="230" t="s">
        <v>175</v>
      </c>
      <c r="H248" s="231">
        <v>116</v>
      </c>
      <c r="I248" s="232"/>
      <c r="J248" s="233">
        <f>ROUND(I248*H248,2)</f>
        <v>0</v>
      </c>
      <c r="K248" s="229" t="s">
        <v>176</v>
      </c>
      <c r="L248" s="45"/>
      <c r="M248" s="234" t="s">
        <v>1</v>
      </c>
      <c r="N248" s="235" t="s">
        <v>43</v>
      </c>
      <c r="O248" s="92"/>
      <c r="P248" s="236">
        <f>O248*H248</f>
        <v>0</v>
      </c>
      <c r="Q248" s="236">
        <v>0</v>
      </c>
      <c r="R248" s="236">
        <f>Q248*H248</f>
        <v>0</v>
      </c>
      <c r="S248" s="236">
        <v>0</v>
      </c>
      <c r="T248" s="237">
        <f>S248*H248</f>
        <v>0</v>
      </c>
      <c r="U248" s="39"/>
      <c r="V248" s="39"/>
      <c r="W248" s="39"/>
      <c r="X248" s="39"/>
      <c r="Y248" s="39"/>
      <c r="Z248" s="39"/>
      <c r="AA248" s="39"/>
      <c r="AB248" s="39"/>
      <c r="AC248" s="39"/>
      <c r="AD248" s="39"/>
      <c r="AE248" s="39"/>
      <c r="AR248" s="238" t="s">
        <v>177</v>
      </c>
      <c r="AT248" s="238" t="s">
        <v>172</v>
      </c>
      <c r="AU248" s="238" t="s">
        <v>87</v>
      </c>
      <c r="AY248" s="18" t="s">
        <v>170</v>
      </c>
      <c r="BE248" s="239">
        <f>IF(N248="základní",J248,0)</f>
        <v>0</v>
      </c>
      <c r="BF248" s="239">
        <f>IF(N248="snížená",J248,0)</f>
        <v>0</v>
      </c>
      <c r="BG248" s="239">
        <f>IF(N248="zákl. přenesená",J248,0)</f>
        <v>0</v>
      </c>
      <c r="BH248" s="239">
        <f>IF(N248="sníž. přenesená",J248,0)</f>
        <v>0</v>
      </c>
      <c r="BI248" s="239">
        <f>IF(N248="nulová",J248,0)</f>
        <v>0</v>
      </c>
      <c r="BJ248" s="18" t="s">
        <v>85</v>
      </c>
      <c r="BK248" s="239">
        <f>ROUND(I248*H248,2)</f>
        <v>0</v>
      </c>
      <c r="BL248" s="18" t="s">
        <v>177</v>
      </c>
      <c r="BM248" s="238" t="s">
        <v>1156</v>
      </c>
    </row>
    <row r="249" s="2" customFormat="1" ht="37.8" customHeight="1">
      <c r="A249" s="39"/>
      <c r="B249" s="40"/>
      <c r="C249" s="227" t="s">
        <v>402</v>
      </c>
      <c r="D249" s="227" t="s">
        <v>172</v>
      </c>
      <c r="E249" s="228" t="s">
        <v>959</v>
      </c>
      <c r="F249" s="229" t="s">
        <v>581</v>
      </c>
      <c r="G249" s="230" t="s">
        <v>224</v>
      </c>
      <c r="H249" s="231">
        <v>17.600000000000001</v>
      </c>
      <c r="I249" s="232"/>
      <c r="J249" s="233">
        <f>ROUND(I249*H249,2)</f>
        <v>0</v>
      </c>
      <c r="K249" s="229" t="s">
        <v>1</v>
      </c>
      <c r="L249" s="45"/>
      <c r="M249" s="234" t="s">
        <v>1</v>
      </c>
      <c r="N249" s="235" t="s">
        <v>43</v>
      </c>
      <c r="O249" s="92"/>
      <c r="P249" s="236">
        <f>O249*H249</f>
        <v>0</v>
      </c>
      <c r="Q249" s="236">
        <v>0.41749999999999998</v>
      </c>
      <c r="R249" s="236">
        <f>Q249*H249</f>
        <v>7.3479999999999999</v>
      </c>
      <c r="S249" s="236">
        <v>0</v>
      </c>
      <c r="T249" s="237">
        <f>S249*H249</f>
        <v>0</v>
      </c>
      <c r="U249" s="39"/>
      <c r="V249" s="39"/>
      <c r="W249" s="39"/>
      <c r="X249" s="39"/>
      <c r="Y249" s="39"/>
      <c r="Z249" s="39"/>
      <c r="AA249" s="39"/>
      <c r="AB249" s="39"/>
      <c r="AC249" s="39"/>
      <c r="AD249" s="39"/>
      <c r="AE249" s="39"/>
      <c r="AR249" s="238" t="s">
        <v>177</v>
      </c>
      <c r="AT249" s="238" t="s">
        <v>172</v>
      </c>
      <c r="AU249" s="238" t="s">
        <v>87</v>
      </c>
      <c r="AY249" s="18" t="s">
        <v>170</v>
      </c>
      <c r="BE249" s="239">
        <f>IF(N249="základní",J249,0)</f>
        <v>0</v>
      </c>
      <c r="BF249" s="239">
        <f>IF(N249="snížená",J249,0)</f>
        <v>0</v>
      </c>
      <c r="BG249" s="239">
        <f>IF(N249="zákl. přenesená",J249,0)</f>
        <v>0</v>
      </c>
      <c r="BH249" s="239">
        <f>IF(N249="sníž. přenesená",J249,0)</f>
        <v>0</v>
      </c>
      <c r="BI249" s="239">
        <f>IF(N249="nulová",J249,0)</f>
        <v>0</v>
      </c>
      <c r="BJ249" s="18" t="s">
        <v>85</v>
      </c>
      <c r="BK249" s="239">
        <f>ROUND(I249*H249,2)</f>
        <v>0</v>
      </c>
      <c r="BL249" s="18" t="s">
        <v>177</v>
      </c>
      <c r="BM249" s="238" t="s">
        <v>1157</v>
      </c>
    </row>
    <row r="250" s="2" customFormat="1">
      <c r="A250" s="39"/>
      <c r="B250" s="40"/>
      <c r="C250" s="41"/>
      <c r="D250" s="242" t="s">
        <v>629</v>
      </c>
      <c r="E250" s="41"/>
      <c r="F250" s="299" t="s">
        <v>961</v>
      </c>
      <c r="G250" s="41"/>
      <c r="H250" s="41"/>
      <c r="I250" s="300"/>
      <c r="J250" s="41"/>
      <c r="K250" s="41"/>
      <c r="L250" s="45"/>
      <c r="M250" s="301"/>
      <c r="N250" s="302"/>
      <c r="O250" s="92"/>
      <c r="P250" s="92"/>
      <c r="Q250" s="92"/>
      <c r="R250" s="92"/>
      <c r="S250" s="92"/>
      <c r="T250" s="93"/>
      <c r="U250" s="39"/>
      <c r="V250" s="39"/>
      <c r="W250" s="39"/>
      <c r="X250" s="39"/>
      <c r="Y250" s="39"/>
      <c r="Z250" s="39"/>
      <c r="AA250" s="39"/>
      <c r="AB250" s="39"/>
      <c r="AC250" s="39"/>
      <c r="AD250" s="39"/>
      <c r="AE250" s="39"/>
      <c r="AT250" s="18" t="s">
        <v>629</v>
      </c>
      <c r="AU250" s="18" t="s">
        <v>87</v>
      </c>
    </row>
    <row r="251" s="13" customFormat="1">
      <c r="A251" s="13"/>
      <c r="B251" s="240"/>
      <c r="C251" s="241"/>
      <c r="D251" s="242" t="s">
        <v>179</v>
      </c>
      <c r="E251" s="243" t="s">
        <v>1</v>
      </c>
      <c r="F251" s="244" t="s">
        <v>1158</v>
      </c>
      <c r="G251" s="241"/>
      <c r="H251" s="245">
        <v>17.600000000000001</v>
      </c>
      <c r="I251" s="246"/>
      <c r="J251" s="241"/>
      <c r="K251" s="241"/>
      <c r="L251" s="247"/>
      <c r="M251" s="248"/>
      <c r="N251" s="249"/>
      <c r="O251" s="249"/>
      <c r="P251" s="249"/>
      <c r="Q251" s="249"/>
      <c r="R251" s="249"/>
      <c r="S251" s="249"/>
      <c r="T251" s="250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  <c r="AE251" s="13"/>
      <c r="AT251" s="251" t="s">
        <v>179</v>
      </c>
      <c r="AU251" s="251" t="s">
        <v>87</v>
      </c>
      <c r="AV251" s="13" t="s">
        <v>87</v>
      </c>
      <c r="AW251" s="13" t="s">
        <v>34</v>
      </c>
      <c r="AX251" s="13" t="s">
        <v>85</v>
      </c>
      <c r="AY251" s="251" t="s">
        <v>170</v>
      </c>
    </row>
    <row r="252" s="12" customFormat="1" ht="22.8" customHeight="1">
      <c r="A252" s="12"/>
      <c r="B252" s="211"/>
      <c r="C252" s="212"/>
      <c r="D252" s="213" t="s">
        <v>77</v>
      </c>
      <c r="E252" s="225" t="s">
        <v>210</v>
      </c>
      <c r="F252" s="225" t="s">
        <v>412</v>
      </c>
      <c r="G252" s="212"/>
      <c r="H252" s="212"/>
      <c r="I252" s="215"/>
      <c r="J252" s="226">
        <f>BK252</f>
        <v>0</v>
      </c>
      <c r="K252" s="212"/>
      <c r="L252" s="217"/>
      <c r="M252" s="218"/>
      <c r="N252" s="219"/>
      <c r="O252" s="219"/>
      <c r="P252" s="220">
        <f>SUM(P253:P288)</f>
        <v>0</v>
      </c>
      <c r="Q252" s="219"/>
      <c r="R252" s="220">
        <f>SUM(R253:R288)</f>
        <v>15.26918736</v>
      </c>
      <c r="S252" s="219"/>
      <c r="T252" s="221">
        <f>SUM(T253:T288)</f>
        <v>0</v>
      </c>
      <c r="U252" s="12"/>
      <c r="V252" s="12"/>
      <c r="W252" s="12"/>
      <c r="X252" s="12"/>
      <c r="Y252" s="12"/>
      <c r="Z252" s="12"/>
      <c r="AA252" s="12"/>
      <c r="AB252" s="12"/>
      <c r="AC252" s="12"/>
      <c r="AD252" s="12"/>
      <c r="AE252" s="12"/>
      <c r="AR252" s="222" t="s">
        <v>85</v>
      </c>
      <c r="AT252" s="223" t="s">
        <v>77</v>
      </c>
      <c r="AU252" s="223" t="s">
        <v>85</v>
      </c>
      <c r="AY252" s="222" t="s">
        <v>170</v>
      </c>
      <c r="BK252" s="224">
        <f>SUM(BK253:BK288)</f>
        <v>0</v>
      </c>
    </row>
    <row r="253" s="2" customFormat="1" ht="33" customHeight="1">
      <c r="A253" s="39"/>
      <c r="B253" s="40"/>
      <c r="C253" s="227" t="s">
        <v>407</v>
      </c>
      <c r="D253" s="227" t="s">
        <v>172</v>
      </c>
      <c r="E253" s="228" t="s">
        <v>1159</v>
      </c>
      <c r="F253" s="229" t="s">
        <v>1160</v>
      </c>
      <c r="G253" s="230" t="s">
        <v>389</v>
      </c>
      <c r="H253" s="231">
        <v>8.1699999999999999</v>
      </c>
      <c r="I253" s="232"/>
      <c r="J253" s="233">
        <f>ROUND(I253*H253,2)</f>
        <v>0</v>
      </c>
      <c r="K253" s="229" t="s">
        <v>176</v>
      </c>
      <c r="L253" s="45"/>
      <c r="M253" s="234" t="s">
        <v>1</v>
      </c>
      <c r="N253" s="235" t="s">
        <v>43</v>
      </c>
      <c r="O253" s="92"/>
      <c r="P253" s="236">
        <f>O253*H253</f>
        <v>0</v>
      </c>
      <c r="Q253" s="236">
        <v>0</v>
      </c>
      <c r="R253" s="236">
        <f>Q253*H253</f>
        <v>0</v>
      </c>
      <c r="S253" s="236">
        <v>0</v>
      </c>
      <c r="T253" s="237">
        <f>S253*H253</f>
        <v>0</v>
      </c>
      <c r="U253" s="39"/>
      <c r="V253" s="39"/>
      <c r="W253" s="39"/>
      <c r="X253" s="39"/>
      <c r="Y253" s="39"/>
      <c r="Z253" s="39"/>
      <c r="AA253" s="39"/>
      <c r="AB253" s="39"/>
      <c r="AC253" s="39"/>
      <c r="AD253" s="39"/>
      <c r="AE253" s="39"/>
      <c r="AR253" s="238" t="s">
        <v>177</v>
      </c>
      <c r="AT253" s="238" t="s">
        <v>172</v>
      </c>
      <c r="AU253" s="238" t="s">
        <v>87</v>
      </c>
      <c r="AY253" s="18" t="s">
        <v>170</v>
      </c>
      <c r="BE253" s="239">
        <f>IF(N253="základní",J253,0)</f>
        <v>0</v>
      </c>
      <c r="BF253" s="239">
        <f>IF(N253="snížená",J253,0)</f>
        <v>0</v>
      </c>
      <c r="BG253" s="239">
        <f>IF(N253="zákl. přenesená",J253,0)</f>
        <v>0</v>
      </c>
      <c r="BH253" s="239">
        <f>IF(N253="sníž. přenesená",J253,0)</f>
        <v>0</v>
      </c>
      <c r="BI253" s="239">
        <f>IF(N253="nulová",J253,0)</f>
        <v>0</v>
      </c>
      <c r="BJ253" s="18" t="s">
        <v>85</v>
      </c>
      <c r="BK253" s="239">
        <f>ROUND(I253*H253,2)</f>
        <v>0</v>
      </c>
      <c r="BL253" s="18" t="s">
        <v>177</v>
      </c>
      <c r="BM253" s="238" t="s">
        <v>1161</v>
      </c>
    </row>
    <row r="254" s="2" customFormat="1" ht="21.75" customHeight="1">
      <c r="A254" s="39"/>
      <c r="B254" s="40"/>
      <c r="C254" s="273" t="s">
        <v>413</v>
      </c>
      <c r="D254" s="273" t="s">
        <v>298</v>
      </c>
      <c r="E254" s="274" t="s">
        <v>1162</v>
      </c>
      <c r="F254" s="275" t="s">
        <v>1163</v>
      </c>
      <c r="G254" s="276" t="s">
        <v>389</v>
      </c>
      <c r="H254" s="277">
        <v>8.2520000000000007</v>
      </c>
      <c r="I254" s="278"/>
      <c r="J254" s="279">
        <f>ROUND(I254*H254,2)</f>
        <v>0</v>
      </c>
      <c r="K254" s="275" t="s">
        <v>176</v>
      </c>
      <c r="L254" s="280"/>
      <c r="M254" s="281" t="s">
        <v>1</v>
      </c>
      <c r="N254" s="282" t="s">
        <v>43</v>
      </c>
      <c r="O254" s="92"/>
      <c r="P254" s="236">
        <f>O254*H254</f>
        <v>0</v>
      </c>
      <c r="Q254" s="236">
        <v>0.060499999999999998</v>
      </c>
      <c r="R254" s="236">
        <f>Q254*H254</f>
        <v>0.49924600000000002</v>
      </c>
      <c r="S254" s="236">
        <v>0</v>
      </c>
      <c r="T254" s="237">
        <f>S254*H254</f>
        <v>0</v>
      </c>
      <c r="U254" s="39"/>
      <c r="V254" s="39"/>
      <c r="W254" s="39"/>
      <c r="X254" s="39"/>
      <c r="Y254" s="39"/>
      <c r="Z254" s="39"/>
      <c r="AA254" s="39"/>
      <c r="AB254" s="39"/>
      <c r="AC254" s="39"/>
      <c r="AD254" s="39"/>
      <c r="AE254" s="39"/>
      <c r="AR254" s="238" t="s">
        <v>210</v>
      </c>
      <c r="AT254" s="238" t="s">
        <v>298</v>
      </c>
      <c r="AU254" s="238" t="s">
        <v>87</v>
      </c>
      <c r="AY254" s="18" t="s">
        <v>170</v>
      </c>
      <c r="BE254" s="239">
        <f>IF(N254="základní",J254,0)</f>
        <v>0</v>
      </c>
      <c r="BF254" s="239">
        <f>IF(N254="snížená",J254,0)</f>
        <v>0</v>
      </c>
      <c r="BG254" s="239">
        <f>IF(N254="zákl. přenesená",J254,0)</f>
        <v>0</v>
      </c>
      <c r="BH254" s="239">
        <f>IF(N254="sníž. přenesená",J254,0)</f>
        <v>0</v>
      </c>
      <c r="BI254" s="239">
        <f>IF(N254="nulová",J254,0)</f>
        <v>0</v>
      </c>
      <c r="BJ254" s="18" t="s">
        <v>85</v>
      </c>
      <c r="BK254" s="239">
        <f>ROUND(I254*H254,2)</f>
        <v>0</v>
      </c>
      <c r="BL254" s="18" t="s">
        <v>177</v>
      </c>
      <c r="BM254" s="238" t="s">
        <v>1164</v>
      </c>
    </row>
    <row r="255" s="13" customFormat="1">
      <c r="A255" s="13"/>
      <c r="B255" s="240"/>
      <c r="C255" s="241"/>
      <c r="D255" s="242" t="s">
        <v>179</v>
      </c>
      <c r="E255" s="241"/>
      <c r="F255" s="244" t="s">
        <v>1165</v>
      </c>
      <c r="G255" s="241"/>
      <c r="H255" s="245">
        <v>8.2520000000000007</v>
      </c>
      <c r="I255" s="246"/>
      <c r="J255" s="241"/>
      <c r="K255" s="241"/>
      <c r="L255" s="247"/>
      <c r="M255" s="248"/>
      <c r="N255" s="249"/>
      <c r="O255" s="249"/>
      <c r="P255" s="249"/>
      <c r="Q255" s="249"/>
      <c r="R255" s="249"/>
      <c r="S255" s="249"/>
      <c r="T255" s="250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  <c r="AE255" s="13"/>
      <c r="AT255" s="251" t="s">
        <v>179</v>
      </c>
      <c r="AU255" s="251" t="s">
        <v>87</v>
      </c>
      <c r="AV255" s="13" t="s">
        <v>87</v>
      </c>
      <c r="AW255" s="13" t="s">
        <v>4</v>
      </c>
      <c r="AX255" s="13" t="s">
        <v>85</v>
      </c>
      <c r="AY255" s="251" t="s">
        <v>170</v>
      </c>
    </row>
    <row r="256" s="2" customFormat="1" ht="44.25" customHeight="1">
      <c r="A256" s="39"/>
      <c r="B256" s="40"/>
      <c r="C256" s="227" t="s">
        <v>418</v>
      </c>
      <c r="D256" s="227" t="s">
        <v>172</v>
      </c>
      <c r="E256" s="228" t="s">
        <v>1166</v>
      </c>
      <c r="F256" s="229" t="s">
        <v>1167</v>
      </c>
      <c r="G256" s="230" t="s">
        <v>183</v>
      </c>
      <c r="H256" s="231">
        <v>2</v>
      </c>
      <c r="I256" s="232"/>
      <c r="J256" s="233">
        <f>ROUND(I256*H256,2)</f>
        <v>0</v>
      </c>
      <c r="K256" s="229" t="s">
        <v>176</v>
      </c>
      <c r="L256" s="45"/>
      <c r="M256" s="234" t="s">
        <v>1</v>
      </c>
      <c r="N256" s="235" t="s">
        <v>43</v>
      </c>
      <c r="O256" s="92"/>
      <c r="P256" s="236">
        <f>O256*H256</f>
        <v>0</v>
      </c>
      <c r="Q256" s="236">
        <v>0.0054200000000000003</v>
      </c>
      <c r="R256" s="236">
        <f>Q256*H256</f>
        <v>0.010840000000000001</v>
      </c>
      <c r="S256" s="236">
        <v>0</v>
      </c>
      <c r="T256" s="237">
        <f>S256*H256</f>
        <v>0</v>
      </c>
      <c r="U256" s="39"/>
      <c r="V256" s="39"/>
      <c r="W256" s="39"/>
      <c r="X256" s="39"/>
      <c r="Y256" s="39"/>
      <c r="Z256" s="39"/>
      <c r="AA256" s="39"/>
      <c r="AB256" s="39"/>
      <c r="AC256" s="39"/>
      <c r="AD256" s="39"/>
      <c r="AE256" s="39"/>
      <c r="AR256" s="238" t="s">
        <v>177</v>
      </c>
      <c r="AT256" s="238" t="s">
        <v>172</v>
      </c>
      <c r="AU256" s="238" t="s">
        <v>87</v>
      </c>
      <c r="AY256" s="18" t="s">
        <v>170</v>
      </c>
      <c r="BE256" s="239">
        <f>IF(N256="základní",J256,0)</f>
        <v>0</v>
      </c>
      <c r="BF256" s="239">
        <f>IF(N256="snížená",J256,0)</f>
        <v>0</v>
      </c>
      <c r="BG256" s="239">
        <f>IF(N256="zákl. přenesená",J256,0)</f>
        <v>0</v>
      </c>
      <c r="BH256" s="239">
        <f>IF(N256="sníž. přenesená",J256,0)</f>
        <v>0</v>
      </c>
      <c r="BI256" s="239">
        <f>IF(N256="nulová",J256,0)</f>
        <v>0</v>
      </c>
      <c r="BJ256" s="18" t="s">
        <v>85</v>
      </c>
      <c r="BK256" s="239">
        <f>ROUND(I256*H256,2)</f>
        <v>0</v>
      </c>
      <c r="BL256" s="18" t="s">
        <v>177</v>
      </c>
      <c r="BM256" s="238" t="s">
        <v>1168</v>
      </c>
    </row>
    <row r="257" s="2" customFormat="1" ht="16.5" customHeight="1">
      <c r="A257" s="39"/>
      <c r="B257" s="40"/>
      <c r="C257" s="273" t="s">
        <v>424</v>
      </c>
      <c r="D257" s="273" t="s">
        <v>298</v>
      </c>
      <c r="E257" s="274" t="s">
        <v>1169</v>
      </c>
      <c r="F257" s="275" t="s">
        <v>1170</v>
      </c>
      <c r="G257" s="276" t="s">
        <v>183</v>
      </c>
      <c r="H257" s="277">
        <v>1</v>
      </c>
      <c r="I257" s="278"/>
      <c r="J257" s="279">
        <f>ROUND(I257*H257,2)</f>
        <v>0</v>
      </c>
      <c r="K257" s="275" t="s">
        <v>176</v>
      </c>
      <c r="L257" s="280"/>
      <c r="M257" s="281" t="s">
        <v>1</v>
      </c>
      <c r="N257" s="282" t="s">
        <v>43</v>
      </c>
      <c r="O257" s="92"/>
      <c r="P257" s="236">
        <f>O257*H257</f>
        <v>0</v>
      </c>
      <c r="Q257" s="236">
        <v>0.098100000000000007</v>
      </c>
      <c r="R257" s="236">
        <f>Q257*H257</f>
        <v>0.098100000000000007</v>
      </c>
      <c r="S257" s="236">
        <v>0</v>
      </c>
      <c r="T257" s="237">
        <f>S257*H257</f>
        <v>0</v>
      </c>
      <c r="U257" s="39"/>
      <c r="V257" s="39"/>
      <c r="W257" s="39"/>
      <c r="X257" s="39"/>
      <c r="Y257" s="39"/>
      <c r="Z257" s="39"/>
      <c r="AA257" s="39"/>
      <c r="AB257" s="39"/>
      <c r="AC257" s="39"/>
      <c r="AD257" s="39"/>
      <c r="AE257" s="39"/>
      <c r="AR257" s="238" t="s">
        <v>210</v>
      </c>
      <c r="AT257" s="238" t="s">
        <v>298</v>
      </c>
      <c r="AU257" s="238" t="s">
        <v>87</v>
      </c>
      <c r="AY257" s="18" t="s">
        <v>170</v>
      </c>
      <c r="BE257" s="239">
        <f>IF(N257="základní",J257,0)</f>
        <v>0</v>
      </c>
      <c r="BF257" s="239">
        <f>IF(N257="snížená",J257,0)</f>
        <v>0</v>
      </c>
      <c r="BG257" s="239">
        <f>IF(N257="zákl. přenesená",J257,0)</f>
        <v>0</v>
      </c>
      <c r="BH257" s="239">
        <f>IF(N257="sníž. přenesená",J257,0)</f>
        <v>0</v>
      </c>
      <c r="BI257" s="239">
        <f>IF(N257="nulová",J257,0)</f>
        <v>0</v>
      </c>
      <c r="BJ257" s="18" t="s">
        <v>85</v>
      </c>
      <c r="BK257" s="239">
        <f>ROUND(I257*H257,2)</f>
        <v>0</v>
      </c>
      <c r="BL257" s="18" t="s">
        <v>177</v>
      </c>
      <c r="BM257" s="238" t="s">
        <v>1171</v>
      </c>
    </row>
    <row r="258" s="2" customFormat="1" ht="33" customHeight="1">
      <c r="A258" s="39"/>
      <c r="B258" s="40"/>
      <c r="C258" s="273" t="s">
        <v>430</v>
      </c>
      <c r="D258" s="273" t="s">
        <v>298</v>
      </c>
      <c r="E258" s="274" t="s">
        <v>1172</v>
      </c>
      <c r="F258" s="275" t="s">
        <v>1173</v>
      </c>
      <c r="G258" s="276" t="s">
        <v>183</v>
      </c>
      <c r="H258" s="277">
        <v>1</v>
      </c>
      <c r="I258" s="278"/>
      <c r="J258" s="279">
        <f>ROUND(I258*H258,2)</f>
        <v>0</v>
      </c>
      <c r="K258" s="275" t="s">
        <v>176</v>
      </c>
      <c r="L258" s="280"/>
      <c r="M258" s="281" t="s">
        <v>1</v>
      </c>
      <c r="N258" s="282" t="s">
        <v>43</v>
      </c>
      <c r="O258" s="92"/>
      <c r="P258" s="236">
        <f>O258*H258</f>
        <v>0</v>
      </c>
      <c r="Q258" s="236">
        <v>0.042099999999999999</v>
      </c>
      <c r="R258" s="236">
        <f>Q258*H258</f>
        <v>0.042099999999999999</v>
      </c>
      <c r="S258" s="236">
        <v>0</v>
      </c>
      <c r="T258" s="237">
        <f>S258*H258</f>
        <v>0</v>
      </c>
      <c r="U258" s="39"/>
      <c r="V258" s="39"/>
      <c r="W258" s="39"/>
      <c r="X258" s="39"/>
      <c r="Y258" s="39"/>
      <c r="Z258" s="39"/>
      <c r="AA258" s="39"/>
      <c r="AB258" s="39"/>
      <c r="AC258" s="39"/>
      <c r="AD258" s="39"/>
      <c r="AE258" s="39"/>
      <c r="AR258" s="238" t="s">
        <v>210</v>
      </c>
      <c r="AT258" s="238" t="s">
        <v>298</v>
      </c>
      <c r="AU258" s="238" t="s">
        <v>87</v>
      </c>
      <c r="AY258" s="18" t="s">
        <v>170</v>
      </c>
      <c r="BE258" s="239">
        <f>IF(N258="základní",J258,0)</f>
        <v>0</v>
      </c>
      <c r="BF258" s="239">
        <f>IF(N258="snížená",J258,0)</f>
        <v>0</v>
      </c>
      <c r="BG258" s="239">
        <f>IF(N258="zákl. přenesená",J258,0)</f>
        <v>0</v>
      </c>
      <c r="BH258" s="239">
        <f>IF(N258="sníž. přenesená",J258,0)</f>
        <v>0</v>
      </c>
      <c r="BI258" s="239">
        <f>IF(N258="nulová",J258,0)</f>
        <v>0</v>
      </c>
      <c r="BJ258" s="18" t="s">
        <v>85</v>
      </c>
      <c r="BK258" s="239">
        <f>ROUND(I258*H258,2)</f>
        <v>0</v>
      </c>
      <c r="BL258" s="18" t="s">
        <v>177</v>
      </c>
      <c r="BM258" s="238" t="s">
        <v>1174</v>
      </c>
    </row>
    <row r="259" s="2" customFormat="1" ht="44.25" customHeight="1">
      <c r="A259" s="39"/>
      <c r="B259" s="40"/>
      <c r="C259" s="227" t="s">
        <v>435</v>
      </c>
      <c r="D259" s="227" t="s">
        <v>172</v>
      </c>
      <c r="E259" s="228" t="s">
        <v>1175</v>
      </c>
      <c r="F259" s="229" t="s">
        <v>1176</v>
      </c>
      <c r="G259" s="230" t="s">
        <v>389</v>
      </c>
      <c r="H259" s="231">
        <v>1.5</v>
      </c>
      <c r="I259" s="232"/>
      <c r="J259" s="233">
        <f>ROUND(I259*H259,2)</f>
        <v>0</v>
      </c>
      <c r="K259" s="229" t="s">
        <v>176</v>
      </c>
      <c r="L259" s="45"/>
      <c r="M259" s="234" t="s">
        <v>1</v>
      </c>
      <c r="N259" s="235" t="s">
        <v>43</v>
      </c>
      <c r="O259" s="92"/>
      <c r="P259" s="236">
        <f>O259*H259</f>
        <v>0</v>
      </c>
      <c r="Q259" s="236">
        <v>0</v>
      </c>
      <c r="R259" s="236">
        <f>Q259*H259</f>
        <v>0</v>
      </c>
      <c r="S259" s="236">
        <v>0</v>
      </c>
      <c r="T259" s="237">
        <f>S259*H259</f>
        <v>0</v>
      </c>
      <c r="U259" s="39"/>
      <c r="V259" s="39"/>
      <c r="W259" s="39"/>
      <c r="X259" s="39"/>
      <c r="Y259" s="39"/>
      <c r="Z259" s="39"/>
      <c r="AA259" s="39"/>
      <c r="AB259" s="39"/>
      <c r="AC259" s="39"/>
      <c r="AD259" s="39"/>
      <c r="AE259" s="39"/>
      <c r="AR259" s="238" t="s">
        <v>177</v>
      </c>
      <c r="AT259" s="238" t="s">
        <v>172</v>
      </c>
      <c r="AU259" s="238" t="s">
        <v>87</v>
      </c>
      <c r="AY259" s="18" t="s">
        <v>170</v>
      </c>
      <c r="BE259" s="239">
        <f>IF(N259="základní",J259,0)</f>
        <v>0</v>
      </c>
      <c r="BF259" s="239">
        <f>IF(N259="snížená",J259,0)</f>
        <v>0</v>
      </c>
      <c r="BG259" s="239">
        <f>IF(N259="zákl. přenesená",J259,0)</f>
        <v>0</v>
      </c>
      <c r="BH259" s="239">
        <f>IF(N259="sníž. přenesená",J259,0)</f>
        <v>0</v>
      </c>
      <c r="BI259" s="239">
        <f>IF(N259="nulová",J259,0)</f>
        <v>0</v>
      </c>
      <c r="BJ259" s="18" t="s">
        <v>85</v>
      </c>
      <c r="BK259" s="239">
        <f>ROUND(I259*H259,2)</f>
        <v>0</v>
      </c>
      <c r="BL259" s="18" t="s">
        <v>177</v>
      </c>
      <c r="BM259" s="238" t="s">
        <v>1177</v>
      </c>
    </row>
    <row r="260" s="2" customFormat="1" ht="16.5" customHeight="1">
      <c r="A260" s="39"/>
      <c r="B260" s="40"/>
      <c r="C260" s="273" t="s">
        <v>440</v>
      </c>
      <c r="D260" s="273" t="s">
        <v>298</v>
      </c>
      <c r="E260" s="274" t="s">
        <v>1178</v>
      </c>
      <c r="F260" s="275" t="s">
        <v>1179</v>
      </c>
      <c r="G260" s="276" t="s">
        <v>389</v>
      </c>
      <c r="H260" s="277">
        <v>1.5229999999999999</v>
      </c>
      <c r="I260" s="278"/>
      <c r="J260" s="279">
        <f>ROUND(I260*H260,2)</f>
        <v>0</v>
      </c>
      <c r="K260" s="275" t="s">
        <v>1</v>
      </c>
      <c r="L260" s="280"/>
      <c r="M260" s="281" t="s">
        <v>1</v>
      </c>
      <c r="N260" s="282" t="s">
        <v>43</v>
      </c>
      <c r="O260" s="92"/>
      <c r="P260" s="236">
        <f>O260*H260</f>
        <v>0</v>
      </c>
      <c r="Q260" s="236">
        <v>0.0010499999999999999</v>
      </c>
      <c r="R260" s="236">
        <f>Q260*H260</f>
        <v>0.0015991499999999997</v>
      </c>
      <c r="S260" s="236">
        <v>0</v>
      </c>
      <c r="T260" s="237">
        <f>S260*H260</f>
        <v>0</v>
      </c>
      <c r="U260" s="39"/>
      <c r="V260" s="39"/>
      <c r="W260" s="39"/>
      <c r="X260" s="39"/>
      <c r="Y260" s="39"/>
      <c r="Z260" s="39"/>
      <c r="AA260" s="39"/>
      <c r="AB260" s="39"/>
      <c r="AC260" s="39"/>
      <c r="AD260" s="39"/>
      <c r="AE260" s="39"/>
      <c r="AR260" s="238" t="s">
        <v>210</v>
      </c>
      <c r="AT260" s="238" t="s">
        <v>298</v>
      </c>
      <c r="AU260" s="238" t="s">
        <v>87</v>
      </c>
      <c r="AY260" s="18" t="s">
        <v>170</v>
      </c>
      <c r="BE260" s="239">
        <f>IF(N260="základní",J260,0)</f>
        <v>0</v>
      </c>
      <c r="BF260" s="239">
        <f>IF(N260="snížená",J260,0)</f>
        <v>0</v>
      </c>
      <c r="BG260" s="239">
        <f>IF(N260="zákl. přenesená",J260,0)</f>
        <v>0</v>
      </c>
      <c r="BH260" s="239">
        <f>IF(N260="sníž. přenesená",J260,0)</f>
        <v>0</v>
      </c>
      <c r="BI260" s="239">
        <f>IF(N260="nulová",J260,0)</f>
        <v>0</v>
      </c>
      <c r="BJ260" s="18" t="s">
        <v>85</v>
      </c>
      <c r="BK260" s="239">
        <f>ROUND(I260*H260,2)</f>
        <v>0</v>
      </c>
      <c r="BL260" s="18" t="s">
        <v>177</v>
      </c>
      <c r="BM260" s="238" t="s">
        <v>1180</v>
      </c>
    </row>
    <row r="261" s="13" customFormat="1">
      <c r="A261" s="13"/>
      <c r="B261" s="240"/>
      <c r="C261" s="241"/>
      <c r="D261" s="242" t="s">
        <v>179</v>
      </c>
      <c r="E261" s="241"/>
      <c r="F261" s="244" t="s">
        <v>1181</v>
      </c>
      <c r="G261" s="241"/>
      <c r="H261" s="245">
        <v>1.5229999999999999</v>
      </c>
      <c r="I261" s="246"/>
      <c r="J261" s="241"/>
      <c r="K261" s="241"/>
      <c r="L261" s="247"/>
      <c r="M261" s="248"/>
      <c r="N261" s="249"/>
      <c r="O261" s="249"/>
      <c r="P261" s="249"/>
      <c r="Q261" s="249"/>
      <c r="R261" s="249"/>
      <c r="S261" s="249"/>
      <c r="T261" s="250"/>
      <c r="U261" s="13"/>
      <c r="V261" s="13"/>
      <c r="W261" s="13"/>
      <c r="X261" s="13"/>
      <c r="Y261" s="13"/>
      <c r="Z261" s="13"/>
      <c r="AA261" s="13"/>
      <c r="AB261" s="13"/>
      <c r="AC261" s="13"/>
      <c r="AD261" s="13"/>
      <c r="AE261" s="13"/>
      <c r="AT261" s="251" t="s">
        <v>179</v>
      </c>
      <c r="AU261" s="251" t="s">
        <v>87</v>
      </c>
      <c r="AV261" s="13" t="s">
        <v>87</v>
      </c>
      <c r="AW261" s="13" t="s">
        <v>4</v>
      </c>
      <c r="AX261" s="13" t="s">
        <v>85</v>
      </c>
      <c r="AY261" s="251" t="s">
        <v>170</v>
      </c>
    </row>
    <row r="262" s="2" customFormat="1" ht="24.15" customHeight="1">
      <c r="A262" s="39"/>
      <c r="B262" s="40"/>
      <c r="C262" s="227" t="s">
        <v>456</v>
      </c>
      <c r="D262" s="227" t="s">
        <v>172</v>
      </c>
      <c r="E262" s="228" t="s">
        <v>1182</v>
      </c>
      <c r="F262" s="229" t="s">
        <v>1183</v>
      </c>
      <c r="G262" s="230" t="s">
        <v>389</v>
      </c>
      <c r="H262" s="231">
        <v>13.380000000000001</v>
      </c>
      <c r="I262" s="232"/>
      <c r="J262" s="233">
        <f>ROUND(I262*H262,2)</f>
        <v>0</v>
      </c>
      <c r="K262" s="229" t="s">
        <v>176</v>
      </c>
      <c r="L262" s="45"/>
      <c r="M262" s="234" t="s">
        <v>1</v>
      </c>
      <c r="N262" s="235" t="s">
        <v>43</v>
      </c>
      <c r="O262" s="92"/>
      <c r="P262" s="236">
        <f>O262*H262</f>
        <v>0</v>
      </c>
      <c r="Q262" s="236">
        <v>1.0000000000000001E-05</v>
      </c>
      <c r="R262" s="236">
        <f>Q262*H262</f>
        <v>0.00013380000000000003</v>
      </c>
      <c r="S262" s="236">
        <v>0</v>
      </c>
      <c r="T262" s="237">
        <f>S262*H262</f>
        <v>0</v>
      </c>
      <c r="U262" s="39"/>
      <c r="V262" s="39"/>
      <c r="W262" s="39"/>
      <c r="X262" s="39"/>
      <c r="Y262" s="39"/>
      <c r="Z262" s="39"/>
      <c r="AA262" s="39"/>
      <c r="AB262" s="39"/>
      <c r="AC262" s="39"/>
      <c r="AD262" s="39"/>
      <c r="AE262" s="39"/>
      <c r="AR262" s="238" t="s">
        <v>177</v>
      </c>
      <c r="AT262" s="238" t="s">
        <v>172</v>
      </c>
      <c r="AU262" s="238" t="s">
        <v>87</v>
      </c>
      <c r="AY262" s="18" t="s">
        <v>170</v>
      </c>
      <c r="BE262" s="239">
        <f>IF(N262="základní",J262,0)</f>
        <v>0</v>
      </c>
      <c r="BF262" s="239">
        <f>IF(N262="snížená",J262,0)</f>
        <v>0</v>
      </c>
      <c r="BG262" s="239">
        <f>IF(N262="zákl. přenesená",J262,0)</f>
        <v>0</v>
      </c>
      <c r="BH262" s="239">
        <f>IF(N262="sníž. přenesená",J262,0)</f>
        <v>0</v>
      </c>
      <c r="BI262" s="239">
        <f>IF(N262="nulová",J262,0)</f>
        <v>0</v>
      </c>
      <c r="BJ262" s="18" t="s">
        <v>85</v>
      </c>
      <c r="BK262" s="239">
        <f>ROUND(I262*H262,2)</f>
        <v>0</v>
      </c>
      <c r="BL262" s="18" t="s">
        <v>177</v>
      </c>
      <c r="BM262" s="238" t="s">
        <v>1184</v>
      </c>
    </row>
    <row r="263" s="2" customFormat="1" ht="24.15" customHeight="1">
      <c r="A263" s="39"/>
      <c r="B263" s="40"/>
      <c r="C263" s="273" t="s">
        <v>461</v>
      </c>
      <c r="D263" s="273" t="s">
        <v>298</v>
      </c>
      <c r="E263" s="274" t="s">
        <v>1185</v>
      </c>
      <c r="F263" s="275" t="s">
        <v>1186</v>
      </c>
      <c r="G263" s="276" t="s">
        <v>389</v>
      </c>
      <c r="H263" s="277">
        <v>13.581</v>
      </c>
      <c r="I263" s="278"/>
      <c r="J263" s="279">
        <f>ROUND(I263*H263,2)</f>
        <v>0</v>
      </c>
      <c r="K263" s="275" t="s">
        <v>176</v>
      </c>
      <c r="L263" s="280"/>
      <c r="M263" s="281" t="s">
        <v>1</v>
      </c>
      <c r="N263" s="282" t="s">
        <v>43</v>
      </c>
      <c r="O263" s="92"/>
      <c r="P263" s="236">
        <f>O263*H263</f>
        <v>0</v>
      </c>
      <c r="Q263" s="236">
        <v>0.0046100000000000004</v>
      </c>
      <c r="R263" s="236">
        <f>Q263*H263</f>
        <v>0.062608410000000003</v>
      </c>
      <c r="S263" s="236">
        <v>0</v>
      </c>
      <c r="T263" s="237">
        <f>S263*H263</f>
        <v>0</v>
      </c>
      <c r="U263" s="39"/>
      <c r="V263" s="39"/>
      <c r="W263" s="39"/>
      <c r="X263" s="39"/>
      <c r="Y263" s="39"/>
      <c r="Z263" s="39"/>
      <c r="AA263" s="39"/>
      <c r="AB263" s="39"/>
      <c r="AC263" s="39"/>
      <c r="AD263" s="39"/>
      <c r="AE263" s="39"/>
      <c r="AR263" s="238" t="s">
        <v>210</v>
      </c>
      <c r="AT263" s="238" t="s">
        <v>298</v>
      </c>
      <c r="AU263" s="238" t="s">
        <v>87</v>
      </c>
      <c r="AY263" s="18" t="s">
        <v>170</v>
      </c>
      <c r="BE263" s="239">
        <f>IF(N263="základní",J263,0)</f>
        <v>0</v>
      </c>
      <c r="BF263" s="239">
        <f>IF(N263="snížená",J263,0)</f>
        <v>0</v>
      </c>
      <c r="BG263" s="239">
        <f>IF(N263="zákl. přenesená",J263,0)</f>
        <v>0</v>
      </c>
      <c r="BH263" s="239">
        <f>IF(N263="sníž. přenesená",J263,0)</f>
        <v>0</v>
      </c>
      <c r="BI263" s="239">
        <f>IF(N263="nulová",J263,0)</f>
        <v>0</v>
      </c>
      <c r="BJ263" s="18" t="s">
        <v>85</v>
      </c>
      <c r="BK263" s="239">
        <f>ROUND(I263*H263,2)</f>
        <v>0</v>
      </c>
      <c r="BL263" s="18" t="s">
        <v>177</v>
      </c>
      <c r="BM263" s="238" t="s">
        <v>1187</v>
      </c>
    </row>
    <row r="264" s="13" customFormat="1">
      <c r="A264" s="13"/>
      <c r="B264" s="240"/>
      <c r="C264" s="241"/>
      <c r="D264" s="242" t="s">
        <v>179</v>
      </c>
      <c r="E264" s="241"/>
      <c r="F264" s="244" t="s">
        <v>1188</v>
      </c>
      <c r="G264" s="241"/>
      <c r="H264" s="245">
        <v>13.581</v>
      </c>
      <c r="I264" s="246"/>
      <c r="J264" s="241"/>
      <c r="K264" s="241"/>
      <c r="L264" s="247"/>
      <c r="M264" s="248"/>
      <c r="N264" s="249"/>
      <c r="O264" s="249"/>
      <c r="P264" s="249"/>
      <c r="Q264" s="249"/>
      <c r="R264" s="249"/>
      <c r="S264" s="249"/>
      <c r="T264" s="250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T264" s="251" t="s">
        <v>179</v>
      </c>
      <c r="AU264" s="251" t="s">
        <v>87</v>
      </c>
      <c r="AV264" s="13" t="s">
        <v>87</v>
      </c>
      <c r="AW264" s="13" t="s">
        <v>4</v>
      </c>
      <c r="AX264" s="13" t="s">
        <v>85</v>
      </c>
      <c r="AY264" s="251" t="s">
        <v>170</v>
      </c>
    </row>
    <row r="265" s="2" customFormat="1" ht="33" customHeight="1">
      <c r="A265" s="39"/>
      <c r="B265" s="40"/>
      <c r="C265" s="227" t="s">
        <v>467</v>
      </c>
      <c r="D265" s="227" t="s">
        <v>172</v>
      </c>
      <c r="E265" s="228" t="s">
        <v>1189</v>
      </c>
      <c r="F265" s="229" t="s">
        <v>1190</v>
      </c>
      <c r="G265" s="230" t="s">
        <v>183</v>
      </c>
      <c r="H265" s="231">
        <v>1</v>
      </c>
      <c r="I265" s="232"/>
      <c r="J265" s="233">
        <f>ROUND(I265*H265,2)</f>
        <v>0</v>
      </c>
      <c r="K265" s="229" t="s">
        <v>176</v>
      </c>
      <c r="L265" s="45"/>
      <c r="M265" s="234" t="s">
        <v>1</v>
      </c>
      <c r="N265" s="235" t="s">
        <v>43</v>
      </c>
      <c r="O265" s="92"/>
      <c r="P265" s="236">
        <f>O265*H265</f>
        <v>0</v>
      </c>
      <c r="Q265" s="236">
        <v>0</v>
      </c>
      <c r="R265" s="236">
        <f>Q265*H265</f>
        <v>0</v>
      </c>
      <c r="S265" s="236">
        <v>0</v>
      </c>
      <c r="T265" s="237">
        <f>S265*H265</f>
        <v>0</v>
      </c>
      <c r="U265" s="39"/>
      <c r="V265" s="39"/>
      <c r="W265" s="39"/>
      <c r="X265" s="39"/>
      <c r="Y265" s="39"/>
      <c r="Z265" s="39"/>
      <c r="AA265" s="39"/>
      <c r="AB265" s="39"/>
      <c r="AC265" s="39"/>
      <c r="AD265" s="39"/>
      <c r="AE265" s="39"/>
      <c r="AR265" s="238" t="s">
        <v>177</v>
      </c>
      <c r="AT265" s="238" t="s">
        <v>172</v>
      </c>
      <c r="AU265" s="238" t="s">
        <v>87</v>
      </c>
      <c r="AY265" s="18" t="s">
        <v>170</v>
      </c>
      <c r="BE265" s="239">
        <f>IF(N265="základní",J265,0)</f>
        <v>0</v>
      </c>
      <c r="BF265" s="239">
        <f>IF(N265="snížená",J265,0)</f>
        <v>0</v>
      </c>
      <c r="BG265" s="239">
        <f>IF(N265="zákl. přenesená",J265,0)</f>
        <v>0</v>
      </c>
      <c r="BH265" s="239">
        <f>IF(N265="sníž. přenesená",J265,0)</f>
        <v>0</v>
      </c>
      <c r="BI265" s="239">
        <f>IF(N265="nulová",J265,0)</f>
        <v>0</v>
      </c>
      <c r="BJ265" s="18" t="s">
        <v>85</v>
      </c>
      <c r="BK265" s="239">
        <f>ROUND(I265*H265,2)</f>
        <v>0</v>
      </c>
      <c r="BL265" s="18" t="s">
        <v>177</v>
      </c>
      <c r="BM265" s="238" t="s">
        <v>1191</v>
      </c>
    </row>
    <row r="266" s="2" customFormat="1" ht="16.5" customHeight="1">
      <c r="A266" s="39"/>
      <c r="B266" s="40"/>
      <c r="C266" s="273" t="s">
        <v>471</v>
      </c>
      <c r="D266" s="273" t="s">
        <v>298</v>
      </c>
      <c r="E266" s="274" t="s">
        <v>1192</v>
      </c>
      <c r="F266" s="275" t="s">
        <v>1193</v>
      </c>
      <c r="G266" s="276" t="s">
        <v>183</v>
      </c>
      <c r="H266" s="277">
        <v>1</v>
      </c>
      <c r="I266" s="278"/>
      <c r="J266" s="279">
        <f>ROUND(I266*H266,2)</f>
        <v>0</v>
      </c>
      <c r="K266" s="275" t="s">
        <v>176</v>
      </c>
      <c r="L266" s="280"/>
      <c r="M266" s="281" t="s">
        <v>1</v>
      </c>
      <c r="N266" s="282" t="s">
        <v>43</v>
      </c>
      <c r="O266" s="92"/>
      <c r="P266" s="236">
        <f>O266*H266</f>
        <v>0</v>
      </c>
      <c r="Q266" s="236">
        <v>0.00032000000000000003</v>
      </c>
      <c r="R266" s="236">
        <f>Q266*H266</f>
        <v>0.00032000000000000003</v>
      </c>
      <c r="S266" s="236">
        <v>0</v>
      </c>
      <c r="T266" s="237">
        <f>S266*H266</f>
        <v>0</v>
      </c>
      <c r="U266" s="39"/>
      <c r="V266" s="39"/>
      <c r="W266" s="39"/>
      <c r="X266" s="39"/>
      <c r="Y266" s="39"/>
      <c r="Z266" s="39"/>
      <c r="AA266" s="39"/>
      <c r="AB266" s="39"/>
      <c r="AC266" s="39"/>
      <c r="AD266" s="39"/>
      <c r="AE266" s="39"/>
      <c r="AR266" s="238" t="s">
        <v>210</v>
      </c>
      <c r="AT266" s="238" t="s">
        <v>298</v>
      </c>
      <c r="AU266" s="238" t="s">
        <v>87</v>
      </c>
      <c r="AY266" s="18" t="s">
        <v>170</v>
      </c>
      <c r="BE266" s="239">
        <f>IF(N266="základní",J266,0)</f>
        <v>0</v>
      </c>
      <c r="BF266" s="239">
        <f>IF(N266="snížená",J266,0)</f>
        <v>0</v>
      </c>
      <c r="BG266" s="239">
        <f>IF(N266="zákl. přenesená",J266,0)</f>
        <v>0</v>
      </c>
      <c r="BH266" s="239">
        <f>IF(N266="sníž. přenesená",J266,0)</f>
        <v>0</v>
      </c>
      <c r="BI266" s="239">
        <f>IF(N266="nulová",J266,0)</f>
        <v>0</v>
      </c>
      <c r="BJ266" s="18" t="s">
        <v>85</v>
      </c>
      <c r="BK266" s="239">
        <f>ROUND(I266*H266,2)</f>
        <v>0</v>
      </c>
      <c r="BL266" s="18" t="s">
        <v>177</v>
      </c>
      <c r="BM266" s="238" t="s">
        <v>1194</v>
      </c>
    </row>
    <row r="267" s="2" customFormat="1" ht="33" customHeight="1">
      <c r="A267" s="39"/>
      <c r="B267" s="40"/>
      <c r="C267" s="227" t="s">
        <v>476</v>
      </c>
      <c r="D267" s="227" t="s">
        <v>172</v>
      </c>
      <c r="E267" s="228" t="s">
        <v>1195</v>
      </c>
      <c r="F267" s="229" t="s">
        <v>1196</v>
      </c>
      <c r="G267" s="230" t="s">
        <v>183</v>
      </c>
      <c r="H267" s="231">
        <v>1</v>
      </c>
      <c r="I267" s="232"/>
      <c r="J267" s="233">
        <f>ROUND(I267*H267,2)</f>
        <v>0</v>
      </c>
      <c r="K267" s="229" t="s">
        <v>176</v>
      </c>
      <c r="L267" s="45"/>
      <c r="M267" s="234" t="s">
        <v>1</v>
      </c>
      <c r="N267" s="235" t="s">
        <v>43</v>
      </c>
      <c r="O267" s="92"/>
      <c r="P267" s="236">
        <f>O267*H267</f>
        <v>0</v>
      </c>
      <c r="Q267" s="236">
        <v>0</v>
      </c>
      <c r="R267" s="236">
        <f>Q267*H267</f>
        <v>0</v>
      </c>
      <c r="S267" s="236">
        <v>0</v>
      </c>
      <c r="T267" s="237">
        <f>S267*H267</f>
        <v>0</v>
      </c>
      <c r="U267" s="39"/>
      <c r="V267" s="39"/>
      <c r="W267" s="39"/>
      <c r="X267" s="39"/>
      <c r="Y267" s="39"/>
      <c r="Z267" s="39"/>
      <c r="AA267" s="39"/>
      <c r="AB267" s="39"/>
      <c r="AC267" s="39"/>
      <c r="AD267" s="39"/>
      <c r="AE267" s="39"/>
      <c r="AR267" s="238" t="s">
        <v>177</v>
      </c>
      <c r="AT267" s="238" t="s">
        <v>172</v>
      </c>
      <c r="AU267" s="238" t="s">
        <v>87</v>
      </c>
      <c r="AY267" s="18" t="s">
        <v>170</v>
      </c>
      <c r="BE267" s="239">
        <f>IF(N267="základní",J267,0)</f>
        <v>0</v>
      </c>
      <c r="BF267" s="239">
        <f>IF(N267="snížená",J267,0)</f>
        <v>0</v>
      </c>
      <c r="BG267" s="239">
        <f>IF(N267="zákl. přenesená",J267,0)</f>
        <v>0</v>
      </c>
      <c r="BH267" s="239">
        <f>IF(N267="sníž. přenesená",J267,0)</f>
        <v>0</v>
      </c>
      <c r="BI267" s="239">
        <f>IF(N267="nulová",J267,0)</f>
        <v>0</v>
      </c>
      <c r="BJ267" s="18" t="s">
        <v>85</v>
      </c>
      <c r="BK267" s="239">
        <f>ROUND(I267*H267,2)</f>
        <v>0</v>
      </c>
      <c r="BL267" s="18" t="s">
        <v>177</v>
      </c>
      <c r="BM267" s="238" t="s">
        <v>1197</v>
      </c>
    </row>
    <row r="268" s="2" customFormat="1" ht="16.5" customHeight="1">
      <c r="A268" s="39"/>
      <c r="B268" s="40"/>
      <c r="C268" s="273" t="s">
        <v>481</v>
      </c>
      <c r="D268" s="273" t="s">
        <v>298</v>
      </c>
      <c r="E268" s="274" t="s">
        <v>1198</v>
      </c>
      <c r="F268" s="275" t="s">
        <v>1199</v>
      </c>
      <c r="G268" s="276" t="s">
        <v>183</v>
      </c>
      <c r="H268" s="277">
        <v>1</v>
      </c>
      <c r="I268" s="278"/>
      <c r="J268" s="279">
        <f>ROUND(I268*H268,2)</f>
        <v>0</v>
      </c>
      <c r="K268" s="275" t="s">
        <v>176</v>
      </c>
      <c r="L268" s="280"/>
      <c r="M268" s="281" t="s">
        <v>1</v>
      </c>
      <c r="N268" s="282" t="s">
        <v>43</v>
      </c>
      <c r="O268" s="92"/>
      <c r="P268" s="236">
        <f>O268*H268</f>
        <v>0</v>
      </c>
      <c r="Q268" s="236">
        <v>0.00019000000000000001</v>
      </c>
      <c r="R268" s="236">
        <f>Q268*H268</f>
        <v>0.00019000000000000001</v>
      </c>
      <c r="S268" s="236">
        <v>0</v>
      </c>
      <c r="T268" s="237">
        <f>S268*H268</f>
        <v>0</v>
      </c>
      <c r="U268" s="39"/>
      <c r="V268" s="39"/>
      <c r="W268" s="39"/>
      <c r="X268" s="39"/>
      <c r="Y268" s="39"/>
      <c r="Z268" s="39"/>
      <c r="AA268" s="39"/>
      <c r="AB268" s="39"/>
      <c r="AC268" s="39"/>
      <c r="AD268" s="39"/>
      <c r="AE268" s="39"/>
      <c r="AR268" s="238" t="s">
        <v>210</v>
      </c>
      <c r="AT268" s="238" t="s">
        <v>298</v>
      </c>
      <c r="AU268" s="238" t="s">
        <v>87</v>
      </c>
      <c r="AY268" s="18" t="s">
        <v>170</v>
      </c>
      <c r="BE268" s="239">
        <f>IF(N268="základní",J268,0)</f>
        <v>0</v>
      </c>
      <c r="BF268" s="239">
        <f>IF(N268="snížená",J268,0)</f>
        <v>0</v>
      </c>
      <c r="BG268" s="239">
        <f>IF(N268="zákl. přenesená",J268,0)</f>
        <v>0</v>
      </c>
      <c r="BH268" s="239">
        <f>IF(N268="sníž. přenesená",J268,0)</f>
        <v>0</v>
      </c>
      <c r="BI268" s="239">
        <f>IF(N268="nulová",J268,0)</f>
        <v>0</v>
      </c>
      <c r="BJ268" s="18" t="s">
        <v>85</v>
      </c>
      <c r="BK268" s="239">
        <f>ROUND(I268*H268,2)</f>
        <v>0</v>
      </c>
      <c r="BL268" s="18" t="s">
        <v>177</v>
      </c>
      <c r="BM268" s="238" t="s">
        <v>1200</v>
      </c>
    </row>
    <row r="269" s="2" customFormat="1" ht="24.15" customHeight="1">
      <c r="A269" s="39"/>
      <c r="B269" s="40"/>
      <c r="C269" s="227" t="s">
        <v>488</v>
      </c>
      <c r="D269" s="227" t="s">
        <v>172</v>
      </c>
      <c r="E269" s="228" t="s">
        <v>1201</v>
      </c>
      <c r="F269" s="229" t="s">
        <v>1202</v>
      </c>
      <c r="G269" s="230" t="s">
        <v>183</v>
      </c>
      <c r="H269" s="231">
        <v>1</v>
      </c>
      <c r="I269" s="232"/>
      <c r="J269" s="233">
        <f>ROUND(I269*H269,2)</f>
        <v>0</v>
      </c>
      <c r="K269" s="229" t="s">
        <v>176</v>
      </c>
      <c r="L269" s="45"/>
      <c r="M269" s="234" t="s">
        <v>1</v>
      </c>
      <c r="N269" s="235" t="s">
        <v>43</v>
      </c>
      <c r="O269" s="92"/>
      <c r="P269" s="236">
        <f>O269*H269</f>
        <v>0</v>
      </c>
      <c r="Q269" s="236">
        <v>0.12723000000000001</v>
      </c>
      <c r="R269" s="236">
        <f>Q269*H269</f>
        <v>0.12723000000000001</v>
      </c>
      <c r="S269" s="236">
        <v>0</v>
      </c>
      <c r="T269" s="237">
        <f>S269*H269</f>
        <v>0</v>
      </c>
      <c r="U269" s="39"/>
      <c r="V269" s="39"/>
      <c r="W269" s="39"/>
      <c r="X269" s="39"/>
      <c r="Y269" s="39"/>
      <c r="Z269" s="39"/>
      <c r="AA269" s="39"/>
      <c r="AB269" s="39"/>
      <c r="AC269" s="39"/>
      <c r="AD269" s="39"/>
      <c r="AE269" s="39"/>
      <c r="AR269" s="238" t="s">
        <v>177</v>
      </c>
      <c r="AT269" s="238" t="s">
        <v>172</v>
      </c>
      <c r="AU269" s="238" t="s">
        <v>87</v>
      </c>
      <c r="AY269" s="18" t="s">
        <v>170</v>
      </c>
      <c r="BE269" s="239">
        <f>IF(N269="základní",J269,0)</f>
        <v>0</v>
      </c>
      <c r="BF269" s="239">
        <f>IF(N269="snížená",J269,0)</f>
        <v>0</v>
      </c>
      <c r="BG269" s="239">
        <f>IF(N269="zákl. přenesená",J269,0)</f>
        <v>0</v>
      </c>
      <c r="BH269" s="239">
        <f>IF(N269="sníž. přenesená",J269,0)</f>
        <v>0</v>
      </c>
      <c r="BI269" s="239">
        <f>IF(N269="nulová",J269,0)</f>
        <v>0</v>
      </c>
      <c r="BJ269" s="18" t="s">
        <v>85</v>
      </c>
      <c r="BK269" s="239">
        <f>ROUND(I269*H269,2)</f>
        <v>0</v>
      </c>
      <c r="BL269" s="18" t="s">
        <v>177</v>
      </c>
      <c r="BM269" s="238" t="s">
        <v>1203</v>
      </c>
    </row>
    <row r="270" s="2" customFormat="1" ht="16.5" customHeight="1">
      <c r="A270" s="39"/>
      <c r="B270" s="40"/>
      <c r="C270" s="273" t="s">
        <v>493</v>
      </c>
      <c r="D270" s="273" t="s">
        <v>298</v>
      </c>
      <c r="E270" s="274" t="s">
        <v>1204</v>
      </c>
      <c r="F270" s="275" t="s">
        <v>1205</v>
      </c>
      <c r="G270" s="276" t="s">
        <v>183</v>
      </c>
      <c r="H270" s="277">
        <v>1</v>
      </c>
      <c r="I270" s="278"/>
      <c r="J270" s="279">
        <f>ROUND(I270*H270,2)</f>
        <v>0</v>
      </c>
      <c r="K270" s="275" t="s">
        <v>176</v>
      </c>
      <c r="L270" s="280"/>
      <c r="M270" s="281" t="s">
        <v>1</v>
      </c>
      <c r="N270" s="282" t="s">
        <v>43</v>
      </c>
      <c r="O270" s="92"/>
      <c r="P270" s="236">
        <f>O270*H270</f>
        <v>0</v>
      </c>
      <c r="Q270" s="236">
        <v>0.021999999999999999</v>
      </c>
      <c r="R270" s="236">
        <f>Q270*H270</f>
        <v>0.021999999999999999</v>
      </c>
      <c r="S270" s="236">
        <v>0</v>
      </c>
      <c r="T270" s="237">
        <f>S270*H270</f>
        <v>0</v>
      </c>
      <c r="U270" s="39"/>
      <c r="V270" s="39"/>
      <c r="W270" s="39"/>
      <c r="X270" s="39"/>
      <c r="Y270" s="39"/>
      <c r="Z270" s="39"/>
      <c r="AA270" s="39"/>
      <c r="AB270" s="39"/>
      <c r="AC270" s="39"/>
      <c r="AD270" s="39"/>
      <c r="AE270" s="39"/>
      <c r="AR270" s="238" t="s">
        <v>210</v>
      </c>
      <c r="AT270" s="238" t="s">
        <v>298</v>
      </c>
      <c r="AU270" s="238" t="s">
        <v>87</v>
      </c>
      <c r="AY270" s="18" t="s">
        <v>170</v>
      </c>
      <c r="BE270" s="239">
        <f>IF(N270="základní",J270,0)</f>
        <v>0</v>
      </c>
      <c r="BF270" s="239">
        <f>IF(N270="snížená",J270,0)</f>
        <v>0</v>
      </c>
      <c r="BG270" s="239">
        <f>IF(N270="zákl. přenesená",J270,0)</f>
        <v>0</v>
      </c>
      <c r="BH270" s="239">
        <f>IF(N270="sníž. přenesená",J270,0)</f>
        <v>0</v>
      </c>
      <c r="BI270" s="239">
        <f>IF(N270="nulová",J270,0)</f>
        <v>0</v>
      </c>
      <c r="BJ270" s="18" t="s">
        <v>85</v>
      </c>
      <c r="BK270" s="239">
        <f>ROUND(I270*H270,2)</f>
        <v>0</v>
      </c>
      <c r="BL270" s="18" t="s">
        <v>177</v>
      </c>
      <c r="BM270" s="238" t="s">
        <v>1206</v>
      </c>
    </row>
    <row r="271" s="2" customFormat="1" ht="24.15" customHeight="1">
      <c r="A271" s="39"/>
      <c r="B271" s="40"/>
      <c r="C271" s="227" t="s">
        <v>500</v>
      </c>
      <c r="D271" s="227" t="s">
        <v>172</v>
      </c>
      <c r="E271" s="228" t="s">
        <v>1207</v>
      </c>
      <c r="F271" s="229" t="s">
        <v>1208</v>
      </c>
      <c r="G271" s="230" t="s">
        <v>183</v>
      </c>
      <c r="H271" s="231">
        <v>1</v>
      </c>
      <c r="I271" s="232"/>
      <c r="J271" s="233">
        <f>ROUND(I271*H271,2)</f>
        <v>0</v>
      </c>
      <c r="K271" s="229" t="s">
        <v>176</v>
      </c>
      <c r="L271" s="45"/>
      <c r="M271" s="234" t="s">
        <v>1</v>
      </c>
      <c r="N271" s="235" t="s">
        <v>43</v>
      </c>
      <c r="O271" s="92"/>
      <c r="P271" s="236">
        <f>O271*H271</f>
        <v>0</v>
      </c>
      <c r="Q271" s="236">
        <v>0.0025200000000000001</v>
      </c>
      <c r="R271" s="236">
        <f>Q271*H271</f>
        <v>0.0025200000000000001</v>
      </c>
      <c r="S271" s="236">
        <v>0</v>
      </c>
      <c r="T271" s="237">
        <f>S271*H271</f>
        <v>0</v>
      </c>
      <c r="U271" s="39"/>
      <c r="V271" s="39"/>
      <c r="W271" s="39"/>
      <c r="X271" s="39"/>
      <c r="Y271" s="39"/>
      <c r="Z271" s="39"/>
      <c r="AA271" s="39"/>
      <c r="AB271" s="39"/>
      <c r="AC271" s="39"/>
      <c r="AD271" s="39"/>
      <c r="AE271" s="39"/>
      <c r="AR271" s="238" t="s">
        <v>177</v>
      </c>
      <c r="AT271" s="238" t="s">
        <v>172</v>
      </c>
      <c r="AU271" s="238" t="s">
        <v>87</v>
      </c>
      <c r="AY271" s="18" t="s">
        <v>170</v>
      </c>
      <c r="BE271" s="239">
        <f>IF(N271="základní",J271,0)</f>
        <v>0</v>
      </c>
      <c r="BF271" s="239">
        <f>IF(N271="snížená",J271,0)</f>
        <v>0</v>
      </c>
      <c r="BG271" s="239">
        <f>IF(N271="zákl. přenesená",J271,0)</f>
        <v>0</v>
      </c>
      <c r="BH271" s="239">
        <f>IF(N271="sníž. přenesená",J271,0)</f>
        <v>0</v>
      </c>
      <c r="BI271" s="239">
        <f>IF(N271="nulová",J271,0)</f>
        <v>0</v>
      </c>
      <c r="BJ271" s="18" t="s">
        <v>85</v>
      </c>
      <c r="BK271" s="239">
        <f>ROUND(I271*H271,2)</f>
        <v>0</v>
      </c>
      <c r="BL271" s="18" t="s">
        <v>177</v>
      </c>
      <c r="BM271" s="238" t="s">
        <v>1209</v>
      </c>
    </row>
    <row r="272" s="2" customFormat="1" ht="16.5" customHeight="1">
      <c r="A272" s="39"/>
      <c r="B272" s="40"/>
      <c r="C272" s="273" t="s">
        <v>807</v>
      </c>
      <c r="D272" s="273" t="s">
        <v>298</v>
      </c>
      <c r="E272" s="274" t="s">
        <v>1210</v>
      </c>
      <c r="F272" s="275" t="s">
        <v>1211</v>
      </c>
      <c r="G272" s="276" t="s">
        <v>183</v>
      </c>
      <c r="H272" s="277">
        <v>1</v>
      </c>
      <c r="I272" s="278"/>
      <c r="J272" s="279">
        <f>ROUND(I272*H272,2)</f>
        <v>0</v>
      </c>
      <c r="K272" s="275" t="s">
        <v>176</v>
      </c>
      <c r="L272" s="280"/>
      <c r="M272" s="281" t="s">
        <v>1</v>
      </c>
      <c r="N272" s="282" t="s">
        <v>43</v>
      </c>
      <c r="O272" s="92"/>
      <c r="P272" s="236">
        <f>O272*H272</f>
        <v>0</v>
      </c>
      <c r="Q272" s="236">
        <v>0.035999999999999997</v>
      </c>
      <c r="R272" s="236">
        <f>Q272*H272</f>
        <v>0.035999999999999997</v>
      </c>
      <c r="S272" s="236">
        <v>0</v>
      </c>
      <c r="T272" s="237">
        <f>S272*H272</f>
        <v>0</v>
      </c>
      <c r="U272" s="39"/>
      <c r="V272" s="39"/>
      <c r="W272" s="39"/>
      <c r="X272" s="39"/>
      <c r="Y272" s="39"/>
      <c r="Z272" s="39"/>
      <c r="AA272" s="39"/>
      <c r="AB272" s="39"/>
      <c r="AC272" s="39"/>
      <c r="AD272" s="39"/>
      <c r="AE272" s="39"/>
      <c r="AR272" s="238" t="s">
        <v>210</v>
      </c>
      <c r="AT272" s="238" t="s">
        <v>298</v>
      </c>
      <c r="AU272" s="238" t="s">
        <v>87</v>
      </c>
      <c r="AY272" s="18" t="s">
        <v>170</v>
      </c>
      <c r="BE272" s="239">
        <f>IF(N272="základní",J272,0)</f>
        <v>0</v>
      </c>
      <c r="BF272" s="239">
        <f>IF(N272="snížená",J272,0)</f>
        <v>0</v>
      </c>
      <c r="BG272" s="239">
        <f>IF(N272="zákl. přenesená",J272,0)</f>
        <v>0</v>
      </c>
      <c r="BH272" s="239">
        <f>IF(N272="sníž. přenesená",J272,0)</f>
        <v>0</v>
      </c>
      <c r="BI272" s="239">
        <f>IF(N272="nulová",J272,0)</f>
        <v>0</v>
      </c>
      <c r="BJ272" s="18" t="s">
        <v>85</v>
      </c>
      <c r="BK272" s="239">
        <f>ROUND(I272*H272,2)</f>
        <v>0</v>
      </c>
      <c r="BL272" s="18" t="s">
        <v>177</v>
      </c>
      <c r="BM272" s="238" t="s">
        <v>1212</v>
      </c>
    </row>
    <row r="273" s="2" customFormat="1" ht="24.15" customHeight="1">
      <c r="A273" s="39"/>
      <c r="B273" s="40"/>
      <c r="C273" s="227" t="s">
        <v>1213</v>
      </c>
      <c r="D273" s="227" t="s">
        <v>172</v>
      </c>
      <c r="E273" s="228" t="s">
        <v>1214</v>
      </c>
      <c r="F273" s="229" t="s">
        <v>1215</v>
      </c>
      <c r="G273" s="230" t="s">
        <v>183</v>
      </c>
      <c r="H273" s="231">
        <v>2</v>
      </c>
      <c r="I273" s="232"/>
      <c r="J273" s="233">
        <f>ROUND(I273*H273,2)</f>
        <v>0</v>
      </c>
      <c r="K273" s="229" t="s">
        <v>176</v>
      </c>
      <c r="L273" s="45"/>
      <c r="M273" s="234" t="s">
        <v>1</v>
      </c>
      <c r="N273" s="235" t="s">
        <v>43</v>
      </c>
      <c r="O273" s="92"/>
      <c r="P273" s="236">
        <f>O273*H273</f>
        <v>0</v>
      </c>
      <c r="Q273" s="236">
        <v>0.010189999999999999</v>
      </c>
      <c r="R273" s="236">
        <f>Q273*H273</f>
        <v>0.020379999999999999</v>
      </c>
      <c r="S273" s="236">
        <v>0</v>
      </c>
      <c r="T273" s="237">
        <f>S273*H273</f>
        <v>0</v>
      </c>
      <c r="U273" s="39"/>
      <c r="V273" s="39"/>
      <c r="W273" s="39"/>
      <c r="X273" s="39"/>
      <c r="Y273" s="39"/>
      <c r="Z273" s="39"/>
      <c r="AA273" s="39"/>
      <c r="AB273" s="39"/>
      <c r="AC273" s="39"/>
      <c r="AD273" s="39"/>
      <c r="AE273" s="39"/>
      <c r="AR273" s="238" t="s">
        <v>177</v>
      </c>
      <c r="AT273" s="238" t="s">
        <v>172</v>
      </c>
      <c r="AU273" s="238" t="s">
        <v>87</v>
      </c>
      <c r="AY273" s="18" t="s">
        <v>170</v>
      </c>
      <c r="BE273" s="239">
        <f>IF(N273="základní",J273,0)</f>
        <v>0</v>
      </c>
      <c r="BF273" s="239">
        <f>IF(N273="snížená",J273,0)</f>
        <v>0</v>
      </c>
      <c r="BG273" s="239">
        <f>IF(N273="zákl. přenesená",J273,0)</f>
        <v>0</v>
      </c>
      <c r="BH273" s="239">
        <f>IF(N273="sníž. přenesená",J273,0)</f>
        <v>0</v>
      </c>
      <c r="BI273" s="239">
        <f>IF(N273="nulová",J273,0)</f>
        <v>0</v>
      </c>
      <c r="BJ273" s="18" t="s">
        <v>85</v>
      </c>
      <c r="BK273" s="239">
        <f>ROUND(I273*H273,2)</f>
        <v>0</v>
      </c>
      <c r="BL273" s="18" t="s">
        <v>177</v>
      </c>
      <c r="BM273" s="238" t="s">
        <v>1216</v>
      </c>
    </row>
    <row r="274" s="2" customFormat="1" ht="21.75" customHeight="1">
      <c r="A274" s="39"/>
      <c r="B274" s="40"/>
      <c r="C274" s="273" t="s">
        <v>1217</v>
      </c>
      <c r="D274" s="273" t="s">
        <v>298</v>
      </c>
      <c r="E274" s="274" t="s">
        <v>1218</v>
      </c>
      <c r="F274" s="275" t="s">
        <v>1219</v>
      </c>
      <c r="G274" s="276" t="s">
        <v>183</v>
      </c>
      <c r="H274" s="277">
        <v>1</v>
      </c>
      <c r="I274" s="278"/>
      <c r="J274" s="279">
        <f>ROUND(I274*H274,2)</f>
        <v>0</v>
      </c>
      <c r="K274" s="275" t="s">
        <v>176</v>
      </c>
      <c r="L274" s="280"/>
      <c r="M274" s="281" t="s">
        <v>1</v>
      </c>
      <c r="N274" s="282" t="s">
        <v>43</v>
      </c>
      <c r="O274" s="92"/>
      <c r="P274" s="236">
        <f>O274*H274</f>
        <v>0</v>
      </c>
      <c r="Q274" s="236">
        <v>0.254</v>
      </c>
      <c r="R274" s="236">
        <f>Q274*H274</f>
        <v>0.254</v>
      </c>
      <c r="S274" s="236">
        <v>0</v>
      </c>
      <c r="T274" s="237">
        <f>S274*H274</f>
        <v>0</v>
      </c>
      <c r="U274" s="39"/>
      <c r="V274" s="39"/>
      <c r="W274" s="39"/>
      <c r="X274" s="39"/>
      <c r="Y274" s="39"/>
      <c r="Z274" s="39"/>
      <c r="AA274" s="39"/>
      <c r="AB274" s="39"/>
      <c r="AC274" s="39"/>
      <c r="AD274" s="39"/>
      <c r="AE274" s="39"/>
      <c r="AR274" s="238" t="s">
        <v>210</v>
      </c>
      <c r="AT274" s="238" t="s">
        <v>298</v>
      </c>
      <c r="AU274" s="238" t="s">
        <v>87</v>
      </c>
      <c r="AY274" s="18" t="s">
        <v>170</v>
      </c>
      <c r="BE274" s="239">
        <f>IF(N274="základní",J274,0)</f>
        <v>0</v>
      </c>
      <c r="BF274" s="239">
        <f>IF(N274="snížená",J274,0)</f>
        <v>0</v>
      </c>
      <c r="BG274" s="239">
        <f>IF(N274="zákl. přenesená",J274,0)</f>
        <v>0</v>
      </c>
      <c r="BH274" s="239">
        <f>IF(N274="sníž. přenesená",J274,0)</f>
        <v>0</v>
      </c>
      <c r="BI274" s="239">
        <f>IF(N274="nulová",J274,0)</f>
        <v>0</v>
      </c>
      <c r="BJ274" s="18" t="s">
        <v>85</v>
      </c>
      <c r="BK274" s="239">
        <f>ROUND(I274*H274,2)</f>
        <v>0</v>
      </c>
      <c r="BL274" s="18" t="s">
        <v>177</v>
      </c>
      <c r="BM274" s="238" t="s">
        <v>1220</v>
      </c>
    </row>
    <row r="275" s="2" customFormat="1" ht="16.5" customHeight="1">
      <c r="A275" s="39"/>
      <c r="B275" s="40"/>
      <c r="C275" s="273" t="s">
        <v>1221</v>
      </c>
      <c r="D275" s="273" t="s">
        <v>298</v>
      </c>
      <c r="E275" s="274" t="s">
        <v>1222</v>
      </c>
      <c r="F275" s="275" t="s">
        <v>1223</v>
      </c>
      <c r="G275" s="276" t="s">
        <v>183</v>
      </c>
      <c r="H275" s="277">
        <v>1</v>
      </c>
      <c r="I275" s="278"/>
      <c r="J275" s="279">
        <f>ROUND(I275*H275,2)</f>
        <v>0</v>
      </c>
      <c r="K275" s="275" t="s">
        <v>1</v>
      </c>
      <c r="L275" s="280"/>
      <c r="M275" s="281" t="s">
        <v>1</v>
      </c>
      <c r="N275" s="282" t="s">
        <v>43</v>
      </c>
      <c r="O275" s="92"/>
      <c r="P275" s="236">
        <f>O275*H275</f>
        <v>0</v>
      </c>
      <c r="Q275" s="236">
        <v>3.7000000000000002</v>
      </c>
      <c r="R275" s="236">
        <f>Q275*H275</f>
        <v>3.7000000000000002</v>
      </c>
      <c r="S275" s="236">
        <v>0</v>
      </c>
      <c r="T275" s="237">
        <f>S275*H275</f>
        <v>0</v>
      </c>
      <c r="U275" s="39"/>
      <c r="V275" s="39"/>
      <c r="W275" s="39"/>
      <c r="X275" s="39"/>
      <c r="Y275" s="39"/>
      <c r="Z275" s="39"/>
      <c r="AA275" s="39"/>
      <c r="AB275" s="39"/>
      <c r="AC275" s="39"/>
      <c r="AD275" s="39"/>
      <c r="AE275" s="39"/>
      <c r="AR275" s="238" t="s">
        <v>210</v>
      </c>
      <c r="AT275" s="238" t="s">
        <v>298</v>
      </c>
      <c r="AU275" s="238" t="s">
        <v>87</v>
      </c>
      <c r="AY275" s="18" t="s">
        <v>170</v>
      </c>
      <c r="BE275" s="239">
        <f>IF(N275="základní",J275,0)</f>
        <v>0</v>
      </c>
      <c r="BF275" s="239">
        <f>IF(N275="snížená",J275,0)</f>
        <v>0</v>
      </c>
      <c r="BG275" s="239">
        <f>IF(N275="zákl. přenesená",J275,0)</f>
        <v>0</v>
      </c>
      <c r="BH275" s="239">
        <f>IF(N275="sníž. přenesená",J275,0)</f>
        <v>0</v>
      </c>
      <c r="BI275" s="239">
        <f>IF(N275="nulová",J275,0)</f>
        <v>0</v>
      </c>
      <c r="BJ275" s="18" t="s">
        <v>85</v>
      </c>
      <c r="BK275" s="239">
        <f>ROUND(I275*H275,2)</f>
        <v>0</v>
      </c>
      <c r="BL275" s="18" t="s">
        <v>177</v>
      </c>
      <c r="BM275" s="238" t="s">
        <v>1224</v>
      </c>
    </row>
    <row r="276" s="2" customFormat="1">
      <c r="A276" s="39"/>
      <c r="B276" s="40"/>
      <c r="C276" s="41"/>
      <c r="D276" s="242" t="s">
        <v>629</v>
      </c>
      <c r="E276" s="41"/>
      <c r="F276" s="299" t="s">
        <v>1225</v>
      </c>
      <c r="G276" s="41"/>
      <c r="H276" s="41"/>
      <c r="I276" s="300"/>
      <c r="J276" s="41"/>
      <c r="K276" s="41"/>
      <c r="L276" s="45"/>
      <c r="M276" s="301"/>
      <c r="N276" s="302"/>
      <c r="O276" s="92"/>
      <c r="P276" s="92"/>
      <c r="Q276" s="92"/>
      <c r="R276" s="92"/>
      <c r="S276" s="92"/>
      <c r="T276" s="93"/>
      <c r="U276" s="39"/>
      <c r="V276" s="39"/>
      <c r="W276" s="39"/>
      <c r="X276" s="39"/>
      <c r="Y276" s="39"/>
      <c r="Z276" s="39"/>
      <c r="AA276" s="39"/>
      <c r="AB276" s="39"/>
      <c r="AC276" s="39"/>
      <c r="AD276" s="39"/>
      <c r="AE276" s="39"/>
      <c r="AT276" s="18" t="s">
        <v>629</v>
      </c>
      <c r="AU276" s="18" t="s">
        <v>87</v>
      </c>
    </row>
    <row r="277" s="2" customFormat="1" ht="24.15" customHeight="1">
      <c r="A277" s="39"/>
      <c r="B277" s="40"/>
      <c r="C277" s="227" t="s">
        <v>1226</v>
      </c>
      <c r="D277" s="227" t="s">
        <v>172</v>
      </c>
      <c r="E277" s="228" t="s">
        <v>1227</v>
      </c>
      <c r="F277" s="229" t="s">
        <v>1228</v>
      </c>
      <c r="G277" s="230" t="s">
        <v>183</v>
      </c>
      <c r="H277" s="231">
        <v>2</v>
      </c>
      <c r="I277" s="232"/>
      <c r="J277" s="233">
        <f>ROUND(I277*H277,2)</f>
        <v>0</v>
      </c>
      <c r="K277" s="229" t="s">
        <v>176</v>
      </c>
      <c r="L277" s="45"/>
      <c r="M277" s="234" t="s">
        <v>1</v>
      </c>
      <c r="N277" s="235" t="s">
        <v>43</v>
      </c>
      <c r="O277" s="92"/>
      <c r="P277" s="236">
        <f>O277*H277</f>
        <v>0</v>
      </c>
      <c r="Q277" s="236">
        <v>0.028539999999999999</v>
      </c>
      <c r="R277" s="236">
        <f>Q277*H277</f>
        <v>0.057079999999999999</v>
      </c>
      <c r="S277" s="236">
        <v>0</v>
      </c>
      <c r="T277" s="237">
        <f>S277*H277</f>
        <v>0</v>
      </c>
      <c r="U277" s="39"/>
      <c r="V277" s="39"/>
      <c r="W277" s="39"/>
      <c r="X277" s="39"/>
      <c r="Y277" s="39"/>
      <c r="Z277" s="39"/>
      <c r="AA277" s="39"/>
      <c r="AB277" s="39"/>
      <c r="AC277" s="39"/>
      <c r="AD277" s="39"/>
      <c r="AE277" s="39"/>
      <c r="AR277" s="238" t="s">
        <v>177</v>
      </c>
      <c r="AT277" s="238" t="s">
        <v>172</v>
      </c>
      <c r="AU277" s="238" t="s">
        <v>87</v>
      </c>
      <c r="AY277" s="18" t="s">
        <v>170</v>
      </c>
      <c r="BE277" s="239">
        <f>IF(N277="základní",J277,0)</f>
        <v>0</v>
      </c>
      <c r="BF277" s="239">
        <f>IF(N277="snížená",J277,0)</f>
        <v>0</v>
      </c>
      <c r="BG277" s="239">
        <f>IF(N277="zákl. přenesená",J277,0)</f>
        <v>0</v>
      </c>
      <c r="BH277" s="239">
        <f>IF(N277="sníž. přenesená",J277,0)</f>
        <v>0</v>
      </c>
      <c r="BI277" s="239">
        <f>IF(N277="nulová",J277,0)</f>
        <v>0</v>
      </c>
      <c r="BJ277" s="18" t="s">
        <v>85</v>
      </c>
      <c r="BK277" s="239">
        <f>ROUND(I277*H277,2)</f>
        <v>0</v>
      </c>
      <c r="BL277" s="18" t="s">
        <v>177</v>
      </c>
      <c r="BM277" s="238" t="s">
        <v>1229</v>
      </c>
    </row>
    <row r="278" s="2" customFormat="1" ht="21.75" customHeight="1">
      <c r="A278" s="39"/>
      <c r="B278" s="40"/>
      <c r="C278" s="273" t="s">
        <v>1230</v>
      </c>
      <c r="D278" s="273" t="s">
        <v>298</v>
      </c>
      <c r="E278" s="274" t="s">
        <v>1231</v>
      </c>
      <c r="F278" s="275" t="s">
        <v>1232</v>
      </c>
      <c r="G278" s="276" t="s">
        <v>183</v>
      </c>
      <c r="H278" s="277">
        <v>1</v>
      </c>
      <c r="I278" s="278"/>
      <c r="J278" s="279">
        <f>ROUND(I278*H278,2)</f>
        <v>0</v>
      </c>
      <c r="K278" s="275" t="s">
        <v>176</v>
      </c>
      <c r="L278" s="280"/>
      <c r="M278" s="281" t="s">
        <v>1</v>
      </c>
      <c r="N278" s="282" t="s">
        <v>43</v>
      </c>
      <c r="O278" s="92"/>
      <c r="P278" s="236">
        <f>O278*H278</f>
        <v>0</v>
      </c>
      <c r="Q278" s="236">
        <v>2.1000000000000001</v>
      </c>
      <c r="R278" s="236">
        <f>Q278*H278</f>
        <v>2.1000000000000001</v>
      </c>
      <c r="S278" s="236">
        <v>0</v>
      </c>
      <c r="T278" s="237">
        <f>S278*H278</f>
        <v>0</v>
      </c>
      <c r="U278" s="39"/>
      <c r="V278" s="39"/>
      <c r="W278" s="39"/>
      <c r="X278" s="39"/>
      <c r="Y278" s="39"/>
      <c r="Z278" s="39"/>
      <c r="AA278" s="39"/>
      <c r="AB278" s="39"/>
      <c r="AC278" s="39"/>
      <c r="AD278" s="39"/>
      <c r="AE278" s="39"/>
      <c r="AR278" s="238" t="s">
        <v>210</v>
      </c>
      <c r="AT278" s="238" t="s">
        <v>298</v>
      </c>
      <c r="AU278" s="238" t="s">
        <v>87</v>
      </c>
      <c r="AY278" s="18" t="s">
        <v>170</v>
      </c>
      <c r="BE278" s="239">
        <f>IF(N278="základní",J278,0)</f>
        <v>0</v>
      </c>
      <c r="BF278" s="239">
        <f>IF(N278="snížená",J278,0)</f>
        <v>0</v>
      </c>
      <c r="BG278" s="239">
        <f>IF(N278="zákl. přenesená",J278,0)</f>
        <v>0</v>
      </c>
      <c r="BH278" s="239">
        <f>IF(N278="sníž. přenesená",J278,0)</f>
        <v>0</v>
      </c>
      <c r="BI278" s="239">
        <f>IF(N278="nulová",J278,0)</f>
        <v>0</v>
      </c>
      <c r="BJ278" s="18" t="s">
        <v>85</v>
      </c>
      <c r="BK278" s="239">
        <f>ROUND(I278*H278,2)</f>
        <v>0</v>
      </c>
      <c r="BL278" s="18" t="s">
        <v>177</v>
      </c>
      <c r="BM278" s="238" t="s">
        <v>1233</v>
      </c>
    </row>
    <row r="279" s="2" customFormat="1" ht="24.15" customHeight="1">
      <c r="A279" s="39"/>
      <c r="B279" s="40"/>
      <c r="C279" s="273" t="s">
        <v>1234</v>
      </c>
      <c r="D279" s="273" t="s">
        <v>298</v>
      </c>
      <c r="E279" s="274" t="s">
        <v>1235</v>
      </c>
      <c r="F279" s="275" t="s">
        <v>1236</v>
      </c>
      <c r="G279" s="276" t="s">
        <v>183</v>
      </c>
      <c r="H279" s="277">
        <v>2</v>
      </c>
      <c r="I279" s="278"/>
      <c r="J279" s="279">
        <f>ROUND(I279*H279,2)</f>
        <v>0</v>
      </c>
      <c r="K279" s="275" t="s">
        <v>176</v>
      </c>
      <c r="L279" s="280"/>
      <c r="M279" s="281" t="s">
        <v>1</v>
      </c>
      <c r="N279" s="282" t="s">
        <v>43</v>
      </c>
      <c r="O279" s="92"/>
      <c r="P279" s="236">
        <f>O279*H279</f>
        <v>0</v>
      </c>
      <c r="Q279" s="236">
        <v>0.002</v>
      </c>
      <c r="R279" s="236">
        <f>Q279*H279</f>
        <v>0.0040000000000000001</v>
      </c>
      <c r="S279" s="236">
        <v>0</v>
      </c>
      <c r="T279" s="237">
        <f>S279*H279</f>
        <v>0</v>
      </c>
      <c r="U279" s="39"/>
      <c r="V279" s="39"/>
      <c r="W279" s="39"/>
      <c r="X279" s="39"/>
      <c r="Y279" s="39"/>
      <c r="Z279" s="39"/>
      <c r="AA279" s="39"/>
      <c r="AB279" s="39"/>
      <c r="AC279" s="39"/>
      <c r="AD279" s="39"/>
      <c r="AE279" s="39"/>
      <c r="AR279" s="238" t="s">
        <v>210</v>
      </c>
      <c r="AT279" s="238" t="s">
        <v>298</v>
      </c>
      <c r="AU279" s="238" t="s">
        <v>87</v>
      </c>
      <c r="AY279" s="18" t="s">
        <v>170</v>
      </c>
      <c r="BE279" s="239">
        <f>IF(N279="základní",J279,0)</f>
        <v>0</v>
      </c>
      <c r="BF279" s="239">
        <f>IF(N279="snížená",J279,0)</f>
        <v>0</v>
      </c>
      <c r="BG279" s="239">
        <f>IF(N279="zákl. přenesená",J279,0)</f>
        <v>0</v>
      </c>
      <c r="BH279" s="239">
        <f>IF(N279="sníž. přenesená",J279,0)</f>
        <v>0</v>
      </c>
      <c r="BI279" s="239">
        <f>IF(N279="nulová",J279,0)</f>
        <v>0</v>
      </c>
      <c r="BJ279" s="18" t="s">
        <v>85</v>
      </c>
      <c r="BK279" s="239">
        <f>ROUND(I279*H279,2)</f>
        <v>0</v>
      </c>
      <c r="BL279" s="18" t="s">
        <v>177</v>
      </c>
      <c r="BM279" s="238" t="s">
        <v>1237</v>
      </c>
    </row>
    <row r="280" s="2" customFormat="1" ht="16.5" customHeight="1">
      <c r="A280" s="39"/>
      <c r="B280" s="40"/>
      <c r="C280" s="273" t="s">
        <v>1238</v>
      </c>
      <c r="D280" s="273" t="s">
        <v>298</v>
      </c>
      <c r="E280" s="274" t="s">
        <v>1239</v>
      </c>
      <c r="F280" s="275" t="s">
        <v>1240</v>
      </c>
      <c r="G280" s="276" t="s">
        <v>183</v>
      </c>
      <c r="H280" s="277">
        <v>1</v>
      </c>
      <c r="I280" s="278"/>
      <c r="J280" s="279">
        <f>ROUND(I280*H280,2)</f>
        <v>0</v>
      </c>
      <c r="K280" s="275" t="s">
        <v>1</v>
      </c>
      <c r="L280" s="280"/>
      <c r="M280" s="281" t="s">
        <v>1</v>
      </c>
      <c r="N280" s="282" t="s">
        <v>43</v>
      </c>
      <c r="O280" s="92"/>
      <c r="P280" s="236">
        <f>O280*H280</f>
        <v>0</v>
      </c>
      <c r="Q280" s="236">
        <v>6.0700000000000003</v>
      </c>
      <c r="R280" s="236">
        <f>Q280*H280</f>
        <v>6.0700000000000003</v>
      </c>
      <c r="S280" s="236">
        <v>0</v>
      </c>
      <c r="T280" s="237">
        <f>S280*H280</f>
        <v>0</v>
      </c>
      <c r="U280" s="39"/>
      <c r="V280" s="39"/>
      <c r="W280" s="39"/>
      <c r="X280" s="39"/>
      <c r="Y280" s="39"/>
      <c r="Z280" s="39"/>
      <c r="AA280" s="39"/>
      <c r="AB280" s="39"/>
      <c r="AC280" s="39"/>
      <c r="AD280" s="39"/>
      <c r="AE280" s="39"/>
      <c r="AR280" s="238" t="s">
        <v>210</v>
      </c>
      <c r="AT280" s="238" t="s">
        <v>298</v>
      </c>
      <c r="AU280" s="238" t="s">
        <v>87</v>
      </c>
      <c r="AY280" s="18" t="s">
        <v>170</v>
      </c>
      <c r="BE280" s="239">
        <f>IF(N280="základní",J280,0)</f>
        <v>0</v>
      </c>
      <c r="BF280" s="239">
        <f>IF(N280="snížená",J280,0)</f>
        <v>0</v>
      </c>
      <c r="BG280" s="239">
        <f>IF(N280="zákl. přenesená",J280,0)</f>
        <v>0</v>
      </c>
      <c r="BH280" s="239">
        <f>IF(N280="sníž. přenesená",J280,0)</f>
        <v>0</v>
      </c>
      <c r="BI280" s="239">
        <f>IF(N280="nulová",J280,0)</f>
        <v>0</v>
      </c>
      <c r="BJ280" s="18" t="s">
        <v>85</v>
      </c>
      <c r="BK280" s="239">
        <f>ROUND(I280*H280,2)</f>
        <v>0</v>
      </c>
      <c r="BL280" s="18" t="s">
        <v>177</v>
      </c>
      <c r="BM280" s="238" t="s">
        <v>1241</v>
      </c>
    </row>
    <row r="281" s="2" customFormat="1" ht="24.15" customHeight="1">
      <c r="A281" s="39"/>
      <c r="B281" s="40"/>
      <c r="C281" s="227" t="s">
        <v>1242</v>
      </c>
      <c r="D281" s="227" t="s">
        <v>172</v>
      </c>
      <c r="E281" s="228" t="s">
        <v>1243</v>
      </c>
      <c r="F281" s="229" t="s">
        <v>1244</v>
      </c>
      <c r="G281" s="230" t="s">
        <v>183</v>
      </c>
      <c r="H281" s="231">
        <v>2</v>
      </c>
      <c r="I281" s="232"/>
      <c r="J281" s="233">
        <f>ROUND(I281*H281,2)</f>
        <v>0</v>
      </c>
      <c r="K281" s="229" t="s">
        <v>176</v>
      </c>
      <c r="L281" s="45"/>
      <c r="M281" s="234" t="s">
        <v>1</v>
      </c>
      <c r="N281" s="235" t="s">
        <v>43</v>
      </c>
      <c r="O281" s="92"/>
      <c r="P281" s="236">
        <f>O281*H281</f>
        <v>0</v>
      </c>
      <c r="Q281" s="236">
        <v>0.039269999999999999</v>
      </c>
      <c r="R281" s="236">
        <f>Q281*H281</f>
        <v>0.078539999999999999</v>
      </c>
      <c r="S281" s="236">
        <v>0</v>
      </c>
      <c r="T281" s="237">
        <f>S281*H281</f>
        <v>0</v>
      </c>
      <c r="U281" s="39"/>
      <c r="V281" s="39"/>
      <c r="W281" s="39"/>
      <c r="X281" s="39"/>
      <c r="Y281" s="39"/>
      <c r="Z281" s="39"/>
      <c r="AA281" s="39"/>
      <c r="AB281" s="39"/>
      <c r="AC281" s="39"/>
      <c r="AD281" s="39"/>
      <c r="AE281" s="39"/>
      <c r="AR281" s="238" t="s">
        <v>177</v>
      </c>
      <c r="AT281" s="238" t="s">
        <v>172</v>
      </c>
      <c r="AU281" s="238" t="s">
        <v>87</v>
      </c>
      <c r="AY281" s="18" t="s">
        <v>170</v>
      </c>
      <c r="BE281" s="239">
        <f>IF(N281="základní",J281,0)</f>
        <v>0</v>
      </c>
      <c r="BF281" s="239">
        <f>IF(N281="snížená",J281,0)</f>
        <v>0</v>
      </c>
      <c r="BG281" s="239">
        <f>IF(N281="zákl. přenesená",J281,0)</f>
        <v>0</v>
      </c>
      <c r="BH281" s="239">
        <f>IF(N281="sníž. přenesená",J281,0)</f>
        <v>0</v>
      </c>
      <c r="BI281" s="239">
        <f>IF(N281="nulová",J281,0)</f>
        <v>0</v>
      </c>
      <c r="BJ281" s="18" t="s">
        <v>85</v>
      </c>
      <c r="BK281" s="239">
        <f>ROUND(I281*H281,2)</f>
        <v>0</v>
      </c>
      <c r="BL281" s="18" t="s">
        <v>177</v>
      </c>
      <c r="BM281" s="238" t="s">
        <v>1245</v>
      </c>
    </row>
    <row r="282" s="2" customFormat="1" ht="24.15" customHeight="1">
      <c r="A282" s="39"/>
      <c r="B282" s="40"/>
      <c r="C282" s="273" t="s">
        <v>1246</v>
      </c>
      <c r="D282" s="273" t="s">
        <v>298</v>
      </c>
      <c r="E282" s="274" t="s">
        <v>1247</v>
      </c>
      <c r="F282" s="275" t="s">
        <v>1248</v>
      </c>
      <c r="G282" s="276" t="s">
        <v>183</v>
      </c>
      <c r="H282" s="277">
        <v>1</v>
      </c>
      <c r="I282" s="278"/>
      <c r="J282" s="279">
        <f>ROUND(I282*H282,2)</f>
        <v>0</v>
      </c>
      <c r="K282" s="275" t="s">
        <v>176</v>
      </c>
      <c r="L282" s="280"/>
      <c r="M282" s="281" t="s">
        <v>1</v>
      </c>
      <c r="N282" s="282" t="s">
        <v>43</v>
      </c>
      <c r="O282" s="92"/>
      <c r="P282" s="236">
        <f>O282*H282</f>
        <v>0</v>
      </c>
      <c r="Q282" s="236">
        <v>0.44900000000000001</v>
      </c>
      <c r="R282" s="236">
        <f>Q282*H282</f>
        <v>0.44900000000000001</v>
      </c>
      <c r="S282" s="236">
        <v>0</v>
      </c>
      <c r="T282" s="237">
        <f>S282*H282</f>
        <v>0</v>
      </c>
      <c r="U282" s="39"/>
      <c r="V282" s="39"/>
      <c r="W282" s="39"/>
      <c r="X282" s="39"/>
      <c r="Y282" s="39"/>
      <c r="Z282" s="39"/>
      <c r="AA282" s="39"/>
      <c r="AB282" s="39"/>
      <c r="AC282" s="39"/>
      <c r="AD282" s="39"/>
      <c r="AE282" s="39"/>
      <c r="AR282" s="238" t="s">
        <v>210</v>
      </c>
      <c r="AT282" s="238" t="s">
        <v>298</v>
      </c>
      <c r="AU282" s="238" t="s">
        <v>87</v>
      </c>
      <c r="AY282" s="18" t="s">
        <v>170</v>
      </c>
      <c r="BE282" s="239">
        <f>IF(N282="základní",J282,0)</f>
        <v>0</v>
      </c>
      <c r="BF282" s="239">
        <f>IF(N282="snížená",J282,0)</f>
        <v>0</v>
      </c>
      <c r="BG282" s="239">
        <f>IF(N282="zákl. přenesená",J282,0)</f>
        <v>0</v>
      </c>
      <c r="BH282" s="239">
        <f>IF(N282="sníž. přenesená",J282,0)</f>
        <v>0</v>
      </c>
      <c r="BI282" s="239">
        <f>IF(N282="nulová",J282,0)</f>
        <v>0</v>
      </c>
      <c r="BJ282" s="18" t="s">
        <v>85</v>
      </c>
      <c r="BK282" s="239">
        <f>ROUND(I282*H282,2)</f>
        <v>0</v>
      </c>
      <c r="BL282" s="18" t="s">
        <v>177</v>
      </c>
      <c r="BM282" s="238" t="s">
        <v>1249</v>
      </c>
    </row>
    <row r="283" s="2" customFormat="1" ht="16.5" customHeight="1">
      <c r="A283" s="39"/>
      <c r="B283" s="40"/>
      <c r="C283" s="273" t="s">
        <v>1250</v>
      </c>
      <c r="D283" s="273" t="s">
        <v>298</v>
      </c>
      <c r="E283" s="274" t="s">
        <v>1251</v>
      </c>
      <c r="F283" s="275" t="s">
        <v>1252</v>
      </c>
      <c r="G283" s="276" t="s">
        <v>183</v>
      </c>
      <c r="H283" s="277">
        <v>1</v>
      </c>
      <c r="I283" s="278"/>
      <c r="J283" s="279">
        <f>ROUND(I283*H283,2)</f>
        <v>0</v>
      </c>
      <c r="K283" s="275" t="s">
        <v>1</v>
      </c>
      <c r="L283" s="280"/>
      <c r="M283" s="281" t="s">
        <v>1</v>
      </c>
      <c r="N283" s="282" t="s">
        <v>43</v>
      </c>
      <c r="O283" s="92"/>
      <c r="P283" s="236">
        <f>O283*H283</f>
        <v>0</v>
      </c>
      <c r="Q283" s="236">
        <v>1.1000000000000001</v>
      </c>
      <c r="R283" s="236">
        <f>Q283*H283</f>
        <v>1.1000000000000001</v>
      </c>
      <c r="S283" s="236">
        <v>0</v>
      </c>
      <c r="T283" s="237">
        <f>S283*H283</f>
        <v>0</v>
      </c>
      <c r="U283" s="39"/>
      <c r="V283" s="39"/>
      <c r="W283" s="39"/>
      <c r="X283" s="39"/>
      <c r="Y283" s="39"/>
      <c r="Z283" s="39"/>
      <c r="AA283" s="39"/>
      <c r="AB283" s="39"/>
      <c r="AC283" s="39"/>
      <c r="AD283" s="39"/>
      <c r="AE283" s="39"/>
      <c r="AR283" s="238" t="s">
        <v>210</v>
      </c>
      <c r="AT283" s="238" t="s">
        <v>298</v>
      </c>
      <c r="AU283" s="238" t="s">
        <v>87</v>
      </c>
      <c r="AY283" s="18" t="s">
        <v>170</v>
      </c>
      <c r="BE283" s="239">
        <f>IF(N283="základní",J283,0)</f>
        <v>0</v>
      </c>
      <c r="BF283" s="239">
        <f>IF(N283="snížená",J283,0)</f>
        <v>0</v>
      </c>
      <c r="BG283" s="239">
        <f>IF(N283="zákl. přenesená",J283,0)</f>
        <v>0</v>
      </c>
      <c r="BH283" s="239">
        <f>IF(N283="sníž. přenesená",J283,0)</f>
        <v>0</v>
      </c>
      <c r="BI283" s="239">
        <f>IF(N283="nulová",J283,0)</f>
        <v>0</v>
      </c>
      <c r="BJ283" s="18" t="s">
        <v>85</v>
      </c>
      <c r="BK283" s="239">
        <f>ROUND(I283*H283,2)</f>
        <v>0</v>
      </c>
      <c r="BL283" s="18" t="s">
        <v>177</v>
      </c>
      <c r="BM283" s="238" t="s">
        <v>1253</v>
      </c>
    </row>
    <row r="284" s="2" customFormat="1">
      <c r="A284" s="39"/>
      <c r="B284" s="40"/>
      <c r="C284" s="41"/>
      <c r="D284" s="242" t="s">
        <v>629</v>
      </c>
      <c r="E284" s="41"/>
      <c r="F284" s="299" t="s">
        <v>1254</v>
      </c>
      <c r="G284" s="41"/>
      <c r="H284" s="41"/>
      <c r="I284" s="300"/>
      <c r="J284" s="41"/>
      <c r="K284" s="41"/>
      <c r="L284" s="45"/>
      <c r="M284" s="301"/>
      <c r="N284" s="302"/>
      <c r="O284" s="92"/>
      <c r="P284" s="92"/>
      <c r="Q284" s="92"/>
      <c r="R284" s="92"/>
      <c r="S284" s="92"/>
      <c r="T284" s="93"/>
      <c r="U284" s="39"/>
      <c r="V284" s="39"/>
      <c r="W284" s="39"/>
      <c r="X284" s="39"/>
      <c r="Y284" s="39"/>
      <c r="Z284" s="39"/>
      <c r="AA284" s="39"/>
      <c r="AB284" s="39"/>
      <c r="AC284" s="39"/>
      <c r="AD284" s="39"/>
      <c r="AE284" s="39"/>
      <c r="AT284" s="18" t="s">
        <v>629</v>
      </c>
      <c r="AU284" s="18" t="s">
        <v>87</v>
      </c>
    </row>
    <row r="285" s="2" customFormat="1" ht="37.8" customHeight="1">
      <c r="A285" s="39"/>
      <c r="B285" s="40"/>
      <c r="C285" s="227" t="s">
        <v>1255</v>
      </c>
      <c r="D285" s="227" t="s">
        <v>172</v>
      </c>
      <c r="E285" s="228" t="s">
        <v>1256</v>
      </c>
      <c r="F285" s="229" t="s">
        <v>1257</v>
      </c>
      <c r="G285" s="230" t="s">
        <v>183</v>
      </c>
      <c r="H285" s="231">
        <v>3</v>
      </c>
      <c r="I285" s="232"/>
      <c r="J285" s="233">
        <f>ROUND(I285*H285,2)</f>
        <v>0</v>
      </c>
      <c r="K285" s="229" t="s">
        <v>176</v>
      </c>
      <c r="L285" s="45"/>
      <c r="M285" s="234" t="s">
        <v>1</v>
      </c>
      <c r="N285" s="235" t="s">
        <v>43</v>
      </c>
      <c r="O285" s="92"/>
      <c r="P285" s="236">
        <f>O285*H285</f>
        <v>0</v>
      </c>
      <c r="Q285" s="236">
        <v>0.089999999999999997</v>
      </c>
      <c r="R285" s="236">
        <f>Q285*H285</f>
        <v>0.27000000000000002</v>
      </c>
      <c r="S285" s="236">
        <v>0</v>
      </c>
      <c r="T285" s="237">
        <f>S285*H285</f>
        <v>0</v>
      </c>
      <c r="U285" s="39"/>
      <c r="V285" s="39"/>
      <c r="W285" s="39"/>
      <c r="X285" s="39"/>
      <c r="Y285" s="39"/>
      <c r="Z285" s="39"/>
      <c r="AA285" s="39"/>
      <c r="AB285" s="39"/>
      <c r="AC285" s="39"/>
      <c r="AD285" s="39"/>
      <c r="AE285" s="39"/>
      <c r="AR285" s="238" t="s">
        <v>177</v>
      </c>
      <c r="AT285" s="238" t="s">
        <v>172</v>
      </c>
      <c r="AU285" s="238" t="s">
        <v>87</v>
      </c>
      <c r="AY285" s="18" t="s">
        <v>170</v>
      </c>
      <c r="BE285" s="239">
        <f>IF(N285="základní",J285,0)</f>
        <v>0</v>
      </c>
      <c r="BF285" s="239">
        <f>IF(N285="snížená",J285,0)</f>
        <v>0</v>
      </c>
      <c r="BG285" s="239">
        <f>IF(N285="zákl. přenesená",J285,0)</f>
        <v>0</v>
      </c>
      <c r="BH285" s="239">
        <f>IF(N285="sníž. přenesená",J285,0)</f>
        <v>0</v>
      </c>
      <c r="BI285" s="239">
        <f>IF(N285="nulová",J285,0)</f>
        <v>0</v>
      </c>
      <c r="BJ285" s="18" t="s">
        <v>85</v>
      </c>
      <c r="BK285" s="239">
        <f>ROUND(I285*H285,2)</f>
        <v>0</v>
      </c>
      <c r="BL285" s="18" t="s">
        <v>177</v>
      </c>
      <c r="BM285" s="238" t="s">
        <v>1258</v>
      </c>
    </row>
    <row r="286" s="2" customFormat="1" ht="24.15" customHeight="1">
      <c r="A286" s="39"/>
      <c r="B286" s="40"/>
      <c r="C286" s="273" t="s">
        <v>1259</v>
      </c>
      <c r="D286" s="273" t="s">
        <v>298</v>
      </c>
      <c r="E286" s="274" t="s">
        <v>1260</v>
      </c>
      <c r="F286" s="275" t="s">
        <v>1261</v>
      </c>
      <c r="G286" s="276" t="s">
        <v>183</v>
      </c>
      <c r="H286" s="277">
        <v>3</v>
      </c>
      <c r="I286" s="278"/>
      <c r="J286" s="279">
        <f>ROUND(I286*H286,2)</f>
        <v>0</v>
      </c>
      <c r="K286" s="275" t="s">
        <v>1</v>
      </c>
      <c r="L286" s="280"/>
      <c r="M286" s="281" t="s">
        <v>1</v>
      </c>
      <c r="N286" s="282" t="s">
        <v>43</v>
      </c>
      <c r="O286" s="92"/>
      <c r="P286" s="236">
        <f>O286*H286</f>
        <v>0</v>
      </c>
      <c r="Q286" s="236">
        <v>0.070000000000000007</v>
      </c>
      <c r="R286" s="236">
        <f>Q286*H286</f>
        <v>0.21000000000000002</v>
      </c>
      <c r="S286" s="236">
        <v>0</v>
      </c>
      <c r="T286" s="237">
        <f>S286*H286</f>
        <v>0</v>
      </c>
      <c r="U286" s="39"/>
      <c r="V286" s="39"/>
      <c r="W286" s="39"/>
      <c r="X286" s="39"/>
      <c r="Y286" s="39"/>
      <c r="Z286" s="39"/>
      <c r="AA286" s="39"/>
      <c r="AB286" s="39"/>
      <c r="AC286" s="39"/>
      <c r="AD286" s="39"/>
      <c r="AE286" s="39"/>
      <c r="AR286" s="238" t="s">
        <v>210</v>
      </c>
      <c r="AT286" s="238" t="s">
        <v>298</v>
      </c>
      <c r="AU286" s="238" t="s">
        <v>87</v>
      </c>
      <c r="AY286" s="18" t="s">
        <v>170</v>
      </c>
      <c r="BE286" s="239">
        <f>IF(N286="základní",J286,0)</f>
        <v>0</v>
      </c>
      <c r="BF286" s="239">
        <f>IF(N286="snížená",J286,0)</f>
        <v>0</v>
      </c>
      <c r="BG286" s="239">
        <f>IF(N286="zákl. přenesená",J286,0)</f>
        <v>0</v>
      </c>
      <c r="BH286" s="239">
        <f>IF(N286="sníž. přenesená",J286,0)</f>
        <v>0</v>
      </c>
      <c r="BI286" s="239">
        <f>IF(N286="nulová",J286,0)</f>
        <v>0</v>
      </c>
      <c r="BJ286" s="18" t="s">
        <v>85</v>
      </c>
      <c r="BK286" s="239">
        <f>ROUND(I286*H286,2)</f>
        <v>0</v>
      </c>
      <c r="BL286" s="18" t="s">
        <v>177</v>
      </c>
      <c r="BM286" s="238" t="s">
        <v>1262</v>
      </c>
    </row>
    <row r="287" s="2" customFormat="1" ht="16.5" customHeight="1">
      <c r="A287" s="39"/>
      <c r="B287" s="40"/>
      <c r="C287" s="227" t="s">
        <v>1263</v>
      </c>
      <c r="D287" s="227" t="s">
        <v>172</v>
      </c>
      <c r="E287" s="228" t="s">
        <v>1264</v>
      </c>
      <c r="F287" s="229" t="s">
        <v>1265</v>
      </c>
      <c r="G287" s="230" t="s">
        <v>183</v>
      </c>
      <c r="H287" s="231">
        <v>1</v>
      </c>
      <c r="I287" s="232"/>
      <c r="J287" s="233">
        <f>ROUND(I287*H287,2)</f>
        <v>0</v>
      </c>
      <c r="K287" s="229" t="s">
        <v>176</v>
      </c>
      <c r="L287" s="45"/>
      <c r="M287" s="234" t="s">
        <v>1</v>
      </c>
      <c r="N287" s="235" t="s">
        <v>43</v>
      </c>
      <c r="O287" s="92"/>
      <c r="P287" s="236">
        <f>O287*H287</f>
        <v>0</v>
      </c>
      <c r="Q287" s="236">
        <v>0.040000000000000001</v>
      </c>
      <c r="R287" s="236">
        <f>Q287*H287</f>
        <v>0.040000000000000001</v>
      </c>
      <c r="S287" s="236">
        <v>0</v>
      </c>
      <c r="T287" s="237">
        <f>S287*H287</f>
        <v>0</v>
      </c>
      <c r="U287" s="39"/>
      <c r="V287" s="39"/>
      <c r="W287" s="39"/>
      <c r="X287" s="39"/>
      <c r="Y287" s="39"/>
      <c r="Z287" s="39"/>
      <c r="AA287" s="39"/>
      <c r="AB287" s="39"/>
      <c r="AC287" s="39"/>
      <c r="AD287" s="39"/>
      <c r="AE287" s="39"/>
      <c r="AR287" s="238" t="s">
        <v>177</v>
      </c>
      <c r="AT287" s="238" t="s">
        <v>172</v>
      </c>
      <c r="AU287" s="238" t="s">
        <v>87</v>
      </c>
      <c r="AY287" s="18" t="s">
        <v>170</v>
      </c>
      <c r="BE287" s="239">
        <f>IF(N287="základní",J287,0)</f>
        <v>0</v>
      </c>
      <c r="BF287" s="239">
        <f>IF(N287="snížená",J287,0)</f>
        <v>0</v>
      </c>
      <c r="BG287" s="239">
        <f>IF(N287="zákl. přenesená",J287,0)</f>
        <v>0</v>
      </c>
      <c r="BH287" s="239">
        <f>IF(N287="sníž. přenesená",J287,0)</f>
        <v>0</v>
      </c>
      <c r="BI287" s="239">
        <f>IF(N287="nulová",J287,0)</f>
        <v>0</v>
      </c>
      <c r="BJ287" s="18" t="s">
        <v>85</v>
      </c>
      <c r="BK287" s="239">
        <f>ROUND(I287*H287,2)</f>
        <v>0</v>
      </c>
      <c r="BL287" s="18" t="s">
        <v>177</v>
      </c>
      <c r="BM287" s="238" t="s">
        <v>1266</v>
      </c>
    </row>
    <row r="288" s="2" customFormat="1" ht="24.15" customHeight="1">
      <c r="A288" s="39"/>
      <c r="B288" s="40"/>
      <c r="C288" s="273" t="s">
        <v>1267</v>
      </c>
      <c r="D288" s="273" t="s">
        <v>298</v>
      </c>
      <c r="E288" s="274" t="s">
        <v>1268</v>
      </c>
      <c r="F288" s="275" t="s">
        <v>1269</v>
      </c>
      <c r="G288" s="276" t="s">
        <v>183</v>
      </c>
      <c r="H288" s="277">
        <v>1</v>
      </c>
      <c r="I288" s="278"/>
      <c r="J288" s="279">
        <f>ROUND(I288*H288,2)</f>
        <v>0</v>
      </c>
      <c r="K288" s="275" t="s">
        <v>176</v>
      </c>
      <c r="L288" s="280"/>
      <c r="M288" s="281" t="s">
        <v>1</v>
      </c>
      <c r="N288" s="282" t="s">
        <v>43</v>
      </c>
      <c r="O288" s="92"/>
      <c r="P288" s="236">
        <f>O288*H288</f>
        <v>0</v>
      </c>
      <c r="Q288" s="236">
        <v>0.013299999999999999</v>
      </c>
      <c r="R288" s="236">
        <f>Q288*H288</f>
        <v>0.013299999999999999</v>
      </c>
      <c r="S288" s="236">
        <v>0</v>
      </c>
      <c r="T288" s="237">
        <f>S288*H288</f>
        <v>0</v>
      </c>
      <c r="U288" s="39"/>
      <c r="V288" s="39"/>
      <c r="W288" s="39"/>
      <c r="X288" s="39"/>
      <c r="Y288" s="39"/>
      <c r="Z288" s="39"/>
      <c r="AA288" s="39"/>
      <c r="AB288" s="39"/>
      <c r="AC288" s="39"/>
      <c r="AD288" s="39"/>
      <c r="AE288" s="39"/>
      <c r="AR288" s="238" t="s">
        <v>210</v>
      </c>
      <c r="AT288" s="238" t="s">
        <v>298</v>
      </c>
      <c r="AU288" s="238" t="s">
        <v>87</v>
      </c>
      <c r="AY288" s="18" t="s">
        <v>170</v>
      </c>
      <c r="BE288" s="239">
        <f>IF(N288="základní",J288,0)</f>
        <v>0</v>
      </c>
      <c r="BF288" s="239">
        <f>IF(N288="snížená",J288,0)</f>
        <v>0</v>
      </c>
      <c r="BG288" s="239">
        <f>IF(N288="zákl. přenesená",J288,0)</f>
        <v>0</v>
      </c>
      <c r="BH288" s="239">
        <f>IF(N288="sníž. přenesená",J288,0)</f>
        <v>0</v>
      </c>
      <c r="BI288" s="239">
        <f>IF(N288="nulová",J288,0)</f>
        <v>0</v>
      </c>
      <c r="BJ288" s="18" t="s">
        <v>85</v>
      </c>
      <c r="BK288" s="239">
        <f>ROUND(I288*H288,2)</f>
        <v>0</v>
      </c>
      <c r="BL288" s="18" t="s">
        <v>177</v>
      </c>
      <c r="BM288" s="238" t="s">
        <v>1270</v>
      </c>
    </row>
    <row r="289" s="12" customFormat="1" ht="22.8" customHeight="1">
      <c r="A289" s="12"/>
      <c r="B289" s="211"/>
      <c r="C289" s="212"/>
      <c r="D289" s="213" t="s">
        <v>77</v>
      </c>
      <c r="E289" s="225" t="s">
        <v>215</v>
      </c>
      <c r="F289" s="225" t="s">
        <v>429</v>
      </c>
      <c r="G289" s="212"/>
      <c r="H289" s="212"/>
      <c r="I289" s="215"/>
      <c r="J289" s="226">
        <f>BK289</f>
        <v>0</v>
      </c>
      <c r="K289" s="212"/>
      <c r="L289" s="217"/>
      <c r="M289" s="218"/>
      <c r="N289" s="219"/>
      <c r="O289" s="219"/>
      <c r="P289" s="220">
        <f>SUM(P290:P297)</f>
        <v>0</v>
      </c>
      <c r="Q289" s="219"/>
      <c r="R289" s="220">
        <f>SUM(R290:R297)</f>
        <v>0.017817</v>
      </c>
      <c r="S289" s="219"/>
      <c r="T289" s="221">
        <f>SUM(T290:T297)</f>
        <v>0.0117</v>
      </c>
      <c r="U289" s="12"/>
      <c r="V289" s="12"/>
      <c r="W289" s="12"/>
      <c r="X289" s="12"/>
      <c r="Y289" s="12"/>
      <c r="Z289" s="12"/>
      <c r="AA289" s="12"/>
      <c r="AB289" s="12"/>
      <c r="AC289" s="12"/>
      <c r="AD289" s="12"/>
      <c r="AE289" s="12"/>
      <c r="AR289" s="222" t="s">
        <v>85</v>
      </c>
      <c r="AT289" s="223" t="s">
        <v>77</v>
      </c>
      <c r="AU289" s="223" t="s">
        <v>85</v>
      </c>
      <c r="AY289" s="222" t="s">
        <v>170</v>
      </c>
      <c r="BK289" s="224">
        <f>SUM(BK290:BK297)</f>
        <v>0</v>
      </c>
    </row>
    <row r="290" s="2" customFormat="1" ht="44.25" customHeight="1">
      <c r="A290" s="39"/>
      <c r="B290" s="40"/>
      <c r="C290" s="227" t="s">
        <v>1271</v>
      </c>
      <c r="D290" s="227" t="s">
        <v>172</v>
      </c>
      <c r="E290" s="228" t="s">
        <v>1272</v>
      </c>
      <c r="F290" s="229" t="s">
        <v>1273</v>
      </c>
      <c r="G290" s="230" t="s">
        <v>389</v>
      </c>
      <c r="H290" s="231">
        <v>0.29999999999999999</v>
      </c>
      <c r="I290" s="232"/>
      <c r="J290" s="233">
        <f>ROUND(I290*H290,2)</f>
        <v>0</v>
      </c>
      <c r="K290" s="229" t="s">
        <v>176</v>
      </c>
      <c r="L290" s="45"/>
      <c r="M290" s="234" t="s">
        <v>1</v>
      </c>
      <c r="N290" s="235" t="s">
        <v>43</v>
      </c>
      <c r="O290" s="92"/>
      <c r="P290" s="236">
        <f>O290*H290</f>
        <v>0</v>
      </c>
      <c r="Q290" s="236">
        <v>0.00147</v>
      </c>
      <c r="R290" s="236">
        <f>Q290*H290</f>
        <v>0.00044099999999999999</v>
      </c>
      <c r="S290" s="236">
        <v>0.039</v>
      </c>
      <c r="T290" s="237">
        <f>S290*H290</f>
        <v>0.0117</v>
      </c>
      <c r="U290" s="39"/>
      <c r="V290" s="39"/>
      <c r="W290" s="39"/>
      <c r="X290" s="39"/>
      <c r="Y290" s="39"/>
      <c r="Z290" s="39"/>
      <c r="AA290" s="39"/>
      <c r="AB290" s="39"/>
      <c r="AC290" s="39"/>
      <c r="AD290" s="39"/>
      <c r="AE290" s="39"/>
      <c r="AR290" s="238" t="s">
        <v>177</v>
      </c>
      <c r="AT290" s="238" t="s">
        <v>172</v>
      </c>
      <c r="AU290" s="238" t="s">
        <v>87</v>
      </c>
      <c r="AY290" s="18" t="s">
        <v>170</v>
      </c>
      <c r="BE290" s="239">
        <f>IF(N290="základní",J290,0)</f>
        <v>0</v>
      </c>
      <c r="BF290" s="239">
        <f>IF(N290="snížená",J290,0)</f>
        <v>0</v>
      </c>
      <c r="BG290" s="239">
        <f>IF(N290="zákl. přenesená",J290,0)</f>
        <v>0</v>
      </c>
      <c r="BH290" s="239">
        <f>IF(N290="sníž. přenesená",J290,0)</f>
        <v>0</v>
      </c>
      <c r="BI290" s="239">
        <f>IF(N290="nulová",J290,0)</f>
        <v>0</v>
      </c>
      <c r="BJ290" s="18" t="s">
        <v>85</v>
      </c>
      <c r="BK290" s="239">
        <f>ROUND(I290*H290,2)</f>
        <v>0</v>
      </c>
      <c r="BL290" s="18" t="s">
        <v>177</v>
      </c>
      <c r="BM290" s="238" t="s">
        <v>1274</v>
      </c>
    </row>
    <row r="291" s="13" customFormat="1">
      <c r="A291" s="13"/>
      <c r="B291" s="240"/>
      <c r="C291" s="241"/>
      <c r="D291" s="242" t="s">
        <v>179</v>
      </c>
      <c r="E291" s="243" t="s">
        <v>1</v>
      </c>
      <c r="F291" s="244" t="s">
        <v>1275</v>
      </c>
      <c r="G291" s="241"/>
      <c r="H291" s="245">
        <v>0.29999999999999999</v>
      </c>
      <c r="I291" s="246"/>
      <c r="J291" s="241"/>
      <c r="K291" s="241"/>
      <c r="L291" s="247"/>
      <c r="M291" s="248"/>
      <c r="N291" s="249"/>
      <c r="O291" s="249"/>
      <c r="P291" s="249"/>
      <c r="Q291" s="249"/>
      <c r="R291" s="249"/>
      <c r="S291" s="249"/>
      <c r="T291" s="250"/>
      <c r="U291" s="13"/>
      <c r="V291" s="13"/>
      <c r="W291" s="13"/>
      <c r="X291" s="13"/>
      <c r="Y291" s="13"/>
      <c r="Z291" s="13"/>
      <c r="AA291" s="13"/>
      <c r="AB291" s="13"/>
      <c r="AC291" s="13"/>
      <c r="AD291" s="13"/>
      <c r="AE291" s="13"/>
      <c r="AT291" s="251" t="s">
        <v>179</v>
      </c>
      <c r="AU291" s="251" t="s">
        <v>87</v>
      </c>
      <c r="AV291" s="13" t="s">
        <v>87</v>
      </c>
      <c r="AW291" s="13" t="s">
        <v>34</v>
      </c>
      <c r="AX291" s="13" t="s">
        <v>85</v>
      </c>
      <c r="AY291" s="251" t="s">
        <v>170</v>
      </c>
    </row>
    <row r="292" s="2" customFormat="1" ht="37.8" customHeight="1">
      <c r="A292" s="39"/>
      <c r="B292" s="40"/>
      <c r="C292" s="227" t="s">
        <v>1276</v>
      </c>
      <c r="D292" s="227" t="s">
        <v>172</v>
      </c>
      <c r="E292" s="228" t="s">
        <v>1010</v>
      </c>
      <c r="F292" s="229" t="s">
        <v>1011</v>
      </c>
      <c r="G292" s="230" t="s">
        <v>389</v>
      </c>
      <c r="H292" s="231">
        <v>7.2000000000000002</v>
      </c>
      <c r="I292" s="232"/>
      <c r="J292" s="233">
        <f>ROUND(I292*H292,2)</f>
        <v>0</v>
      </c>
      <c r="K292" s="229" t="s">
        <v>176</v>
      </c>
      <c r="L292" s="45"/>
      <c r="M292" s="234" t="s">
        <v>1</v>
      </c>
      <c r="N292" s="235" t="s">
        <v>43</v>
      </c>
      <c r="O292" s="92"/>
      <c r="P292" s="236">
        <f>O292*H292</f>
        <v>0</v>
      </c>
      <c r="Q292" s="236">
        <v>0.00033</v>
      </c>
      <c r="R292" s="236">
        <f>Q292*H292</f>
        <v>0.0023760000000000001</v>
      </c>
      <c r="S292" s="236">
        <v>0</v>
      </c>
      <c r="T292" s="237">
        <f>S292*H292</f>
        <v>0</v>
      </c>
      <c r="U292" s="39"/>
      <c r="V292" s="39"/>
      <c r="W292" s="39"/>
      <c r="X292" s="39"/>
      <c r="Y292" s="39"/>
      <c r="Z292" s="39"/>
      <c r="AA292" s="39"/>
      <c r="AB292" s="39"/>
      <c r="AC292" s="39"/>
      <c r="AD292" s="39"/>
      <c r="AE292" s="39"/>
      <c r="AR292" s="238" t="s">
        <v>177</v>
      </c>
      <c r="AT292" s="238" t="s">
        <v>172</v>
      </c>
      <c r="AU292" s="238" t="s">
        <v>87</v>
      </c>
      <c r="AY292" s="18" t="s">
        <v>170</v>
      </c>
      <c r="BE292" s="239">
        <f>IF(N292="základní",J292,0)</f>
        <v>0</v>
      </c>
      <c r="BF292" s="239">
        <f>IF(N292="snížená",J292,0)</f>
        <v>0</v>
      </c>
      <c r="BG292" s="239">
        <f>IF(N292="zákl. přenesená",J292,0)</f>
        <v>0</v>
      </c>
      <c r="BH292" s="239">
        <f>IF(N292="sníž. přenesená",J292,0)</f>
        <v>0</v>
      </c>
      <c r="BI292" s="239">
        <f>IF(N292="nulová",J292,0)</f>
        <v>0</v>
      </c>
      <c r="BJ292" s="18" t="s">
        <v>85</v>
      </c>
      <c r="BK292" s="239">
        <f>ROUND(I292*H292,2)</f>
        <v>0</v>
      </c>
      <c r="BL292" s="18" t="s">
        <v>177</v>
      </c>
      <c r="BM292" s="238" t="s">
        <v>1277</v>
      </c>
    </row>
    <row r="293" s="14" customFormat="1">
      <c r="A293" s="14"/>
      <c r="B293" s="252"/>
      <c r="C293" s="253"/>
      <c r="D293" s="242" t="s">
        <v>179</v>
      </c>
      <c r="E293" s="254" t="s">
        <v>1</v>
      </c>
      <c r="F293" s="255" t="s">
        <v>1278</v>
      </c>
      <c r="G293" s="253"/>
      <c r="H293" s="254" t="s">
        <v>1</v>
      </c>
      <c r="I293" s="256"/>
      <c r="J293" s="253"/>
      <c r="K293" s="253"/>
      <c r="L293" s="257"/>
      <c r="M293" s="258"/>
      <c r="N293" s="259"/>
      <c r="O293" s="259"/>
      <c r="P293" s="259"/>
      <c r="Q293" s="259"/>
      <c r="R293" s="259"/>
      <c r="S293" s="259"/>
      <c r="T293" s="260"/>
      <c r="U293" s="14"/>
      <c r="V293" s="14"/>
      <c r="W293" s="14"/>
      <c r="X293" s="14"/>
      <c r="Y293" s="14"/>
      <c r="Z293" s="14"/>
      <c r="AA293" s="14"/>
      <c r="AB293" s="14"/>
      <c r="AC293" s="14"/>
      <c r="AD293" s="14"/>
      <c r="AE293" s="14"/>
      <c r="AT293" s="261" t="s">
        <v>179</v>
      </c>
      <c r="AU293" s="261" t="s">
        <v>87</v>
      </c>
      <c r="AV293" s="14" t="s">
        <v>85</v>
      </c>
      <c r="AW293" s="14" t="s">
        <v>34</v>
      </c>
      <c r="AX293" s="14" t="s">
        <v>78</v>
      </c>
      <c r="AY293" s="261" t="s">
        <v>170</v>
      </c>
    </row>
    <row r="294" s="13" customFormat="1">
      <c r="A294" s="13"/>
      <c r="B294" s="240"/>
      <c r="C294" s="241"/>
      <c r="D294" s="242" t="s">
        <v>179</v>
      </c>
      <c r="E294" s="243" t="s">
        <v>1</v>
      </c>
      <c r="F294" s="244" t="s">
        <v>1279</v>
      </c>
      <c r="G294" s="241"/>
      <c r="H294" s="245">
        <v>7.2000000000000002</v>
      </c>
      <c r="I294" s="246"/>
      <c r="J294" s="241"/>
      <c r="K294" s="241"/>
      <c r="L294" s="247"/>
      <c r="M294" s="248"/>
      <c r="N294" s="249"/>
      <c r="O294" s="249"/>
      <c r="P294" s="249"/>
      <c r="Q294" s="249"/>
      <c r="R294" s="249"/>
      <c r="S294" s="249"/>
      <c r="T294" s="250"/>
      <c r="U294" s="13"/>
      <c r="V294" s="13"/>
      <c r="W294" s="13"/>
      <c r="X294" s="13"/>
      <c r="Y294" s="13"/>
      <c r="Z294" s="13"/>
      <c r="AA294" s="13"/>
      <c r="AB294" s="13"/>
      <c r="AC294" s="13"/>
      <c r="AD294" s="13"/>
      <c r="AE294" s="13"/>
      <c r="AT294" s="251" t="s">
        <v>179</v>
      </c>
      <c r="AU294" s="251" t="s">
        <v>87</v>
      </c>
      <c r="AV294" s="13" t="s">
        <v>87</v>
      </c>
      <c r="AW294" s="13" t="s">
        <v>34</v>
      </c>
      <c r="AX294" s="13" t="s">
        <v>85</v>
      </c>
      <c r="AY294" s="251" t="s">
        <v>170</v>
      </c>
    </row>
    <row r="295" s="2" customFormat="1" ht="24.15" customHeight="1">
      <c r="A295" s="39"/>
      <c r="B295" s="40"/>
      <c r="C295" s="273" t="s">
        <v>1280</v>
      </c>
      <c r="D295" s="273" t="s">
        <v>298</v>
      </c>
      <c r="E295" s="274" t="s">
        <v>1015</v>
      </c>
      <c r="F295" s="275" t="s">
        <v>1016</v>
      </c>
      <c r="G295" s="276" t="s">
        <v>278</v>
      </c>
      <c r="H295" s="277">
        <v>0.014999999999999999</v>
      </c>
      <c r="I295" s="278"/>
      <c r="J295" s="279">
        <f>ROUND(I295*H295,2)</f>
        <v>0</v>
      </c>
      <c r="K295" s="275" t="s">
        <v>176</v>
      </c>
      <c r="L295" s="280"/>
      <c r="M295" s="281" t="s">
        <v>1</v>
      </c>
      <c r="N295" s="282" t="s">
        <v>43</v>
      </c>
      <c r="O295" s="92"/>
      <c r="P295" s="236">
        <f>O295*H295</f>
        <v>0</v>
      </c>
      <c r="Q295" s="236">
        <v>1</v>
      </c>
      <c r="R295" s="236">
        <f>Q295*H295</f>
        <v>0.014999999999999999</v>
      </c>
      <c r="S295" s="236">
        <v>0</v>
      </c>
      <c r="T295" s="237">
        <f>S295*H295</f>
        <v>0</v>
      </c>
      <c r="U295" s="39"/>
      <c r="V295" s="39"/>
      <c r="W295" s="39"/>
      <c r="X295" s="39"/>
      <c r="Y295" s="39"/>
      <c r="Z295" s="39"/>
      <c r="AA295" s="39"/>
      <c r="AB295" s="39"/>
      <c r="AC295" s="39"/>
      <c r="AD295" s="39"/>
      <c r="AE295" s="39"/>
      <c r="AR295" s="238" t="s">
        <v>210</v>
      </c>
      <c r="AT295" s="238" t="s">
        <v>298</v>
      </c>
      <c r="AU295" s="238" t="s">
        <v>87</v>
      </c>
      <c r="AY295" s="18" t="s">
        <v>170</v>
      </c>
      <c r="BE295" s="239">
        <f>IF(N295="základní",J295,0)</f>
        <v>0</v>
      </c>
      <c r="BF295" s="239">
        <f>IF(N295="snížená",J295,0)</f>
        <v>0</v>
      </c>
      <c r="BG295" s="239">
        <f>IF(N295="zákl. přenesená",J295,0)</f>
        <v>0</v>
      </c>
      <c r="BH295" s="239">
        <f>IF(N295="sníž. přenesená",J295,0)</f>
        <v>0</v>
      </c>
      <c r="BI295" s="239">
        <f>IF(N295="nulová",J295,0)</f>
        <v>0</v>
      </c>
      <c r="BJ295" s="18" t="s">
        <v>85</v>
      </c>
      <c r="BK295" s="239">
        <f>ROUND(I295*H295,2)</f>
        <v>0</v>
      </c>
      <c r="BL295" s="18" t="s">
        <v>177</v>
      </c>
      <c r="BM295" s="238" t="s">
        <v>1281</v>
      </c>
    </row>
    <row r="296" s="2" customFormat="1">
      <c r="A296" s="39"/>
      <c r="B296" s="40"/>
      <c r="C296" s="41"/>
      <c r="D296" s="242" t="s">
        <v>629</v>
      </c>
      <c r="E296" s="41"/>
      <c r="F296" s="299" t="s">
        <v>1018</v>
      </c>
      <c r="G296" s="41"/>
      <c r="H296" s="41"/>
      <c r="I296" s="300"/>
      <c r="J296" s="41"/>
      <c r="K296" s="41"/>
      <c r="L296" s="45"/>
      <c r="M296" s="301"/>
      <c r="N296" s="302"/>
      <c r="O296" s="92"/>
      <c r="P296" s="92"/>
      <c r="Q296" s="92"/>
      <c r="R296" s="92"/>
      <c r="S296" s="92"/>
      <c r="T296" s="93"/>
      <c r="U296" s="39"/>
      <c r="V296" s="39"/>
      <c r="W296" s="39"/>
      <c r="X296" s="39"/>
      <c r="Y296" s="39"/>
      <c r="Z296" s="39"/>
      <c r="AA296" s="39"/>
      <c r="AB296" s="39"/>
      <c r="AC296" s="39"/>
      <c r="AD296" s="39"/>
      <c r="AE296" s="39"/>
      <c r="AT296" s="18" t="s">
        <v>629</v>
      </c>
      <c r="AU296" s="18" t="s">
        <v>87</v>
      </c>
    </row>
    <row r="297" s="13" customFormat="1">
      <c r="A297" s="13"/>
      <c r="B297" s="240"/>
      <c r="C297" s="241"/>
      <c r="D297" s="242" t="s">
        <v>179</v>
      </c>
      <c r="E297" s="243" t="s">
        <v>1</v>
      </c>
      <c r="F297" s="244" t="s">
        <v>1282</v>
      </c>
      <c r="G297" s="241"/>
      <c r="H297" s="245">
        <v>0.014999999999999999</v>
      </c>
      <c r="I297" s="246"/>
      <c r="J297" s="241"/>
      <c r="K297" s="241"/>
      <c r="L297" s="247"/>
      <c r="M297" s="248"/>
      <c r="N297" s="249"/>
      <c r="O297" s="249"/>
      <c r="P297" s="249"/>
      <c r="Q297" s="249"/>
      <c r="R297" s="249"/>
      <c r="S297" s="249"/>
      <c r="T297" s="250"/>
      <c r="U297" s="13"/>
      <c r="V297" s="13"/>
      <c r="W297" s="13"/>
      <c r="X297" s="13"/>
      <c r="Y297" s="13"/>
      <c r="Z297" s="13"/>
      <c r="AA297" s="13"/>
      <c r="AB297" s="13"/>
      <c r="AC297" s="13"/>
      <c r="AD297" s="13"/>
      <c r="AE297" s="13"/>
      <c r="AT297" s="251" t="s">
        <v>179</v>
      </c>
      <c r="AU297" s="251" t="s">
        <v>87</v>
      </c>
      <c r="AV297" s="13" t="s">
        <v>87</v>
      </c>
      <c r="AW297" s="13" t="s">
        <v>34</v>
      </c>
      <c r="AX297" s="13" t="s">
        <v>85</v>
      </c>
      <c r="AY297" s="251" t="s">
        <v>170</v>
      </c>
    </row>
    <row r="298" s="12" customFormat="1" ht="22.8" customHeight="1">
      <c r="A298" s="12"/>
      <c r="B298" s="211"/>
      <c r="C298" s="212"/>
      <c r="D298" s="213" t="s">
        <v>77</v>
      </c>
      <c r="E298" s="225" t="s">
        <v>498</v>
      </c>
      <c r="F298" s="225" t="s">
        <v>499</v>
      </c>
      <c r="G298" s="212"/>
      <c r="H298" s="212"/>
      <c r="I298" s="215"/>
      <c r="J298" s="226">
        <f>BK298</f>
        <v>0</v>
      </c>
      <c r="K298" s="212"/>
      <c r="L298" s="217"/>
      <c r="M298" s="218"/>
      <c r="N298" s="219"/>
      <c r="O298" s="219"/>
      <c r="P298" s="220">
        <f>P299</f>
        <v>0</v>
      </c>
      <c r="Q298" s="219"/>
      <c r="R298" s="220">
        <f>R299</f>
        <v>0</v>
      </c>
      <c r="S298" s="219"/>
      <c r="T298" s="221">
        <f>T299</f>
        <v>0</v>
      </c>
      <c r="U298" s="12"/>
      <c r="V298" s="12"/>
      <c r="W298" s="12"/>
      <c r="X298" s="12"/>
      <c r="Y298" s="12"/>
      <c r="Z298" s="12"/>
      <c r="AA298" s="12"/>
      <c r="AB298" s="12"/>
      <c r="AC298" s="12"/>
      <c r="AD298" s="12"/>
      <c r="AE298" s="12"/>
      <c r="AR298" s="222" t="s">
        <v>85</v>
      </c>
      <c r="AT298" s="223" t="s">
        <v>77</v>
      </c>
      <c r="AU298" s="223" t="s">
        <v>85</v>
      </c>
      <c r="AY298" s="222" t="s">
        <v>170</v>
      </c>
      <c r="BK298" s="224">
        <f>BK299</f>
        <v>0</v>
      </c>
    </row>
    <row r="299" s="2" customFormat="1" ht="33" customHeight="1">
      <c r="A299" s="39"/>
      <c r="B299" s="40"/>
      <c r="C299" s="227" t="s">
        <v>1283</v>
      </c>
      <c r="D299" s="227" t="s">
        <v>172</v>
      </c>
      <c r="E299" s="228" t="s">
        <v>501</v>
      </c>
      <c r="F299" s="229" t="s">
        <v>502</v>
      </c>
      <c r="G299" s="230" t="s">
        <v>278</v>
      </c>
      <c r="H299" s="231">
        <v>280.41500000000002</v>
      </c>
      <c r="I299" s="232"/>
      <c r="J299" s="233">
        <f>ROUND(I299*H299,2)</f>
        <v>0</v>
      </c>
      <c r="K299" s="229" t="s">
        <v>176</v>
      </c>
      <c r="L299" s="45"/>
      <c r="M299" s="234" t="s">
        <v>1</v>
      </c>
      <c r="N299" s="235" t="s">
        <v>43</v>
      </c>
      <c r="O299" s="92"/>
      <c r="P299" s="236">
        <f>O299*H299</f>
        <v>0</v>
      </c>
      <c r="Q299" s="236">
        <v>0</v>
      </c>
      <c r="R299" s="236">
        <f>Q299*H299</f>
        <v>0</v>
      </c>
      <c r="S299" s="236">
        <v>0</v>
      </c>
      <c r="T299" s="237">
        <f>S299*H299</f>
        <v>0</v>
      </c>
      <c r="U299" s="39"/>
      <c r="V299" s="39"/>
      <c r="W299" s="39"/>
      <c r="X299" s="39"/>
      <c r="Y299" s="39"/>
      <c r="Z299" s="39"/>
      <c r="AA299" s="39"/>
      <c r="AB299" s="39"/>
      <c r="AC299" s="39"/>
      <c r="AD299" s="39"/>
      <c r="AE299" s="39"/>
      <c r="AR299" s="238" t="s">
        <v>177</v>
      </c>
      <c r="AT299" s="238" t="s">
        <v>172</v>
      </c>
      <c r="AU299" s="238" t="s">
        <v>87</v>
      </c>
      <c r="AY299" s="18" t="s">
        <v>170</v>
      </c>
      <c r="BE299" s="239">
        <f>IF(N299="základní",J299,0)</f>
        <v>0</v>
      </c>
      <c r="BF299" s="239">
        <f>IF(N299="snížená",J299,0)</f>
        <v>0</v>
      </c>
      <c r="BG299" s="239">
        <f>IF(N299="zákl. přenesená",J299,0)</f>
        <v>0</v>
      </c>
      <c r="BH299" s="239">
        <f>IF(N299="sníž. přenesená",J299,0)</f>
        <v>0</v>
      </c>
      <c r="BI299" s="239">
        <f>IF(N299="nulová",J299,0)</f>
        <v>0</v>
      </c>
      <c r="BJ299" s="18" t="s">
        <v>85</v>
      </c>
      <c r="BK299" s="239">
        <f>ROUND(I299*H299,2)</f>
        <v>0</v>
      </c>
      <c r="BL299" s="18" t="s">
        <v>177</v>
      </c>
      <c r="BM299" s="238" t="s">
        <v>1284</v>
      </c>
    </row>
    <row r="300" s="12" customFormat="1" ht="25.92" customHeight="1">
      <c r="A300" s="12"/>
      <c r="B300" s="211"/>
      <c r="C300" s="212"/>
      <c r="D300" s="213" t="s">
        <v>77</v>
      </c>
      <c r="E300" s="214" t="s">
        <v>773</v>
      </c>
      <c r="F300" s="214" t="s">
        <v>774</v>
      </c>
      <c r="G300" s="212"/>
      <c r="H300" s="212"/>
      <c r="I300" s="215"/>
      <c r="J300" s="216">
        <f>BK300</f>
        <v>0</v>
      </c>
      <c r="K300" s="212"/>
      <c r="L300" s="217"/>
      <c r="M300" s="218"/>
      <c r="N300" s="219"/>
      <c r="O300" s="219"/>
      <c r="P300" s="220">
        <f>P301</f>
        <v>0</v>
      </c>
      <c r="Q300" s="219"/>
      <c r="R300" s="220">
        <f>R301</f>
        <v>0.016420000000000001</v>
      </c>
      <c r="S300" s="219"/>
      <c r="T300" s="221">
        <f>T301</f>
        <v>0</v>
      </c>
      <c r="U300" s="12"/>
      <c r="V300" s="12"/>
      <c r="W300" s="12"/>
      <c r="X300" s="12"/>
      <c r="Y300" s="12"/>
      <c r="Z300" s="12"/>
      <c r="AA300" s="12"/>
      <c r="AB300" s="12"/>
      <c r="AC300" s="12"/>
      <c r="AD300" s="12"/>
      <c r="AE300" s="12"/>
      <c r="AR300" s="222" t="s">
        <v>87</v>
      </c>
      <c r="AT300" s="223" t="s">
        <v>77</v>
      </c>
      <c r="AU300" s="223" t="s">
        <v>78</v>
      </c>
      <c r="AY300" s="222" t="s">
        <v>170</v>
      </c>
      <c r="BK300" s="224">
        <f>BK301</f>
        <v>0</v>
      </c>
    </row>
    <row r="301" s="12" customFormat="1" ht="22.8" customHeight="1">
      <c r="A301" s="12"/>
      <c r="B301" s="211"/>
      <c r="C301" s="212"/>
      <c r="D301" s="213" t="s">
        <v>77</v>
      </c>
      <c r="E301" s="225" t="s">
        <v>775</v>
      </c>
      <c r="F301" s="225" t="s">
        <v>776</v>
      </c>
      <c r="G301" s="212"/>
      <c r="H301" s="212"/>
      <c r="I301" s="215"/>
      <c r="J301" s="226">
        <f>BK301</f>
        <v>0</v>
      </c>
      <c r="K301" s="212"/>
      <c r="L301" s="217"/>
      <c r="M301" s="218"/>
      <c r="N301" s="219"/>
      <c r="O301" s="219"/>
      <c r="P301" s="220">
        <f>SUM(P302:P305)</f>
        <v>0</v>
      </c>
      <c r="Q301" s="219"/>
      <c r="R301" s="220">
        <f>SUM(R302:R305)</f>
        <v>0.016420000000000001</v>
      </c>
      <c r="S301" s="219"/>
      <c r="T301" s="221">
        <f>SUM(T302:T305)</f>
        <v>0</v>
      </c>
      <c r="U301" s="12"/>
      <c r="V301" s="12"/>
      <c r="W301" s="12"/>
      <c r="X301" s="12"/>
      <c r="Y301" s="12"/>
      <c r="Z301" s="12"/>
      <c r="AA301" s="12"/>
      <c r="AB301" s="12"/>
      <c r="AC301" s="12"/>
      <c r="AD301" s="12"/>
      <c r="AE301" s="12"/>
      <c r="AR301" s="222" t="s">
        <v>87</v>
      </c>
      <c r="AT301" s="223" t="s">
        <v>77</v>
      </c>
      <c r="AU301" s="223" t="s">
        <v>85</v>
      </c>
      <c r="AY301" s="222" t="s">
        <v>170</v>
      </c>
      <c r="BK301" s="224">
        <f>SUM(BK302:BK305)</f>
        <v>0</v>
      </c>
    </row>
    <row r="302" s="2" customFormat="1" ht="24.15" customHeight="1">
      <c r="A302" s="39"/>
      <c r="B302" s="40"/>
      <c r="C302" s="227" t="s">
        <v>1285</v>
      </c>
      <c r="D302" s="227" t="s">
        <v>172</v>
      </c>
      <c r="E302" s="228" t="s">
        <v>1286</v>
      </c>
      <c r="F302" s="229" t="s">
        <v>1287</v>
      </c>
      <c r="G302" s="230" t="s">
        <v>183</v>
      </c>
      <c r="H302" s="231">
        <v>2</v>
      </c>
      <c r="I302" s="232"/>
      <c r="J302" s="233">
        <f>ROUND(I302*H302,2)</f>
        <v>0</v>
      </c>
      <c r="K302" s="229" t="s">
        <v>1</v>
      </c>
      <c r="L302" s="45"/>
      <c r="M302" s="234" t="s">
        <v>1</v>
      </c>
      <c r="N302" s="235" t="s">
        <v>43</v>
      </c>
      <c r="O302" s="92"/>
      <c r="P302" s="236">
        <f>O302*H302</f>
        <v>0</v>
      </c>
      <c r="Q302" s="236">
        <v>0.00021000000000000001</v>
      </c>
      <c r="R302" s="236">
        <f>Q302*H302</f>
        <v>0.00042000000000000002</v>
      </c>
      <c r="S302" s="236">
        <v>0</v>
      </c>
      <c r="T302" s="237">
        <f>S302*H302</f>
        <v>0</v>
      </c>
      <c r="U302" s="39"/>
      <c r="V302" s="39"/>
      <c r="W302" s="39"/>
      <c r="X302" s="39"/>
      <c r="Y302" s="39"/>
      <c r="Z302" s="39"/>
      <c r="AA302" s="39"/>
      <c r="AB302" s="39"/>
      <c r="AC302" s="39"/>
      <c r="AD302" s="39"/>
      <c r="AE302" s="39"/>
      <c r="AR302" s="238" t="s">
        <v>252</v>
      </c>
      <c r="AT302" s="238" t="s">
        <v>172</v>
      </c>
      <c r="AU302" s="238" t="s">
        <v>87</v>
      </c>
      <c r="AY302" s="18" t="s">
        <v>170</v>
      </c>
      <c r="BE302" s="239">
        <f>IF(N302="základní",J302,0)</f>
        <v>0</v>
      </c>
      <c r="BF302" s="239">
        <f>IF(N302="snížená",J302,0)</f>
        <v>0</v>
      </c>
      <c r="BG302" s="239">
        <f>IF(N302="zákl. přenesená",J302,0)</f>
        <v>0</v>
      </c>
      <c r="BH302" s="239">
        <f>IF(N302="sníž. přenesená",J302,0)</f>
        <v>0</v>
      </c>
      <c r="BI302" s="239">
        <f>IF(N302="nulová",J302,0)</f>
        <v>0</v>
      </c>
      <c r="BJ302" s="18" t="s">
        <v>85</v>
      </c>
      <c r="BK302" s="239">
        <f>ROUND(I302*H302,2)</f>
        <v>0</v>
      </c>
      <c r="BL302" s="18" t="s">
        <v>252</v>
      </c>
      <c r="BM302" s="238" t="s">
        <v>1288</v>
      </c>
    </row>
    <row r="303" s="2" customFormat="1" ht="16.5" customHeight="1">
      <c r="A303" s="39"/>
      <c r="B303" s="40"/>
      <c r="C303" s="273" t="s">
        <v>1289</v>
      </c>
      <c r="D303" s="273" t="s">
        <v>298</v>
      </c>
      <c r="E303" s="274" t="s">
        <v>1290</v>
      </c>
      <c r="F303" s="275" t="s">
        <v>1291</v>
      </c>
      <c r="G303" s="276" t="s">
        <v>183</v>
      </c>
      <c r="H303" s="277">
        <v>2</v>
      </c>
      <c r="I303" s="278"/>
      <c r="J303" s="279">
        <f>ROUND(I303*H303,2)</f>
        <v>0</v>
      </c>
      <c r="K303" s="275" t="s">
        <v>1</v>
      </c>
      <c r="L303" s="280"/>
      <c r="M303" s="281" t="s">
        <v>1</v>
      </c>
      <c r="N303" s="282" t="s">
        <v>43</v>
      </c>
      <c r="O303" s="92"/>
      <c r="P303" s="236">
        <f>O303*H303</f>
        <v>0</v>
      </c>
      <c r="Q303" s="236">
        <v>0.0080000000000000002</v>
      </c>
      <c r="R303" s="236">
        <f>Q303*H303</f>
        <v>0.016</v>
      </c>
      <c r="S303" s="236">
        <v>0</v>
      </c>
      <c r="T303" s="237">
        <f>S303*H303</f>
        <v>0</v>
      </c>
      <c r="U303" s="39"/>
      <c r="V303" s="39"/>
      <c r="W303" s="39"/>
      <c r="X303" s="39"/>
      <c r="Y303" s="39"/>
      <c r="Z303" s="39"/>
      <c r="AA303" s="39"/>
      <c r="AB303" s="39"/>
      <c r="AC303" s="39"/>
      <c r="AD303" s="39"/>
      <c r="AE303" s="39"/>
      <c r="AR303" s="238" t="s">
        <v>338</v>
      </c>
      <c r="AT303" s="238" t="s">
        <v>298</v>
      </c>
      <c r="AU303" s="238" t="s">
        <v>87</v>
      </c>
      <c r="AY303" s="18" t="s">
        <v>170</v>
      </c>
      <c r="BE303" s="239">
        <f>IF(N303="základní",J303,0)</f>
        <v>0</v>
      </c>
      <c r="BF303" s="239">
        <f>IF(N303="snížená",J303,0)</f>
        <v>0</v>
      </c>
      <c r="BG303" s="239">
        <f>IF(N303="zákl. přenesená",J303,0)</f>
        <v>0</v>
      </c>
      <c r="BH303" s="239">
        <f>IF(N303="sníž. přenesená",J303,0)</f>
        <v>0</v>
      </c>
      <c r="BI303" s="239">
        <f>IF(N303="nulová",J303,0)</f>
        <v>0</v>
      </c>
      <c r="BJ303" s="18" t="s">
        <v>85</v>
      </c>
      <c r="BK303" s="239">
        <f>ROUND(I303*H303,2)</f>
        <v>0</v>
      </c>
      <c r="BL303" s="18" t="s">
        <v>252</v>
      </c>
      <c r="BM303" s="238" t="s">
        <v>1292</v>
      </c>
    </row>
    <row r="304" s="13" customFormat="1">
      <c r="A304" s="13"/>
      <c r="B304" s="240"/>
      <c r="C304" s="241"/>
      <c r="D304" s="242" t="s">
        <v>179</v>
      </c>
      <c r="E304" s="243" t="s">
        <v>1</v>
      </c>
      <c r="F304" s="244" t="s">
        <v>87</v>
      </c>
      <c r="G304" s="241"/>
      <c r="H304" s="245">
        <v>2</v>
      </c>
      <c r="I304" s="246"/>
      <c r="J304" s="241"/>
      <c r="K304" s="241"/>
      <c r="L304" s="247"/>
      <c r="M304" s="248"/>
      <c r="N304" s="249"/>
      <c r="O304" s="249"/>
      <c r="P304" s="249"/>
      <c r="Q304" s="249"/>
      <c r="R304" s="249"/>
      <c r="S304" s="249"/>
      <c r="T304" s="250"/>
      <c r="U304" s="13"/>
      <c r="V304" s="13"/>
      <c r="W304" s="13"/>
      <c r="X304" s="13"/>
      <c r="Y304" s="13"/>
      <c r="Z304" s="13"/>
      <c r="AA304" s="13"/>
      <c r="AB304" s="13"/>
      <c r="AC304" s="13"/>
      <c r="AD304" s="13"/>
      <c r="AE304" s="13"/>
      <c r="AT304" s="251" t="s">
        <v>179</v>
      </c>
      <c r="AU304" s="251" t="s">
        <v>87</v>
      </c>
      <c r="AV304" s="13" t="s">
        <v>87</v>
      </c>
      <c r="AW304" s="13" t="s">
        <v>34</v>
      </c>
      <c r="AX304" s="13" t="s">
        <v>85</v>
      </c>
      <c r="AY304" s="251" t="s">
        <v>170</v>
      </c>
    </row>
    <row r="305" s="2" customFormat="1" ht="49.05" customHeight="1">
      <c r="A305" s="39"/>
      <c r="B305" s="40"/>
      <c r="C305" s="227" t="s">
        <v>1293</v>
      </c>
      <c r="D305" s="227" t="s">
        <v>172</v>
      </c>
      <c r="E305" s="228" t="s">
        <v>808</v>
      </c>
      <c r="F305" s="229" t="s">
        <v>809</v>
      </c>
      <c r="G305" s="230" t="s">
        <v>278</v>
      </c>
      <c r="H305" s="231">
        <v>0.016</v>
      </c>
      <c r="I305" s="232"/>
      <c r="J305" s="233">
        <f>ROUND(I305*H305,2)</f>
        <v>0</v>
      </c>
      <c r="K305" s="229" t="s">
        <v>176</v>
      </c>
      <c r="L305" s="45"/>
      <c r="M305" s="283" t="s">
        <v>1</v>
      </c>
      <c r="N305" s="284" t="s">
        <v>43</v>
      </c>
      <c r="O305" s="285"/>
      <c r="P305" s="286">
        <f>O305*H305</f>
        <v>0</v>
      </c>
      <c r="Q305" s="286">
        <v>0</v>
      </c>
      <c r="R305" s="286">
        <f>Q305*H305</f>
        <v>0</v>
      </c>
      <c r="S305" s="286">
        <v>0</v>
      </c>
      <c r="T305" s="287">
        <f>S305*H305</f>
        <v>0</v>
      </c>
      <c r="U305" s="39"/>
      <c r="V305" s="39"/>
      <c r="W305" s="39"/>
      <c r="X305" s="39"/>
      <c r="Y305" s="39"/>
      <c r="Z305" s="39"/>
      <c r="AA305" s="39"/>
      <c r="AB305" s="39"/>
      <c r="AC305" s="39"/>
      <c r="AD305" s="39"/>
      <c r="AE305" s="39"/>
      <c r="AR305" s="238" t="s">
        <v>252</v>
      </c>
      <c r="AT305" s="238" t="s">
        <v>172</v>
      </c>
      <c r="AU305" s="238" t="s">
        <v>87</v>
      </c>
      <c r="AY305" s="18" t="s">
        <v>170</v>
      </c>
      <c r="BE305" s="239">
        <f>IF(N305="základní",J305,0)</f>
        <v>0</v>
      </c>
      <c r="BF305" s="239">
        <f>IF(N305="snížená",J305,0)</f>
        <v>0</v>
      </c>
      <c r="BG305" s="239">
        <f>IF(N305="zákl. přenesená",J305,0)</f>
        <v>0</v>
      </c>
      <c r="BH305" s="239">
        <f>IF(N305="sníž. přenesená",J305,0)</f>
        <v>0</v>
      </c>
      <c r="BI305" s="239">
        <f>IF(N305="nulová",J305,0)</f>
        <v>0</v>
      </c>
      <c r="BJ305" s="18" t="s">
        <v>85</v>
      </c>
      <c r="BK305" s="239">
        <f>ROUND(I305*H305,2)</f>
        <v>0</v>
      </c>
      <c r="BL305" s="18" t="s">
        <v>252</v>
      </c>
      <c r="BM305" s="238" t="s">
        <v>1294</v>
      </c>
    </row>
    <row r="306" s="2" customFormat="1" ht="6.96" customHeight="1">
      <c r="A306" s="39"/>
      <c r="B306" s="67"/>
      <c r="C306" s="68"/>
      <c r="D306" s="68"/>
      <c r="E306" s="68"/>
      <c r="F306" s="68"/>
      <c r="G306" s="68"/>
      <c r="H306" s="68"/>
      <c r="I306" s="68"/>
      <c r="J306" s="68"/>
      <c r="K306" s="68"/>
      <c r="L306" s="45"/>
      <c r="M306" s="39"/>
      <c r="O306" s="39"/>
      <c r="P306" s="39"/>
      <c r="Q306" s="39"/>
      <c r="R306" s="39"/>
      <c r="S306" s="39"/>
      <c r="T306" s="39"/>
      <c r="U306" s="39"/>
      <c r="V306" s="39"/>
      <c r="W306" s="39"/>
      <c r="X306" s="39"/>
      <c r="Y306" s="39"/>
      <c r="Z306" s="39"/>
      <c r="AA306" s="39"/>
      <c r="AB306" s="39"/>
      <c r="AC306" s="39"/>
      <c r="AD306" s="39"/>
      <c r="AE306" s="39"/>
    </row>
  </sheetData>
  <sheetProtection sheet="1" autoFilter="0" formatColumns="0" formatRows="0" objects="1" scenarios="1" spinCount="100000" saltValue="Ga0p8oBrmPFfyE96wP+NaRJes3L7VeRxHmVdJUGiP4ms6KCUzEWCbY3hK9MO0Sdy//6qrkthFruQWSYubXH5eg==" hashValue="lFg78OHDgvnydBsMH8rI2w2hSHh/aGwwo+MB5QBGCe58lg++f+rSapgrJJmgYflkL0JJuQ3eh0gqfffPtI3+Sg==" algorithmName="SHA-512" password="CC35"/>
  <autoFilter ref="C129:K305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8:H118"/>
    <mergeCell ref="E120:H120"/>
    <mergeCell ref="E122:H122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107</v>
      </c>
    </row>
    <row r="3" s="1" customFormat="1" ht="6.96" customHeight="1">
      <c r="B3" s="147"/>
      <c r="C3" s="148"/>
      <c r="D3" s="148"/>
      <c r="E3" s="148"/>
      <c r="F3" s="148"/>
      <c r="G3" s="148"/>
      <c r="H3" s="148"/>
      <c r="I3" s="148"/>
      <c r="J3" s="148"/>
      <c r="K3" s="148"/>
      <c r="L3" s="21"/>
      <c r="AT3" s="18" t="s">
        <v>87</v>
      </c>
    </row>
    <row r="4" s="1" customFormat="1" ht="24.96" customHeight="1">
      <c r="B4" s="21"/>
      <c r="D4" s="149" t="s">
        <v>137</v>
      </c>
      <c r="L4" s="21"/>
      <c r="M4" s="150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51" t="s">
        <v>16</v>
      </c>
      <c r="L6" s="21"/>
    </row>
    <row r="7" s="1" customFormat="1" ht="16.5" customHeight="1">
      <c r="B7" s="21"/>
      <c r="E7" s="152" t="str">
        <f>'Rekapitulace stavby'!K6</f>
        <v>Povodňový park Kamýk nad Vltavou, 2024,aktualizace 12_6</v>
      </c>
      <c r="F7" s="151"/>
      <c r="G7" s="151"/>
      <c r="H7" s="151"/>
      <c r="L7" s="21"/>
    </row>
    <row r="8" s="1" customFormat="1" ht="12" customHeight="1">
      <c r="B8" s="21"/>
      <c r="D8" s="151" t="s">
        <v>138</v>
      </c>
      <c r="L8" s="21"/>
    </row>
    <row r="9" s="2" customFormat="1" ht="16.5" customHeight="1">
      <c r="A9" s="39"/>
      <c r="B9" s="45"/>
      <c r="C9" s="39"/>
      <c r="D9" s="39"/>
      <c r="E9" s="152" t="s">
        <v>139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 ht="12" customHeight="1">
      <c r="A10" s="39"/>
      <c r="B10" s="45"/>
      <c r="C10" s="39"/>
      <c r="D10" s="151" t="s">
        <v>140</v>
      </c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6.5" customHeight="1">
      <c r="A11" s="39"/>
      <c r="B11" s="45"/>
      <c r="C11" s="39"/>
      <c r="D11" s="39"/>
      <c r="E11" s="153" t="s">
        <v>1295</v>
      </c>
      <c r="F11" s="39"/>
      <c r="G11" s="39"/>
      <c r="H11" s="39"/>
      <c r="I11" s="39"/>
      <c r="J11" s="39"/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>
      <c r="A12" s="39"/>
      <c r="B12" s="45"/>
      <c r="C12" s="39"/>
      <c r="D12" s="39"/>
      <c r="E12" s="39"/>
      <c r="F12" s="39"/>
      <c r="G12" s="39"/>
      <c r="H12" s="39"/>
      <c r="I12" s="39"/>
      <c r="J12" s="39"/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2" customHeight="1">
      <c r="A13" s="39"/>
      <c r="B13" s="45"/>
      <c r="C13" s="39"/>
      <c r="D13" s="151" t="s">
        <v>18</v>
      </c>
      <c r="E13" s="39"/>
      <c r="F13" s="142" t="s">
        <v>1</v>
      </c>
      <c r="G13" s="39"/>
      <c r="H13" s="39"/>
      <c r="I13" s="151" t="s">
        <v>19</v>
      </c>
      <c r="J13" s="142" t="s">
        <v>1</v>
      </c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51" t="s">
        <v>20</v>
      </c>
      <c r="E14" s="39"/>
      <c r="F14" s="142" t="s">
        <v>21</v>
      </c>
      <c r="G14" s="39"/>
      <c r="H14" s="39"/>
      <c r="I14" s="151" t="s">
        <v>22</v>
      </c>
      <c r="J14" s="154" t="str">
        <f>'Rekapitulace stavby'!AN8</f>
        <v>8. 1. 2024</v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0.8" customHeight="1">
      <c r="A15" s="39"/>
      <c r="B15" s="45"/>
      <c r="C15" s="39"/>
      <c r="D15" s="39"/>
      <c r="E15" s="39"/>
      <c r="F15" s="39"/>
      <c r="G15" s="39"/>
      <c r="H15" s="39"/>
      <c r="I15" s="39"/>
      <c r="J15" s="39"/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12" customHeight="1">
      <c r="A16" s="39"/>
      <c r="B16" s="45"/>
      <c r="C16" s="39"/>
      <c r="D16" s="151" t="s">
        <v>24</v>
      </c>
      <c r="E16" s="39"/>
      <c r="F16" s="39"/>
      <c r="G16" s="39"/>
      <c r="H16" s="39"/>
      <c r="I16" s="151" t="s">
        <v>25</v>
      </c>
      <c r="J16" s="142" t="s">
        <v>1</v>
      </c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8" customHeight="1">
      <c r="A17" s="39"/>
      <c r="B17" s="45"/>
      <c r="C17" s="39"/>
      <c r="D17" s="39"/>
      <c r="E17" s="142" t="s">
        <v>26</v>
      </c>
      <c r="F17" s="39"/>
      <c r="G17" s="39"/>
      <c r="H17" s="39"/>
      <c r="I17" s="151" t="s">
        <v>27</v>
      </c>
      <c r="J17" s="142" t="s">
        <v>1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6.96" customHeight="1">
      <c r="A18" s="39"/>
      <c r="B18" s="45"/>
      <c r="C18" s="39"/>
      <c r="D18" s="39"/>
      <c r="E18" s="39"/>
      <c r="F18" s="39"/>
      <c r="G18" s="39"/>
      <c r="H18" s="39"/>
      <c r="I18" s="39"/>
      <c r="J18" s="39"/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12" customHeight="1">
      <c r="A19" s="39"/>
      <c r="B19" s="45"/>
      <c r="C19" s="39"/>
      <c r="D19" s="151" t="s">
        <v>28</v>
      </c>
      <c r="E19" s="39"/>
      <c r="F19" s="39"/>
      <c r="G19" s="39"/>
      <c r="H19" s="39"/>
      <c r="I19" s="151" t="s">
        <v>25</v>
      </c>
      <c r="J19" s="34" t="str">
        <f>'Rekapitulace stavby'!AN13</f>
        <v>Vyplň údaj</v>
      </c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8" customHeight="1">
      <c r="A20" s="39"/>
      <c r="B20" s="45"/>
      <c r="C20" s="39"/>
      <c r="D20" s="39"/>
      <c r="E20" s="34" t="str">
        <f>'Rekapitulace stavby'!E14</f>
        <v>Vyplň údaj</v>
      </c>
      <c r="F20" s="142"/>
      <c r="G20" s="142"/>
      <c r="H20" s="142"/>
      <c r="I20" s="151" t="s">
        <v>27</v>
      </c>
      <c r="J20" s="34" t="str">
        <f>'Rekapitulace stavby'!AN14</f>
        <v>Vyplň údaj</v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6.96" customHeight="1">
      <c r="A21" s="39"/>
      <c r="B21" s="45"/>
      <c r="C21" s="39"/>
      <c r="D21" s="39"/>
      <c r="E21" s="39"/>
      <c r="F21" s="39"/>
      <c r="G21" s="39"/>
      <c r="H21" s="39"/>
      <c r="I21" s="39"/>
      <c r="J21" s="39"/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12" customHeight="1">
      <c r="A22" s="39"/>
      <c r="B22" s="45"/>
      <c r="C22" s="39"/>
      <c r="D22" s="151" t="s">
        <v>30</v>
      </c>
      <c r="E22" s="39"/>
      <c r="F22" s="39"/>
      <c r="G22" s="39"/>
      <c r="H22" s="39"/>
      <c r="I22" s="151" t="s">
        <v>25</v>
      </c>
      <c r="J22" s="142" t="s">
        <v>31</v>
      </c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8" customHeight="1">
      <c r="A23" s="39"/>
      <c r="B23" s="45"/>
      <c r="C23" s="39"/>
      <c r="D23" s="39"/>
      <c r="E23" s="142" t="s">
        <v>32</v>
      </c>
      <c r="F23" s="39"/>
      <c r="G23" s="39"/>
      <c r="H23" s="39"/>
      <c r="I23" s="151" t="s">
        <v>27</v>
      </c>
      <c r="J23" s="142" t="s">
        <v>33</v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6.96" customHeight="1">
      <c r="A24" s="39"/>
      <c r="B24" s="45"/>
      <c r="C24" s="39"/>
      <c r="D24" s="39"/>
      <c r="E24" s="39"/>
      <c r="F24" s="39"/>
      <c r="G24" s="39"/>
      <c r="H24" s="39"/>
      <c r="I24" s="39"/>
      <c r="J24" s="39"/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12" customHeight="1">
      <c r="A25" s="39"/>
      <c r="B25" s="45"/>
      <c r="C25" s="39"/>
      <c r="D25" s="151" t="s">
        <v>35</v>
      </c>
      <c r="E25" s="39"/>
      <c r="F25" s="39"/>
      <c r="G25" s="39"/>
      <c r="H25" s="39"/>
      <c r="I25" s="151" t="s">
        <v>25</v>
      </c>
      <c r="J25" s="142" t="s">
        <v>1</v>
      </c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8" customHeight="1">
      <c r="A26" s="39"/>
      <c r="B26" s="45"/>
      <c r="C26" s="39"/>
      <c r="D26" s="39"/>
      <c r="E26" s="142" t="s">
        <v>32</v>
      </c>
      <c r="F26" s="39"/>
      <c r="G26" s="39"/>
      <c r="H26" s="39"/>
      <c r="I26" s="151" t="s">
        <v>27</v>
      </c>
      <c r="J26" s="142" t="s">
        <v>1</v>
      </c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2" customFormat="1" ht="6.96" customHeight="1">
      <c r="A27" s="39"/>
      <c r="B27" s="45"/>
      <c r="C27" s="39"/>
      <c r="D27" s="39"/>
      <c r="E27" s="39"/>
      <c r="F27" s="39"/>
      <c r="G27" s="39"/>
      <c r="H27" s="39"/>
      <c r="I27" s="39"/>
      <c r="J27" s="39"/>
      <c r="K27" s="39"/>
      <c r="L27" s="64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</row>
    <row r="28" s="2" customFormat="1" ht="12" customHeight="1">
      <c r="A28" s="39"/>
      <c r="B28" s="45"/>
      <c r="C28" s="39"/>
      <c r="D28" s="151" t="s">
        <v>36</v>
      </c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8" customFormat="1" ht="71.25" customHeight="1">
      <c r="A29" s="155"/>
      <c r="B29" s="156"/>
      <c r="C29" s="155"/>
      <c r="D29" s="155"/>
      <c r="E29" s="157" t="s">
        <v>37</v>
      </c>
      <c r="F29" s="157"/>
      <c r="G29" s="157"/>
      <c r="H29" s="157"/>
      <c r="I29" s="155"/>
      <c r="J29" s="155"/>
      <c r="K29" s="155"/>
      <c r="L29" s="158"/>
      <c r="S29" s="155"/>
      <c r="T29" s="155"/>
      <c r="U29" s="155"/>
      <c r="V29" s="155"/>
      <c r="W29" s="155"/>
      <c r="X29" s="155"/>
      <c r="Y29" s="155"/>
      <c r="Z29" s="155"/>
      <c r="AA29" s="155"/>
      <c r="AB29" s="155"/>
      <c r="AC29" s="155"/>
      <c r="AD29" s="155"/>
      <c r="AE29" s="155"/>
    </row>
    <row r="30" s="2" customFormat="1" ht="6.96" customHeight="1">
      <c r="A30" s="39"/>
      <c r="B30" s="45"/>
      <c r="C30" s="39"/>
      <c r="D30" s="39"/>
      <c r="E30" s="39"/>
      <c r="F30" s="39"/>
      <c r="G30" s="39"/>
      <c r="H30" s="39"/>
      <c r="I30" s="39"/>
      <c r="J30" s="39"/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9"/>
      <c r="E31" s="159"/>
      <c r="F31" s="159"/>
      <c r="G31" s="159"/>
      <c r="H31" s="159"/>
      <c r="I31" s="159"/>
      <c r="J31" s="159"/>
      <c r="K31" s="159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25.44" customHeight="1">
      <c r="A32" s="39"/>
      <c r="B32" s="45"/>
      <c r="C32" s="39"/>
      <c r="D32" s="160" t="s">
        <v>38</v>
      </c>
      <c r="E32" s="39"/>
      <c r="F32" s="39"/>
      <c r="G32" s="39"/>
      <c r="H32" s="39"/>
      <c r="I32" s="39"/>
      <c r="J32" s="161">
        <f>ROUND(J126, 2)</f>
        <v>0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6.96" customHeight="1">
      <c r="A33" s="39"/>
      <c r="B33" s="45"/>
      <c r="C33" s="39"/>
      <c r="D33" s="159"/>
      <c r="E33" s="159"/>
      <c r="F33" s="159"/>
      <c r="G33" s="159"/>
      <c r="H33" s="159"/>
      <c r="I33" s="159"/>
      <c r="J33" s="159"/>
      <c r="K33" s="159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39"/>
      <c r="F34" s="162" t="s">
        <v>40</v>
      </c>
      <c r="G34" s="39"/>
      <c r="H34" s="39"/>
      <c r="I34" s="162" t="s">
        <v>39</v>
      </c>
      <c r="J34" s="162" t="s">
        <v>41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s="2" customFormat="1" ht="14.4" customHeight="1">
      <c r="A35" s="39"/>
      <c r="B35" s="45"/>
      <c r="C35" s="39"/>
      <c r="D35" s="163" t="s">
        <v>42</v>
      </c>
      <c r="E35" s="151" t="s">
        <v>43</v>
      </c>
      <c r="F35" s="164">
        <f>ROUND((SUM(BE126:BE184)),  2)</f>
        <v>0</v>
      </c>
      <c r="G35" s="39"/>
      <c r="H35" s="39"/>
      <c r="I35" s="165">
        <v>0.20999999999999999</v>
      </c>
      <c r="J35" s="164">
        <f>ROUND(((SUM(BE126:BE184))*I35),  2)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s="2" customFormat="1" ht="14.4" customHeight="1">
      <c r="A36" s="39"/>
      <c r="B36" s="45"/>
      <c r="C36" s="39"/>
      <c r="D36" s="39"/>
      <c r="E36" s="151" t="s">
        <v>44</v>
      </c>
      <c r="F36" s="164">
        <f>ROUND((SUM(BF126:BF184)),  2)</f>
        <v>0</v>
      </c>
      <c r="G36" s="39"/>
      <c r="H36" s="39"/>
      <c r="I36" s="165">
        <v>0.14999999999999999</v>
      </c>
      <c r="J36" s="164">
        <f>ROUND(((SUM(BF126:BF184))*I36),  2)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51" t="s">
        <v>45</v>
      </c>
      <c r="F37" s="164">
        <f>ROUND((SUM(BG126:BG184)),  2)</f>
        <v>0</v>
      </c>
      <c r="G37" s="39"/>
      <c r="H37" s="39"/>
      <c r="I37" s="165">
        <v>0.20999999999999999</v>
      </c>
      <c r="J37" s="164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hidden="1" s="2" customFormat="1" ht="14.4" customHeight="1">
      <c r="A38" s="39"/>
      <c r="B38" s="45"/>
      <c r="C38" s="39"/>
      <c r="D38" s="39"/>
      <c r="E38" s="151" t="s">
        <v>46</v>
      </c>
      <c r="F38" s="164">
        <f>ROUND((SUM(BH126:BH184)),  2)</f>
        <v>0</v>
      </c>
      <c r="G38" s="39"/>
      <c r="H38" s="39"/>
      <c r="I38" s="165">
        <v>0.14999999999999999</v>
      </c>
      <c r="J38" s="164">
        <f>0</f>
        <v>0</v>
      </c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hidden="1" s="2" customFormat="1" ht="14.4" customHeight="1">
      <c r="A39" s="39"/>
      <c r="B39" s="45"/>
      <c r="C39" s="39"/>
      <c r="D39" s="39"/>
      <c r="E39" s="151" t="s">
        <v>47</v>
      </c>
      <c r="F39" s="164">
        <f>ROUND((SUM(BI126:BI184)),  2)</f>
        <v>0</v>
      </c>
      <c r="G39" s="39"/>
      <c r="H39" s="39"/>
      <c r="I39" s="165">
        <v>0</v>
      </c>
      <c r="J39" s="164">
        <f>0</f>
        <v>0</v>
      </c>
      <c r="K39" s="39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6.96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2" customFormat="1" ht="25.44" customHeight="1">
      <c r="A41" s="39"/>
      <c r="B41" s="45"/>
      <c r="C41" s="166"/>
      <c r="D41" s="167" t="s">
        <v>48</v>
      </c>
      <c r="E41" s="168"/>
      <c r="F41" s="168"/>
      <c r="G41" s="169" t="s">
        <v>49</v>
      </c>
      <c r="H41" s="170" t="s">
        <v>50</v>
      </c>
      <c r="I41" s="168"/>
      <c r="J41" s="171">
        <f>SUM(J32:J39)</f>
        <v>0</v>
      </c>
      <c r="K41" s="172"/>
      <c r="L41" s="64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</row>
    <row r="42" s="2" customFormat="1" ht="14.4" customHeight="1">
      <c r="A42" s="39"/>
      <c r="B42" s="45"/>
      <c r="C42" s="39"/>
      <c r="D42" s="39"/>
      <c r="E42" s="39"/>
      <c r="F42" s="39"/>
      <c r="G42" s="39"/>
      <c r="H42" s="39"/>
      <c r="I42" s="39"/>
      <c r="J42" s="39"/>
      <c r="K42" s="39"/>
      <c r="L42" s="64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73" t="s">
        <v>51</v>
      </c>
      <c r="E50" s="174"/>
      <c r="F50" s="174"/>
      <c r="G50" s="173" t="s">
        <v>52</v>
      </c>
      <c r="H50" s="174"/>
      <c r="I50" s="174"/>
      <c r="J50" s="174"/>
      <c r="K50" s="174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75" t="s">
        <v>53</v>
      </c>
      <c r="E61" s="176"/>
      <c r="F61" s="177" t="s">
        <v>54</v>
      </c>
      <c r="G61" s="175" t="s">
        <v>53</v>
      </c>
      <c r="H61" s="176"/>
      <c r="I61" s="176"/>
      <c r="J61" s="178" t="s">
        <v>54</v>
      </c>
      <c r="K61" s="176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73" t="s">
        <v>55</v>
      </c>
      <c r="E65" s="179"/>
      <c r="F65" s="179"/>
      <c r="G65" s="173" t="s">
        <v>56</v>
      </c>
      <c r="H65" s="179"/>
      <c r="I65" s="179"/>
      <c r="J65" s="179"/>
      <c r="K65" s="179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75" t="s">
        <v>53</v>
      </c>
      <c r="E76" s="176"/>
      <c r="F76" s="177" t="s">
        <v>54</v>
      </c>
      <c r="G76" s="175" t="s">
        <v>53</v>
      </c>
      <c r="H76" s="176"/>
      <c r="I76" s="176"/>
      <c r="J76" s="178" t="s">
        <v>54</v>
      </c>
      <c r="K76" s="176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80"/>
      <c r="C77" s="181"/>
      <c r="D77" s="181"/>
      <c r="E77" s="181"/>
      <c r="F77" s="181"/>
      <c r="G77" s="181"/>
      <c r="H77" s="181"/>
      <c r="I77" s="181"/>
      <c r="J77" s="181"/>
      <c r="K77" s="181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82"/>
      <c r="C81" s="183"/>
      <c r="D81" s="183"/>
      <c r="E81" s="183"/>
      <c r="F81" s="183"/>
      <c r="G81" s="183"/>
      <c r="H81" s="183"/>
      <c r="I81" s="183"/>
      <c r="J81" s="183"/>
      <c r="K81" s="183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142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84" t="str">
        <f>E7</f>
        <v>Povodňový park Kamýk nad Vltavou, 2024,aktualizace 12_6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1" customFormat="1" ht="12" customHeight="1">
      <c r="B86" s="22"/>
      <c r="C86" s="33" t="s">
        <v>138</v>
      </c>
      <c r="D86" s="23"/>
      <c r="E86" s="23"/>
      <c r="F86" s="23"/>
      <c r="G86" s="23"/>
      <c r="H86" s="23"/>
      <c r="I86" s="23"/>
      <c r="J86" s="23"/>
      <c r="K86" s="23"/>
      <c r="L86" s="21"/>
    </row>
    <row r="87" s="2" customFormat="1" ht="16.5" customHeight="1">
      <c r="A87" s="39"/>
      <c r="B87" s="40"/>
      <c r="C87" s="41"/>
      <c r="D87" s="41"/>
      <c r="E87" s="184" t="s">
        <v>139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12" customHeight="1">
      <c r="A88" s="39"/>
      <c r="B88" s="40"/>
      <c r="C88" s="33" t="s">
        <v>140</v>
      </c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6.5" customHeight="1">
      <c r="A89" s="39"/>
      <c r="B89" s="40"/>
      <c r="C89" s="41"/>
      <c r="D89" s="41"/>
      <c r="E89" s="77" t="str">
        <f>E11</f>
        <v>IO 01.6 - Mobiliář</v>
      </c>
      <c r="F89" s="41"/>
      <c r="G89" s="41"/>
      <c r="H89" s="41"/>
      <c r="I89" s="41"/>
      <c r="J89" s="41"/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2" customHeight="1">
      <c r="A91" s="39"/>
      <c r="B91" s="40"/>
      <c r="C91" s="33" t="s">
        <v>20</v>
      </c>
      <c r="D91" s="41"/>
      <c r="E91" s="41"/>
      <c r="F91" s="28" t="str">
        <f>F14</f>
        <v>Kamýk nad Vltavou</v>
      </c>
      <c r="G91" s="41"/>
      <c r="H91" s="41"/>
      <c r="I91" s="33" t="s">
        <v>22</v>
      </c>
      <c r="J91" s="80" t="str">
        <f>IF(J14="","",J14)</f>
        <v>8. 1. 2024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6.96" customHeight="1">
      <c r="A92" s="39"/>
      <c r="B92" s="40"/>
      <c r="C92" s="41"/>
      <c r="D92" s="41"/>
      <c r="E92" s="41"/>
      <c r="F92" s="41"/>
      <c r="G92" s="41"/>
      <c r="H92" s="41"/>
      <c r="I92" s="41"/>
      <c r="J92" s="41"/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5.15" customHeight="1">
      <c r="A93" s="39"/>
      <c r="B93" s="40"/>
      <c r="C93" s="33" t="s">
        <v>24</v>
      </c>
      <c r="D93" s="41"/>
      <c r="E93" s="41"/>
      <c r="F93" s="28" t="str">
        <f>E17</f>
        <v>Obec Kamýk nad Vltavou, Kamýk nad Vltavou 69</v>
      </c>
      <c r="G93" s="41"/>
      <c r="H93" s="41"/>
      <c r="I93" s="33" t="s">
        <v>30</v>
      </c>
      <c r="J93" s="37" t="str">
        <f>E23</f>
        <v>ŠINDLAR s.r.o.</v>
      </c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15.15" customHeight="1">
      <c r="A94" s="39"/>
      <c r="B94" s="40"/>
      <c r="C94" s="33" t="s">
        <v>28</v>
      </c>
      <c r="D94" s="41"/>
      <c r="E94" s="41"/>
      <c r="F94" s="28" t="str">
        <f>IF(E20="","",E20)</f>
        <v>Vyplň údaj</v>
      </c>
      <c r="G94" s="41"/>
      <c r="H94" s="41"/>
      <c r="I94" s="33" t="s">
        <v>35</v>
      </c>
      <c r="J94" s="37" t="str">
        <f>E26</f>
        <v>ŠINDLAR s.r.o.</v>
      </c>
      <c r="K94" s="41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9.28" customHeight="1">
      <c r="A96" s="39"/>
      <c r="B96" s="40"/>
      <c r="C96" s="185" t="s">
        <v>143</v>
      </c>
      <c r="D96" s="186"/>
      <c r="E96" s="186"/>
      <c r="F96" s="186"/>
      <c r="G96" s="186"/>
      <c r="H96" s="186"/>
      <c r="I96" s="186"/>
      <c r="J96" s="187" t="s">
        <v>144</v>
      </c>
      <c r="K96" s="186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</row>
    <row r="97" s="2" customFormat="1" ht="10.32" customHeight="1">
      <c r="A97" s="39"/>
      <c r="B97" s="40"/>
      <c r="C97" s="41"/>
      <c r="D97" s="41"/>
      <c r="E97" s="41"/>
      <c r="F97" s="41"/>
      <c r="G97" s="41"/>
      <c r="H97" s="41"/>
      <c r="I97" s="41"/>
      <c r="J97" s="41"/>
      <c r="K97" s="41"/>
      <c r="L97" s="64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</row>
    <row r="98" s="2" customFormat="1" ht="22.8" customHeight="1">
      <c r="A98" s="39"/>
      <c r="B98" s="40"/>
      <c r="C98" s="188" t="s">
        <v>145</v>
      </c>
      <c r="D98" s="41"/>
      <c r="E98" s="41"/>
      <c r="F98" s="41"/>
      <c r="G98" s="41"/>
      <c r="H98" s="41"/>
      <c r="I98" s="41"/>
      <c r="J98" s="111">
        <f>J126</f>
        <v>0</v>
      </c>
      <c r="K98" s="41"/>
      <c r="L98" s="64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U98" s="18" t="s">
        <v>146</v>
      </c>
    </row>
    <row r="99" s="9" customFormat="1" ht="24.96" customHeight="1">
      <c r="A99" s="9"/>
      <c r="B99" s="189"/>
      <c r="C99" s="190"/>
      <c r="D99" s="191" t="s">
        <v>147</v>
      </c>
      <c r="E99" s="192"/>
      <c r="F99" s="192"/>
      <c r="G99" s="192"/>
      <c r="H99" s="192"/>
      <c r="I99" s="192"/>
      <c r="J99" s="193">
        <f>J127</f>
        <v>0</v>
      </c>
      <c r="K99" s="190"/>
      <c r="L99" s="194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95"/>
      <c r="C100" s="134"/>
      <c r="D100" s="196" t="s">
        <v>148</v>
      </c>
      <c r="E100" s="197"/>
      <c r="F100" s="197"/>
      <c r="G100" s="197"/>
      <c r="H100" s="197"/>
      <c r="I100" s="197"/>
      <c r="J100" s="198">
        <f>J128</f>
        <v>0</v>
      </c>
      <c r="K100" s="134"/>
      <c r="L100" s="199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95"/>
      <c r="C101" s="134"/>
      <c r="D101" s="196" t="s">
        <v>149</v>
      </c>
      <c r="E101" s="197"/>
      <c r="F101" s="197"/>
      <c r="G101" s="197"/>
      <c r="H101" s="197"/>
      <c r="I101" s="197"/>
      <c r="J101" s="198">
        <f>J141</f>
        <v>0</v>
      </c>
      <c r="K101" s="134"/>
      <c r="L101" s="199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95"/>
      <c r="C102" s="134"/>
      <c r="D102" s="196" t="s">
        <v>812</v>
      </c>
      <c r="E102" s="197"/>
      <c r="F102" s="197"/>
      <c r="G102" s="197"/>
      <c r="H102" s="197"/>
      <c r="I102" s="197"/>
      <c r="J102" s="198">
        <f>J146</f>
        <v>0</v>
      </c>
      <c r="K102" s="134"/>
      <c r="L102" s="199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95"/>
      <c r="C103" s="134"/>
      <c r="D103" s="196" t="s">
        <v>152</v>
      </c>
      <c r="E103" s="197"/>
      <c r="F103" s="197"/>
      <c r="G103" s="197"/>
      <c r="H103" s="197"/>
      <c r="I103" s="197"/>
      <c r="J103" s="198">
        <f>J155</f>
        <v>0</v>
      </c>
      <c r="K103" s="134"/>
      <c r="L103" s="199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95"/>
      <c r="C104" s="134"/>
      <c r="D104" s="196" t="s">
        <v>154</v>
      </c>
      <c r="E104" s="197"/>
      <c r="F104" s="197"/>
      <c r="G104" s="197"/>
      <c r="H104" s="197"/>
      <c r="I104" s="197"/>
      <c r="J104" s="198">
        <f>J183</f>
        <v>0</v>
      </c>
      <c r="K104" s="134"/>
      <c r="L104" s="199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2" customFormat="1" ht="21.84" customHeight="1">
      <c r="A105" s="39"/>
      <c r="B105" s="40"/>
      <c r="C105" s="41"/>
      <c r="D105" s="41"/>
      <c r="E105" s="41"/>
      <c r="F105" s="41"/>
      <c r="G105" s="41"/>
      <c r="H105" s="41"/>
      <c r="I105" s="41"/>
      <c r="J105" s="41"/>
      <c r="K105" s="41"/>
      <c r="L105" s="64"/>
      <c r="S105" s="39"/>
      <c r="T105" s="39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</row>
    <row r="106" s="2" customFormat="1" ht="6.96" customHeight="1">
      <c r="A106" s="39"/>
      <c r="B106" s="67"/>
      <c r="C106" s="68"/>
      <c r="D106" s="68"/>
      <c r="E106" s="68"/>
      <c r="F106" s="68"/>
      <c r="G106" s="68"/>
      <c r="H106" s="68"/>
      <c r="I106" s="68"/>
      <c r="J106" s="68"/>
      <c r="K106" s="68"/>
      <c r="L106" s="64"/>
      <c r="S106" s="39"/>
      <c r="T106" s="39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</row>
    <row r="110" s="2" customFormat="1" ht="6.96" customHeight="1">
      <c r="A110" s="39"/>
      <c r="B110" s="69"/>
      <c r="C110" s="70"/>
      <c r="D110" s="70"/>
      <c r="E110" s="70"/>
      <c r="F110" s="70"/>
      <c r="G110" s="70"/>
      <c r="H110" s="70"/>
      <c r="I110" s="70"/>
      <c r="J110" s="70"/>
      <c r="K110" s="70"/>
      <c r="L110" s="64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</row>
    <row r="111" s="2" customFormat="1" ht="24.96" customHeight="1">
      <c r="A111" s="39"/>
      <c r="B111" s="40"/>
      <c r="C111" s="24" t="s">
        <v>155</v>
      </c>
      <c r="D111" s="41"/>
      <c r="E111" s="41"/>
      <c r="F111" s="41"/>
      <c r="G111" s="41"/>
      <c r="H111" s="41"/>
      <c r="I111" s="41"/>
      <c r="J111" s="41"/>
      <c r="K111" s="41"/>
      <c r="L111" s="64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</row>
    <row r="112" s="2" customFormat="1" ht="6.96" customHeight="1">
      <c r="A112" s="39"/>
      <c r="B112" s="40"/>
      <c r="C112" s="41"/>
      <c r="D112" s="41"/>
      <c r="E112" s="41"/>
      <c r="F112" s="41"/>
      <c r="G112" s="41"/>
      <c r="H112" s="41"/>
      <c r="I112" s="41"/>
      <c r="J112" s="41"/>
      <c r="K112" s="41"/>
      <c r="L112" s="64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</row>
    <row r="113" s="2" customFormat="1" ht="12" customHeight="1">
      <c r="A113" s="39"/>
      <c r="B113" s="40"/>
      <c r="C113" s="33" t="s">
        <v>16</v>
      </c>
      <c r="D113" s="41"/>
      <c r="E113" s="41"/>
      <c r="F113" s="41"/>
      <c r="G113" s="41"/>
      <c r="H113" s="41"/>
      <c r="I113" s="41"/>
      <c r="J113" s="41"/>
      <c r="K113" s="41"/>
      <c r="L113" s="64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</row>
    <row r="114" s="2" customFormat="1" ht="16.5" customHeight="1">
      <c r="A114" s="39"/>
      <c r="B114" s="40"/>
      <c r="C114" s="41"/>
      <c r="D114" s="41"/>
      <c r="E114" s="184" t="str">
        <f>E7</f>
        <v>Povodňový park Kamýk nad Vltavou, 2024,aktualizace 12_6</v>
      </c>
      <c r="F114" s="33"/>
      <c r="G114" s="33"/>
      <c r="H114" s="33"/>
      <c r="I114" s="41"/>
      <c r="J114" s="41"/>
      <c r="K114" s="41"/>
      <c r="L114" s="64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1" customFormat="1" ht="12" customHeight="1">
      <c r="B115" s="22"/>
      <c r="C115" s="33" t="s">
        <v>138</v>
      </c>
      <c r="D115" s="23"/>
      <c r="E115" s="23"/>
      <c r="F115" s="23"/>
      <c r="G115" s="23"/>
      <c r="H115" s="23"/>
      <c r="I115" s="23"/>
      <c r="J115" s="23"/>
      <c r="K115" s="23"/>
      <c r="L115" s="21"/>
    </row>
    <row r="116" s="2" customFormat="1" ht="16.5" customHeight="1">
      <c r="A116" s="39"/>
      <c r="B116" s="40"/>
      <c r="C116" s="41"/>
      <c r="D116" s="41"/>
      <c r="E116" s="184" t="s">
        <v>139</v>
      </c>
      <c r="F116" s="41"/>
      <c r="G116" s="41"/>
      <c r="H116" s="41"/>
      <c r="I116" s="41"/>
      <c r="J116" s="41"/>
      <c r="K116" s="41"/>
      <c r="L116" s="64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12" customHeight="1">
      <c r="A117" s="39"/>
      <c r="B117" s="40"/>
      <c r="C117" s="33" t="s">
        <v>140</v>
      </c>
      <c r="D117" s="41"/>
      <c r="E117" s="41"/>
      <c r="F117" s="41"/>
      <c r="G117" s="41"/>
      <c r="H117" s="41"/>
      <c r="I117" s="41"/>
      <c r="J117" s="41"/>
      <c r="K117" s="41"/>
      <c r="L117" s="64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2" customFormat="1" ht="16.5" customHeight="1">
      <c r="A118" s="39"/>
      <c r="B118" s="40"/>
      <c r="C118" s="41"/>
      <c r="D118" s="41"/>
      <c r="E118" s="77" t="str">
        <f>E11</f>
        <v>IO 01.6 - Mobiliář</v>
      </c>
      <c r="F118" s="41"/>
      <c r="G118" s="41"/>
      <c r="H118" s="41"/>
      <c r="I118" s="41"/>
      <c r="J118" s="41"/>
      <c r="K118" s="41"/>
      <c r="L118" s="64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2" customFormat="1" ht="6.96" customHeight="1">
      <c r="A119" s="39"/>
      <c r="B119" s="40"/>
      <c r="C119" s="41"/>
      <c r="D119" s="41"/>
      <c r="E119" s="41"/>
      <c r="F119" s="41"/>
      <c r="G119" s="41"/>
      <c r="H119" s="41"/>
      <c r="I119" s="41"/>
      <c r="J119" s="41"/>
      <c r="K119" s="41"/>
      <c r="L119" s="64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2" customFormat="1" ht="12" customHeight="1">
      <c r="A120" s="39"/>
      <c r="B120" s="40"/>
      <c r="C120" s="33" t="s">
        <v>20</v>
      </c>
      <c r="D120" s="41"/>
      <c r="E120" s="41"/>
      <c r="F120" s="28" t="str">
        <f>F14</f>
        <v>Kamýk nad Vltavou</v>
      </c>
      <c r="G120" s="41"/>
      <c r="H120" s="41"/>
      <c r="I120" s="33" t="s">
        <v>22</v>
      </c>
      <c r="J120" s="80" t="str">
        <f>IF(J14="","",J14)</f>
        <v>8. 1. 2024</v>
      </c>
      <c r="K120" s="41"/>
      <c r="L120" s="64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s="2" customFormat="1" ht="6.96" customHeight="1">
      <c r="A121" s="39"/>
      <c r="B121" s="40"/>
      <c r="C121" s="41"/>
      <c r="D121" s="41"/>
      <c r="E121" s="41"/>
      <c r="F121" s="41"/>
      <c r="G121" s="41"/>
      <c r="H121" s="41"/>
      <c r="I121" s="41"/>
      <c r="J121" s="41"/>
      <c r="K121" s="41"/>
      <c r="L121" s="64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</row>
    <row r="122" s="2" customFormat="1" ht="15.15" customHeight="1">
      <c r="A122" s="39"/>
      <c r="B122" s="40"/>
      <c r="C122" s="33" t="s">
        <v>24</v>
      </c>
      <c r="D122" s="41"/>
      <c r="E122" s="41"/>
      <c r="F122" s="28" t="str">
        <f>E17</f>
        <v>Obec Kamýk nad Vltavou, Kamýk nad Vltavou 69</v>
      </c>
      <c r="G122" s="41"/>
      <c r="H122" s="41"/>
      <c r="I122" s="33" t="s">
        <v>30</v>
      </c>
      <c r="J122" s="37" t="str">
        <f>E23</f>
        <v>ŠINDLAR s.r.o.</v>
      </c>
      <c r="K122" s="41"/>
      <c r="L122" s="64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</row>
    <row r="123" s="2" customFormat="1" ht="15.15" customHeight="1">
      <c r="A123" s="39"/>
      <c r="B123" s="40"/>
      <c r="C123" s="33" t="s">
        <v>28</v>
      </c>
      <c r="D123" s="41"/>
      <c r="E123" s="41"/>
      <c r="F123" s="28" t="str">
        <f>IF(E20="","",E20)</f>
        <v>Vyplň údaj</v>
      </c>
      <c r="G123" s="41"/>
      <c r="H123" s="41"/>
      <c r="I123" s="33" t="s">
        <v>35</v>
      </c>
      <c r="J123" s="37" t="str">
        <f>E26</f>
        <v>ŠINDLAR s.r.o.</v>
      </c>
      <c r="K123" s="41"/>
      <c r="L123" s="64"/>
      <c r="S123" s="39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</row>
    <row r="124" s="2" customFormat="1" ht="10.32" customHeight="1">
      <c r="A124" s="39"/>
      <c r="B124" s="40"/>
      <c r="C124" s="41"/>
      <c r="D124" s="41"/>
      <c r="E124" s="41"/>
      <c r="F124" s="41"/>
      <c r="G124" s="41"/>
      <c r="H124" s="41"/>
      <c r="I124" s="41"/>
      <c r="J124" s="41"/>
      <c r="K124" s="41"/>
      <c r="L124" s="64"/>
      <c r="S124" s="39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</row>
    <row r="125" s="11" customFormat="1" ht="29.28" customHeight="1">
      <c r="A125" s="200"/>
      <c r="B125" s="201"/>
      <c r="C125" s="202" t="s">
        <v>156</v>
      </c>
      <c r="D125" s="203" t="s">
        <v>63</v>
      </c>
      <c r="E125" s="203" t="s">
        <v>59</v>
      </c>
      <c r="F125" s="203" t="s">
        <v>60</v>
      </c>
      <c r="G125" s="203" t="s">
        <v>157</v>
      </c>
      <c r="H125" s="203" t="s">
        <v>158</v>
      </c>
      <c r="I125" s="203" t="s">
        <v>159</v>
      </c>
      <c r="J125" s="203" t="s">
        <v>144</v>
      </c>
      <c r="K125" s="204" t="s">
        <v>160</v>
      </c>
      <c r="L125" s="205"/>
      <c r="M125" s="101" t="s">
        <v>1</v>
      </c>
      <c r="N125" s="102" t="s">
        <v>42</v>
      </c>
      <c r="O125" s="102" t="s">
        <v>161</v>
      </c>
      <c r="P125" s="102" t="s">
        <v>162</v>
      </c>
      <c r="Q125" s="102" t="s">
        <v>163</v>
      </c>
      <c r="R125" s="102" t="s">
        <v>164</v>
      </c>
      <c r="S125" s="102" t="s">
        <v>165</v>
      </c>
      <c r="T125" s="103" t="s">
        <v>166</v>
      </c>
      <c r="U125" s="200"/>
      <c r="V125" s="200"/>
      <c r="W125" s="200"/>
      <c r="X125" s="200"/>
      <c r="Y125" s="200"/>
      <c r="Z125" s="200"/>
      <c r="AA125" s="200"/>
      <c r="AB125" s="200"/>
      <c r="AC125" s="200"/>
      <c r="AD125" s="200"/>
      <c r="AE125" s="200"/>
    </row>
    <row r="126" s="2" customFormat="1" ht="22.8" customHeight="1">
      <c r="A126" s="39"/>
      <c r="B126" s="40"/>
      <c r="C126" s="108" t="s">
        <v>167</v>
      </c>
      <c r="D126" s="41"/>
      <c r="E126" s="41"/>
      <c r="F126" s="41"/>
      <c r="G126" s="41"/>
      <c r="H126" s="41"/>
      <c r="I126" s="41"/>
      <c r="J126" s="206">
        <f>BK126</f>
        <v>0</v>
      </c>
      <c r="K126" s="41"/>
      <c r="L126" s="45"/>
      <c r="M126" s="104"/>
      <c r="N126" s="207"/>
      <c r="O126" s="105"/>
      <c r="P126" s="208">
        <f>P127</f>
        <v>0</v>
      </c>
      <c r="Q126" s="105"/>
      <c r="R126" s="208">
        <f>R127</f>
        <v>14.4681012</v>
      </c>
      <c r="S126" s="105"/>
      <c r="T126" s="209">
        <f>T127</f>
        <v>0</v>
      </c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T126" s="18" t="s">
        <v>77</v>
      </c>
      <c r="AU126" s="18" t="s">
        <v>146</v>
      </c>
      <c r="BK126" s="210">
        <f>BK127</f>
        <v>0</v>
      </c>
    </row>
    <row r="127" s="12" customFormat="1" ht="25.92" customHeight="1">
      <c r="A127" s="12"/>
      <c r="B127" s="211"/>
      <c r="C127" s="212"/>
      <c r="D127" s="213" t="s">
        <v>77</v>
      </c>
      <c r="E127" s="214" t="s">
        <v>168</v>
      </c>
      <c r="F127" s="214" t="s">
        <v>169</v>
      </c>
      <c r="G127" s="212"/>
      <c r="H127" s="212"/>
      <c r="I127" s="215"/>
      <c r="J127" s="216">
        <f>BK127</f>
        <v>0</v>
      </c>
      <c r="K127" s="212"/>
      <c r="L127" s="217"/>
      <c r="M127" s="218"/>
      <c r="N127" s="219"/>
      <c r="O127" s="219"/>
      <c r="P127" s="220">
        <f>P128+P141+P146+P155+P183</f>
        <v>0</v>
      </c>
      <c r="Q127" s="219"/>
      <c r="R127" s="220">
        <f>R128+R141+R146+R155+R183</f>
        <v>14.4681012</v>
      </c>
      <c r="S127" s="219"/>
      <c r="T127" s="221">
        <f>T128+T141+T146+T155+T183</f>
        <v>0</v>
      </c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R127" s="222" t="s">
        <v>85</v>
      </c>
      <c r="AT127" s="223" t="s">
        <v>77</v>
      </c>
      <c r="AU127" s="223" t="s">
        <v>78</v>
      </c>
      <c r="AY127" s="222" t="s">
        <v>170</v>
      </c>
      <c r="BK127" s="224">
        <f>BK128+BK141+BK146+BK155+BK183</f>
        <v>0</v>
      </c>
    </row>
    <row r="128" s="12" customFormat="1" ht="22.8" customHeight="1">
      <c r="A128" s="12"/>
      <c r="B128" s="211"/>
      <c r="C128" s="212"/>
      <c r="D128" s="213" t="s">
        <v>77</v>
      </c>
      <c r="E128" s="225" t="s">
        <v>85</v>
      </c>
      <c r="F128" s="225" t="s">
        <v>171</v>
      </c>
      <c r="G128" s="212"/>
      <c r="H128" s="212"/>
      <c r="I128" s="215"/>
      <c r="J128" s="226">
        <f>BK128</f>
        <v>0</v>
      </c>
      <c r="K128" s="212"/>
      <c r="L128" s="217"/>
      <c r="M128" s="218"/>
      <c r="N128" s="219"/>
      <c r="O128" s="219"/>
      <c r="P128" s="220">
        <f>SUM(P129:P140)</f>
        <v>0</v>
      </c>
      <c r="Q128" s="219"/>
      <c r="R128" s="220">
        <f>SUM(R129:R140)</f>
        <v>0</v>
      </c>
      <c r="S128" s="219"/>
      <c r="T128" s="221">
        <f>SUM(T129:T140)</f>
        <v>0</v>
      </c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R128" s="222" t="s">
        <v>85</v>
      </c>
      <c r="AT128" s="223" t="s">
        <v>77</v>
      </c>
      <c r="AU128" s="223" t="s">
        <v>85</v>
      </c>
      <c r="AY128" s="222" t="s">
        <v>170</v>
      </c>
      <c r="BK128" s="224">
        <f>SUM(BK129:BK140)</f>
        <v>0</v>
      </c>
    </row>
    <row r="129" s="2" customFormat="1" ht="24.15" customHeight="1">
      <c r="A129" s="39"/>
      <c r="B129" s="40"/>
      <c r="C129" s="227" t="s">
        <v>85</v>
      </c>
      <c r="D129" s="227" t="s">
        <v>172</v>
      </c>
      <c r="E129" s="228" t="s">
        <v>245</v>
      </c>
      <c r="F129" s="229" t="s">
        <v>246</v>
      </c>
      <c r="G129" s="230" t="s">
        <v>224</v>
      </c>
      <c r="H129" s="231">
        <v>4.54</v>
      </c>
      <c r="I129" s="232"/>
      <c r="J129" s="233">
        <f>ROUND(I129*H129,2)</f>
        <v>0</v>
      </c>
      <c r="K129" s="229" t="s">
        <v>176</v>
      </c>
      <c r="L129" s="45"/>
      <c r="M129" s="234" t="s">
        <v>1</v>
      </c>
      <c r="N129" s="235" t="s">
        <v>43</v>
      </c>
      <c r="O129" s="92"/>
      <c r="P129" s="236">
        <f>O129*H129</f>
        <v>0</v>
      </c>
      <c r="Q129" s="236">
        <v>0</v>
      </c>
      <c r="R129" s="236">
        <f>Q129*H129</f>
        <v>0</v>
      </c>
      <c r="S129" s="236">
        <v>0</v>
      </c>
      <c r="T129" s="237">
        <f>S129*H129</f>
        <v>0</v>
      </c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R129" s="238" t="s">
        <v>177</v>
      </c>
      <c r="AT129" s="238" t="s">
        <v>172</v>
      </c>
      <c r="AU129" s="238" t="s">
        <v>87</v>
      </c>
      <c r="AY129" s="18" t="s">
        <v>170</v>
      </c>
      <c r="BE129" s="239">
        <f>IF(N129="základní",J129,0)</f>
        <v>0</v>
      </c>
      <c r="BF129" s="239">
        <f>IF(N129="snížená",J129,0)</f>
        <v>0</v>
      </c>
      <c r="BG129" s="239">
        <f>IF(N129="zákl. přenesená",J129,0)</f>
        <v>0</v>
      </c>
      <c r="BH129" s="239">
        <f>IF(N129="sníž. přenesená",J129,0)</f>
        <v>0</v>
      </c>
      <c r="BI129" s="239">
        <f>IF(N129="nulová",J129,0)</f>
        <v>0</v>
      </c>
      <c r="BJ129" s="18" t="s">
        <v>85</v>
      </c>
      <c r="BK129" s="239">
        <f>ROUND(I129*H129,2)</f>
        <v>0</v>
      </c>
      <c r="BL129" s="18" t="s">
        <v>177</v>
      </c>
      <c r="BM129" s="238" t="s">
        <v>1296</v>
      </c>
    </row>
    <row r="130" s="14" customFormat="1">
      <c r="A130" s="14"/>
      <c r="B130" s="252"/>
      <c r="C130" s="253"/>
      <c r="D130" s="242" t="s">
        <v>179</v>
      </c>
      <c r="E130" s="254" t="s">
        <v>1</v>
      </c>
      <c r="F130" s="255" t="s">
        <v>1297</v>
      </c>
      <c r="G130" s="253"/>
      <c r="H130" s="254" t="s">
        <v>1</v>
      </c>
      <c r="I130" s="256"/>
      <c r="J130" s="253"/>
      <c r="K130" s="253"/>
      <c r="L130" s="257"/>
      <c r="M130" s="258"/>
      <c r="N130" s="259"/>
      <c r="O130" s="259"/>
      <c r="P130" s="259"/>
      <c r="Q130" s="259"/>
      <c r="R130" s="259"/>
      <c r="S130" s="259"/>
      <c r="T130" s="260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T130" s="261" t="s">
        <v>179</v>
      </c>
      <c r="AU130" s="261" t="s">
        <v>87</v>
      </c>
      <c r="AV130" s="14" t="s">
        <v>85</v>
      </c>
      <c r="AW130" s="14" t="s">
        <v>34</v>
      </c>
      <c r="AX130" s="14" t="s">
        <v>78</v>
      </c>
      <c r="AY130" s="261" t="s">
        <v>170</v>
      </c>
    </row>
    <row r="131" s="13" customFormat="1">
      <c r="A131" s="13"/>
      <c r="B131" s="240"/>
      <c r="C131" s="241"/>
      <c r="D131" s="242" t="s">
        <v>179</v>
      </c>
      <c r="E131" s="243" t="s">
        <v>1</v>
      </c>
      <c r="F131" s="244" t="s">
        <v>1298</v>
      </c>
      <c r="G131" s="241"/>
      <c r="H131" s="245">
        <v>1.98</v>
      </c>
      <c r="I131" s="246"/>
      <c r="J131" s="241"/>
      <c r="K131" s="241"/>
      <c r="L131" s="247"/>
      <c r="M131" s="248"/>
      <c r="N131" s="249"/>
      <c r="O131" s="249"/>
      <c r="P131" s="249"/>
      <c r="Q131" s="249"/>
      <c r="R131" s="249"/>
      <c r="S131" s="249"/>
      <c r="T131" s="250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251" t="s">
        <v>179</v>
      </c>
      <c r="AU131" s="251" t="s">
        <v>87</v>
      </c>
      <c r="AV131" s="13" t="s">
        <v>87</v>
      </c>
      <c r="AW131" s="13" t="s">
        <v>34</v>
      </c>
      <c r="AX131" s="13" t="s">
        <v>78</v>
      </c>
      <c r="AY131" s="251" t="s">
        <v>170</v>
      </c>
    </row>
    <row r="132" s="14" customFormat="1">
      <c r="A132" s="14"/>
      <c r="B132" s="252"/>
      <c r="C132" s="253"/>
      <c r="D132" s="242" t="s">
        <v>179</v>
      </c>
      <c r="E132" s="254" t="s">
        <v>1</v>
      </c>
      <c r="F132" s="255" t="s">
        <v>1299</v>
      </c>
      <c r="G132" s="253"/>
      <c r="H132" s="254" t="s">
        <v>1</v>
      </c>
      <c r="I132" s="256"/>
      <c r="J132" s="253"/>
      <c r="K132" s="253"/>
      <c r="L132" s="257"/>
      <c r="M132" s="258"/>
      <c r="N132" s="259"/>
      <c r="O132" s="259"/>
      <c r="P132" s="259"/>
      <c r="Q132" s="259"/>
      <c r="R132" s="259"/>
      <c r="S132" s="259"/>
      <c r="T132" s="260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T132" s="261" t="s">
        <v>179</v>
      </c>
      <c r="AU132" s="261" t="s">
        <v>87</v>
      </c>
      <c r="AV132" s="14" t="s">
        <v>85</v>
      </c>
      <c r="AW132" s="14" t="s">
        <v>34</v>
      </c>
      <c r="AX132" s="14" t="s">
        <v>78</v>
      </c>
      <c r="AY132" s="261" t="s">
        <v>170</v>
      </c>
    </row>
    <row r="133" s="13" customFormat="1">
      <c r="A133" s="13"/>
      <c r="B133" s="240"/>
      <c r="C133" s="241"/>
      <c r="D133" s="242" t="s">
        <v>179</v>
      </c>
      <c r="E133" s="243" t="s">
        <v>1</v>
      </c>
      <c r="F133" s="244" t="s">
        <v>1300</v>
      </c>
      <c r="G133" s="241"/>
      <c r="H133" s="245">
        <v>2.5600000000000001</v>
      </c>
      <c r="I133" s="246"/>
      <c r="J133" s="241"/>
      <c r="K133" s="241"/>
      <c r="L133" s="247"/>
      <c r="M133" s="248"/>
      <c r="N133" s="249"/>
      <c r="O133" s="249"/>
      <c r="P133" s="249"/>
      <c r="Q133" s="249"/>
      <c r="R133" s="249"/>
      <c r="S133" s="249"/>
      <c r="T133" s="250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51" t="s">
        <v>179</v>
      </c>
      <c r="AU133" s="251" t="s">
        <v>87</v>
      </c>
      <c r="AV133" s="13" t="s">
        <v>87</v>
      </c>
      <c r="AW133" s="13" t="s">
        <v>34</v>
      </c>
      <c r="AX133" s="13" t="s">
        <v>78</v>
      </c>
      <c r="AY133" s="251" t="s">
        <v>170</v>
      </c>
    </row>
    <row r="134" s="15" customFormat="1">
      <c r="A134" s="15"/>
      <c r="B134" s="262"/>
      <c r="C134" s="263"/>
      <c r="D134" s="242" t="s">
        <v>179</v>
      </c>
      <c r="E134" s="264" t="s">
        <v>1</v>
      </c>
      <c r="F134" s="265" t="s">
        <v>209</v>
      </c>
      <c r="G134" s="263"/>
      <c r="H134" s="266">
        <v>4.54</v>
      </c>
      <c r="I134" s="267"/>
      <c r="J134" s="263"/>
      <c r="K134" s="263"/>
      <c r="L134" s="268"/>
      <c r="M134" s="269"/>
      <c r="N134" s="270"/>
      <c r="O134" s="270"/>
      <c r="P134" s="270"/>
      <c r="Q134" s="270"/>
      <c r="R134" s="270"/>
      <c r="S134" s="270"/>
      <c r="T134" s="271"/>
      <c r="U134" s="15"/>
      <c r="V134" s="15"/>
      <c r="W134" s="15"/>
      <c r="X134" s="15"/>
      <c r="Y134" s="15"/>
      <c r="Z134" s="15"/>
      <c r="AA134" s="15"/>
      <c r="AB134" s="15"/>
      <c r="AC134" s="15"/>
      <c r="AD134" s="15"/>
      <c r="AE134" s="15"/>
      <c r="AT134" s="272" t="s">
        <v>179</v>
      </c>
      <c r="AU134" s="272" t="s">
        <v>87</v>
      </c>
      <c r="AV134" s="15" t="s">
        <v>177</v>
      </c>
      <c r="AW134" s="15" t="s">
        <v>34</v>
      </c>
      <c r="AX134" s="15" t="s">
        <v>85</v>
      </c>
      <c r="AY134" s="272" t="s">
        <v>170</v>
      </c>
    </row>
    <row r="135" s="2" customFormat="1" ht="62.7" customHeight="1">
      <c r="A135" s="39"/>
      <c r="B135" s="40"/>
      <c r="C135" s="227" t="s">
        <v>87</v>
      </c>
      <c r="D135" s="227" t="s">
        <v>172</v>
      </c>
      <c r="E135" s="228" t="s">
        <v>1301</v>
      </c>
      <c r="F135" s="229" t="s">
        <v>1302</v>
      </c>
      <c r="G135" s="230" t="s">
        <v>224</v>
      </c>
      <c r="H135" s="231">
        <v>4.54</v>
      </c>
      <c r="I135" s="232"/>
      <c r="J135" s="233">
        <f>ROUND(I135*H135,2)</f>
        <v>0</v>
      </c>
      <c r="K135" s="229" t="s">
        <v>176</v>
      </c>
      <c r="L135" s="45"/>
      <c r="M135" s="234" t="s">
        <v>1</v>
      </c>
      <c r="N135" s="235" t="s">
        <v>43</v>
      </c>
      <c r="O135" s="92"/>
      <c r="P135" s="236">
        <f>O135*H135</f>
        <v>0</v>
      </c>
      <c r="Q135" s="236">
        <v>0</v>
      </c>
      <c r="R135" s="236">
        <f>Q135*H135</f>
        <v>0</v>
      </c>
      <c r="S135" s="236">
        <v>0</v>
      </c>
      <c r="T135" s="237">
        <f>S135*H135</f>
        <v>0</v>
      </c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R135" s="238" t="s">
        <v>177</v>
      </c>
      <c r="AT135" s="238" t="s">
        <v>172</v>
      </c>
      <c r="AU135" s="238" t="s">
        <v>87</v>
      </c>
      <c r="AY135" s="18" t="s">
        <v>170</v>
      </c>
      <c r="BE135" s="239">
        <f>IF(N135="základní",J135,0)</f>
        <v>0</v>
      </c>
      <c r="BF135" s="239">
        <f>IF(N135="snížená",J135,0)</f>
        <v>0</v>
      </c>
      <c r="BG135" s="239">
        <f>IF(N135="zákl. přenesená",J135,0)</f>
        <v>0</v>
      </c>
      <c r="BH135" s="239">
        <f>IF(N135="sníž. přenesená",J135,0)</f>
        <v>0</v>
      </c>
      <c r="BI135" s="239">
        <f>IF(N135="nulová",J135,0)</f>
        <v>0</v>
      </c>
      <c r="BJ135" s="18" t="s">
        <v>85</v>
      </c>
      <c r="BK135" s="239">
        <f>ROUND(I135*H135,2)</f>
        <v>0</v>
      </c>
      <c r="BL135" s="18" t="s">
        <v>177</v>
      </c>
      <c r="BM135" s="238" t="s">
        <v>1303</v>
      </c>
    </row>
    <row r="136" s="13" customFormat="1">
      <c r="A136" s="13"/>
      <c r="B136" s="240"/>
      <c r="C136" s="241"/>
      <c r="D136" s="242" t="s">
        <v>179</v>
      </c>
      <c r="E136" s="243" t="s">
        <v>1</v>
      </c>
      <c r="F136" s="244" t="s">
        <v>1304</v>
      </c>
      <c r="G136" s="241"/>
      <c r="H136" s="245">
        <v>4.54</v>
      </c>
      <c r="I136" s="246"/>
      <c r="J136" s="241"/>
      <c r="K136" s="241"/>
      <c r="L136" s="247"/>
      <c r="M136" s="248"/>
      <c r="N136" s="249"/>
      <c r="O136" s="249"/>
      <c r="P136" s="249"/>
      <c r="Q136" s="249"/>
      <c r="R136" s="249"/>
      <c r="S136" s="249"/>
      <c r="T136" s="250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51" t="s">
        <v>179</v>
      </c>
      <c r="AU136" s="251" t="s">
        <v>87</v>
      </c>
      <c r="AV136" s="13" t="s">
        <v>87</v>
      </c>
      <c r="AW136" s="13" t="s">
        <v>34</v>
      </c>
      <c r="AX136" s="13" t="s">
        <v>85</v>
      </c>
      <c r="AY136" s="251" t="s">
        <v>170</v>
      </c>
    </row>
    <row r="137" s="2" customFormat="1" ht="66.75" customHeight="1">
      <c r="A137" s="39"/>
      <c r="B137" s="40"/>
      <c r="C137" s="227" t="s">
        <v>185</v>
      </c>
      <c r="D137" s="227" t="s">
        <v>172</v>
      </c>
      <c r="E137" s="228" t="s">
        <v>1305</v>
      </c>
      <c r="F137" s="229" t="s">
        <v>1306</v>
      </c>
      <c r="G137" s="230" t="s">
        <v>224</v>
      </c>
      <c r="H137" s="231">
        <v>99.879999999999995</v>
      </c>
      <c r="I137" s="232"/>
      <c r="J137" s="233">
        <f>ROUND(I137*H137,2)</f>
        <v>0</v>
      </c>
      <c r="K137" s="229" t="s">
        <v>176</v>
      </c>
      <c r="L137" s="45"/>
      <c r="M137" s="234" t="s">
        <v>1</v>
      </c>
      <c r="N137" s="235" t="s">
        <v>43</v>
      </c>
      <c r="O137" s="92"/>
      <c r="P137" s="236">
        <f>O137*H137</f>
        <v>0</v>
      </c>
      <c r="Q137" s="236">
        <v>0</v>
      </c>
      <c r="R137" s="236">
        <f>Q137*H137</f>
        <v>0</v>
      </c>
      <c r="S137" s="236">
        <v>0</v>
      </c>
      <c r="T137" s="237">
        <f>S137*H137</f>
        <v>0</v>
      </c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R137" s="238" t="s">
        <v>177</v>
      </c>
      <c r="AT137" s="238" t="s">
        <v>172</v>
      </c>
      <c r="AU137" s="238" t="s">
        <v>87</v>
      </c>
      <c r="AY137" s="18" t="s">
        <v>170</v>
      </c>
      <c r="BE137" s="239">
        <f>IF(N137="základní",J137,0)</f>
        <v>0</v>
      </c>
      <c r="BF137" s="239">
        <f>IF(N137="snížená",J137,0)</f>
        <v>0</v>
      </c>
      <c r="BG137" s="239">
        <f>IF(N137="zákl. přenesená",J137,0)</f>
        <v>0</v>
      </c>
      <c r="BH137" s="239">
        <f>IF(N137="sníž. přenesená",J137,0)</f>
        <v>0</v>
      </c>
      <c r="BI137" s="239">
        <f>IF(N137="nulová",J137,0)</f>
        <v>0</v>
      </c>
      <c r="BJ137" s="18" t="s">
        <v>85</v>
      </c>
      <c r="BK137" s="239">
        <f>ROUND(I137*H137,2)</f>
        <v>0</v>
      </c>
      <c r="BL137" s="18" t="s">
        <v>177</v>
      </c>
      <c r="BM137" s="238" t="s">
        <v>1307</v>
      </c>
    </row>
    <row r="138" s="13" customFormat="1">
      <c r="A138" s="13"/>
      <c r="B138" s="240"/>
      <c r="C138" s="241"/>
      <c r="D138" s="242" t="s">
        <v>179</v>
      </c>
      <c r="E138" s="243" t="s">
        <v>1</v>
      </c>
      <c r="F138" s="244" t="s">
        <v>1308</v>
      </c>
      <c r="G138" s="241"/>
      <c r="H138" s="245">
        <v>99.879999999999995</v>
      </c>
      <c r="I138" s="246"/>
      <c r="J138" s="241"/>
      <c r="K138" s="241"/>
      <c r="L138" s="247"/>
      <c r="M138" s="248"/>
      <c r="N138" s="249"/>
      <c r="O138" s="249"/>
      <c r="P138" s="249"/>
      <c r="Q138" s="249"/>
      <c r="R138" s="249"/>
      <c r="S138" s="249"/>
      <c r="T138" s="250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51" t="s">
        <v>179</v>
      </c>
      <c r="AU138" s="251" t="s">
        <v>87</v>
      </c>
      <c r="AV138" s="13" t="s">
        <v>87</v>
      </c>
      <c r="AW138" s="13" t="s">
        <v>34</v>
      </c>
      <c r="AX138" s="13" t="s">
        <v>85</v>
      </c>
      <c r="AY138" s="251" t="s">
        <v>170</v>
      </c>
    </row>
    <row r="139" s="2" customFormat="1" ht="44.25" customHeight="1">
      <c r="A139" s="39"/>
      <c r="B139" s="40"/>
      <c r="C139" s="227" t="s">
        <v>177</v>
      </c>
      <c r="D139" s="227" t="s">
        <v>172</v>
      </c>
      <c r="E139" s="228" t="s">
        <v>276</v>
      </c>
      <c r="F139" s="229" t="s">
        <v>277</v>
      </c>
      <c r="G139" s="230" t="s">
        <v>278</v>
      </c>
      <c r="H139" s="231">
        <v>8.1720000000000006</v>
      </c>
      <c r="I139" s="232"/>
      <c r="J139" s="233">
        <f>ROUND(I139*H139,2)</f>
        <v>0</v>
      </c>
      <c r="K139" s="229" t="s">
        <v>176</v>
      </c>
      <c r="L139" s="45"/>
      <c r="M139" s="234" t="s">
        <v>1</v>
      </c>
      <c r="N139" s="235" t="s">
        <v>43</v>
      </c>
      <c r="O139" s="92"/>
      <c r="P139" s="236">
        <f>O139*H139</f>
        <v>0</v>
      </c>
      <c r="Q139" s="236">
        <v>0</v>
      </c>
      <c r="R139" s="236">
        <f>Q139*H139</f>
        <v>0</v>
      </c>
      <c r="S139" s="236">
        <v>0</v>
      </c>
      <c r="T139" s="237">
        <f>S139*H139</f>
        <v>0</v>
      </c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R139" s="238" t="s">
        <v>177</v>
      </c>
      <c r="AT139" s="238" t="s">
        <v>172</v>
      </c>
      <c r="AU139" s="238" t="s">
        <v>87</v>
      </c>
      <c r="AY139" s="18" t="s">
        <v>170</v>
      </c>
      <c r="BE139" s="239">
        <f>IF(N139="základní",J139,0)</f>
        <v>0</v>
      </c>
      <c r="BF139" s="239">
        <f>IF(N139="snížená",J139,0)</f>
        <v>0</v>
      </c>
      <c r="BG139" s="239">
        <f>IF(N139="zákl. přenesená",J139,0)</f>
        <v>0</v>
      </c>
      <c r="BH139" s="239">
        <f>IF(N139="sníž. přenesená",J139,0)</f>
        <v>0</v>
      </c>
      <c r="BI139" s="239">
        <f>IF(N139="nulová",J139,0)</f>
        <v>0</v>
      </c>
      <c r="BJ139" s="18" t="s">
        <v>85</v>
      </c>
      <c r="BK139" s="239">
        <f>ROUND(I139*H139,2)</f>
        <v>0</v>
      </c>
      <c r="BL139" s="18" t="s">
        <v>177</v>
      </c>
      <c r="BM139" s="238" t="s">
        <v>1309</v>
      </c>
    </row>
    <row r="140" s="13" customFormat="1">
      <c r="A140" s="13"/>
      <c r="B140" s="240"/>
      <c r="C140" s="241"/>
      <c r="D140" s="242" t="s">
        <v>179</v>
      </c>
      <c r="E140" s="243" t="s">
        <v>1</v>
      </c>
      <c r="F140" s="244" t="s">
        <v>1310</v>
      </c>
      <c r="G140" s="241"/>
      <c r="H140" s="245">
        <v>8.1720000000000006</v>
      </c>
      <c r="I140" s="246"/>
      <c r="J140" s="241"/>
      <c r="K140" s="241"/>
      <c r="L140" s="247"/>
      <c r="M140" s="248"/>
      <c r="N140" s="249"/>
      <c r="O140" s="249"/>
      <c r="P140" s="249"/>
      <c r="Q140" s="249"/>
      <c r="R140" s="249"/>
      <c r="S140" s="249"/>
      <c r="T140" s="250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51" t="s">
        <v>179</v>
      </c>
      <c r="AU140" s="251" t="s">
        <v>87</v>
      </c>
      <c r="AV140" s="13" t="s">
        <v>87</v>
      </c>
      <c r="AW140" s="13" t="s">
        <v>34</v>
      </c>
      <c r="AX140" s="13" t="s">
        <v>85</v>
      </c>
      <c r="AY140" s="251" t="s">
        <v>170</v>
      </c>
    </row>
    <row r="141" s="12" customFormat="1" ht="22.8" customHeight="1">
      <c r="A141" s="12"/>
      <c r="B141" s="211"/>
      <c r="C141" s="212"/>
      <c r="D141" s="213" t="s">
        <v>77</v>
      </c>
      <c r="E141" s="225" t="s">
        <v>87</v>
      </c>
      <c r="F141" s="225" t="s">
        <v>375</v>
      </c>
      <c r="G141" s="212"/>
      <c r="H141" s="212"/>
      <c r="I141" s="215"/>
      <c r="J141" s="226">
        <f>BK141</f>
        <v>0</v>
      </c>
      <c r="K141" s="212"/>
      <c r="L141" s="217"/>
      <c r="M141" s="218"/>
      <c r="N141" s="219"/>
      <c r="O141" s="219"/>
      <c r="P141" s="220">
        <f>SUM(P142:P145)</f>
        <v>0</v>
      </c>
      <c r="Q141" s="219"/>
      <c r="R141" s="220">
        <f>SUM(R142:R145)</f>
        <v>5.8906111999999995</v>
      </c>
      <c r="S141" s="219"/>
      <c r="T141" s="221">
        <f>SUM(T142:T145)</f>
        <v>0</v>
      </c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R141" s="222" t="s">
        <v>85</v>
      </c>
      <c r="AT141" s="223" t="s">
        <v>77</v>
      </c>
      <c r="AU141" s="223" t="s">
        <v>85</v>
      </c>
      <c r="AY141" s="222" t="s">
        <v>170</v>
      </c>
      <c r="BK141" s="224">
        <f>SUM(BK142:BK145)</f>
        <v>0</v>
      </c>
    </row>
    <row r="142" s="2" customFormat="1" ht="24.15" customHeight="1">
      <c r="A142" s="39"/>
      <c r="B142" s="40"/>
      <c r="C142" s="227" t="s">
        <v>192</v>
      </c>
      <c r="D142" s="227" t="s">
        <v>172</v>
      </c>
      <c r="E142" s="228" t="s">
        <v>1311</v>
      </c>
      <c r="F142" s="229" t="s">
        <v>1312</v>
      </c>
      <c r="G142" s="230" t="s">
        <v>224</v>
      </c>
      <c r="H142" s="231">
        <v>2.5600000000000001</v>
      </c>
      <c r="I142" s="232"/>
      <c r="J142" s="233">
        <f>ROUND(I142*H142,2)</f>
        <v>0</v>
      </c>
      <c r="K142" s="229" t="s">
        <v>176</v>
      </c>
      <c r="L142" s="45"/>
      <c r="M142" s="234" t="s">
        <v>1</v>
      </c>
      <c r="N142" s="235" t="s">
        <v>43</v>
      </c>
      <c r="O142" s="92"/>
      <c r="P142" s="236">
        <f>O142*H142</f>
        <v>0</v>
      </c>
      <c r="Q142" s="236">
        <v>2.3010199999999998</v>
      </c>
      <c r="R142" s="236">
        <f>Q142*H142</f>
        <v>5.8906111999999995</v>
      </c>
      <c r="S142" s="236">
        <v>0</v>
      </c>
      <c r="T142" s="237">
        <f>S142*H142</f>
        <v>0</v>
      </c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R142" s="238" t="s">
        <v>177</v>
      </c>
      <c r="AT142" s="238" t="s">
        <v>172</v>
      </c>
      <c r="AU142" s="238" t="s">
        <v>87</v>
      </c>
      <c r="AY142" s="18" t="s">
        <v>170</v>
      </c>
      <c r="BE142" s="239">
        <f>IF(N142="základní",J142,0)</f>
        <v>0</v>
      </c>
      <c r="BF142" s="239">
        <f>IF(N142="snížená",J142,0)</f>
        <v>0</v>
      </c>
      <c r="BG142" s="239">
        <f>IF(N142="zákl. přenesená",J142,0)</f>
        <v>0</v>
      </c>
      <c r="BH142" s="239">
        <f>IF(N142="sníž. přenesená",J142,0)</f>
        <v>0</v>
      </c>
      <c r="BI142" s="239">
        <f>IF(N142="nulová",J142,0)</f>
        <v>0</v>
      </c>
      <c r="BJ142" s="18" t="s">
        <v>85</v>
      </c>
      <c r="BK142" s="239">
        <f>ROUND(I142*H142,2)</f>
        <v>0</v>
      </c>
      <c r="BL142" s="18" t="s">
        <v>177</v>
      </c>
      <c r="BM142" s="238" t="s">
        <v>1313</v>
      </c>
    </row>
    <row r="143" s="13" customFormat="1">
      <c r="A143" s="13"/>
      <c r="B143" s="240"/>
      <c r="C143" s="241"/>
      <c r="D143" s="242" t="s">
        <v>179</v>
      </c>
      <c r="E143" s="243" t="s">
        <v>1</v>
      </c>
      <c r="F143" s="244" t="s">
        <v>1314</v>
      </c>
      <c r="G143" s="241"/>
      <c r="H143" s="245">
        <v>2.5600000000000001</v>
      </c>
      <c r="I143" s="246"/>
      <c r="J143" s="241"/>
      <c r="K143" s="241"/>
      <c r="L143" s="247"/>
      <c r="M143" s="248"/>
      <c r="N143" s="249"/>
      <c r="O143" s="249"/>
      <c r="P143" s="249"/>
      <c r="Q143" s="249"/>
      <c r="R143" s="249"/>
      <c r="S143" s="249"/>
      <c r="T143" s="250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51" t="s">
        <v>179</v>
      </c>
      <c r="AU143" s="251" t="s">
        <v>87</v>
      </c>
      <c r="AV143" s="13" t="s">
        <v>87</v>
      </c>
      <c r="AW143" s="13" t="s">
        <v>34</v>
      </c>
      <c r="AX143" s="13" t="s">
        <v>85</v>
      </c>
      <c r="AY143" s="251" t="s">
        <v>170</v>
      </c>
    </row>
    <row r="144" s="2" customFormat="1" ht="16.5" customHeight="1">
      <c r="A144" s="39"/>
      <c r="B144" s="40"/>
      <c r="C144" s="273" t="s">
        <v>197</v>
      </c>
      <c r="D144" s="273" t="s">
        <v>298</v>
      </c>
      <c r="E144" s="274" t="s">
        <v>1315</v>
      </c>
      <c r="F144" s="275" t="s">
        <v>1316</v>
      </c>
      <c r="G144" s="276" t="s">
        <v>183</v>
      </c>
      <c r="H144" s="277">
        <v>40</v>
      </c>
      <c r="I144" s="278"/>
      <c r="J144" s="279">
        <f>ROUND(I144*H144,2)</f>
        <v>0</v>
      </c>
      <c r="K144" s="275" t="s">
        <v>1</v>
      </c>
      <c r="L144" s="280"/>
      <c r="M144" s="281" t="s">
        <v>1</v>
      </c>
      <c r="N144" s="282" t="s">
        <v>43</v>
      </c>
      <c r="O144" s="92"/>
      <c r="P144" s="236">
        <f>O144*H144</f>
        <v>0</v>
      </c>
      <c r="Q144" s="236">
        <v>0</v>
      </c>
      <c r="R144" s="236">
        <f>Q144*H144</f>
        <v>0</v>
      </c>
      <c r="S144" s="236">
        <v>0</v>
      </c>
      <c r="T144" s="237">
        <f>S144*H144</f>
        <v>0</v>
      </c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R144" s="238" t="s">
        <v>210</v>
      </c>
      <c r="AT144" s="238" t="s">
        <v>298</v>
      </c>
      <c r="AU144" s="238" t="s">
        <v>87</v>
      </c>
      <c r="AY144" s="18" t="s">
        <v>170</v>
      </c>
      <c r="BE144" s="239">
        <f>IF(N144="základní",J144,0)</f>
        <v>0</v>
      </c>
      <c r="BF144" s="239">
        <f>IF(N144="snížená",J144,0)</f>
        <v>0</v>
      </c>
      <c r="BG144" s="239">
        <f>IF(N144="zákl. přenesená",J144,0)</f>
        <v>0</v>
      </c>
      <c r="BH144" s="239">
        <f>IF(N144="sníž. přenesená",J144,0)</f>
        <v>0</v>
      </c>
      <c r="BI144" s="239">
        <f>IF(N144="nulová",J144,0)</f>
        <v>0</v>
      </c>
      <c r="BJ144" s="18" t="s">
        <v>85</v>
      </c>
      <c r="BK144" s="239">
        <f>ROUND(I144*H144,2)</f>
        <v>0</v>
      </c>
      <c r="BL144" s="18" t="s">
        <v>177</v>
      </c>
      <c r="BM144" s="238" t="s">
        <v>1317</v>
      </c>
    </row>
    <row r="145" s="13" customFormat="1">
      <c r="A145" s="13"/>
      <c r="B145" s="240"/>
      <c r="C145" s="241"/>
      <c r="D145" s="242" t="s">
        <v>179</v>
      </c>
      <c r="E145" s="243" t="s">
        <v>1</v>
      </c>
      <c r="F145" s="244" t="s">
        <v>1318</v>
      </c>
      <c r="G145" s="241"/>
      <c r="H145" s="245">
        <v>40</v>
      </c>
      <c r="I145" s="246"/>
      <c r="J145" s="241"/>
      <c r="K145" s="241"/>
      <c r="L145" s="247"/>
      <c r="M145" s="248"/>
      <c r="N145" s="249"/>
      <c r="O145" s="249"/>
      <c r="P145" s="249"/>
      <c r="Q145" s="249"/>
      <c r="R145" s="249"/>
      <c r="S145" s="249"/>
      <c r="T145" s="250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51" t="s">
        <v>179</v>
      </c>
      <c r="AU145" s="251" t="s">
        <v>87</v>
      </c>
      <c r="AV145" s="13" t="s">
        <v>87</v>
      </c>
      <c r="AW145" s="13" t="s">
        <v>34</v>
      </c>
      <c r="AX145" s="13" t="s">
        <v>85</v>
      </c>
      <c r="AY145" s="251" t="s">
        <v>170</v>
      </c>
    </row>
    <row r="146" s="12" customFormat="1" ht="22.8" customHeight="1">
      <c r="A146" s="12"/>
      <c r="B146" s="211"/>
      <c r="C146" s="212"/>
      <c r="D146" s="213" t="s">
        <v>77</v>
      </c>
      <c r="E146" s="225" t="s">
        <v>185</v>
      </c>
      <c r="F146" s="225" t="s">
        <v>882</v>
      </c>
      <c r="G146" s="212"/>
      <c r="H146" s="212"/>
      <c r="I146" s="215"/>
      <c r="J146" s="226">
        <f>BK146</f>
        <v>0</v>
      </c>
      <c r="K146" s="212"/>
      <c r="L146" s="217"/>
      <c r="M146" s="218"/>
      <c r="N146" s="219"/>
      <c r="O146" s="219"/>
      <c r="P146" s="220">
        <f>SUM(P147:P154)</f>
        <v>0</v>
      </c>
      <c r="Q146" s="219"/>
      <c r="R146" s="220">
        <f>SUM(R147:R154)</f>
        <v>2.7884000000000002</v>
      </c>
      <c r="S146" s="219"/>
      <c r="T146" s="221">
        <f>SUM(T147:T154)</f>
        <v>0</v>
      </c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R146" s="222" t="s">
        <v>85</v>
      </c>
      <c r="AT146" s="223" t="s">
        <v>77</v>
      </c>
      <c r="AU146" s="223" t="s">
        <v>85</v>
      </c>
      <c r="AY146" s="222" t="s">
        <v>170</v>
      </c>
      <c r="BK146" s="224">
        <f>SUM(BK147:BK154)</f>
        <v>0</v>
      </c>
    </row>
    <row r="147" s="2" customFormat="1" ht="16.5" customHeight="1">
      <c r="A147" s="39"/>
      <c r="B147" s="40"/>
      <c r="C147" s="227" t="s">
        <v>202</v>
      </c>
      <c r="D147" s="227" t="s">
        <v>172</v>
      </c>
      <c r="E147" s="228" t="s">
        <v>1319</v>
      </c>
      <c r="F147" s="229" t="s">
        <v>1320</v>
      </c>
      <c r="G147" s="230" t="s">
        <v>183</v>
      </c>
      <c r="H147" s="231">
        <v>20</v>
      </c>
      <c r="I147" s="232"/>
      <c r="J147" s="233">
        <f>ROUND(I147*H147,2)</f>
        <v>0</v>
      </c>
      <c r="K147" s="229" t="s">
        <v>1</v>
      </c>
      <c r="L147" s="45"/>
      <c r="M147" s="234" t="s">
        <v>1</v>
      </c>
      <c r="N147" s="235" t="s">
        <v>43</v>
      </c>
      <c r="O147" s="92"/>
      <c r="P147" s="236">
        <f>O147*H147</f>
        <v>0</v>
      </c>
      <c r="Q147" s="236">
        <v>0.047019999999999999</v>
      </c>
      <c r="R147" s="236">
        <f>Q147*H147</f>
        <v>0.94040000000000001</v>
      </c>
      <c r="S147" s="236">
        <v>0</v>
      </c>
      <c r="T147" s="237">
        <f>S147*H147</f>
        <v>0</v>
      </c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R147" s="238" t="s">
        <v>177</v>
      </c>
      <c r="AT147" s="238" t="s">
        <v>172</v>
      </c>
      <c r="AU147" s="238" t="s">
        <v>87</v>
      </c>
      <c r="AY147" s="18" t="s">
        <v>170</v>
      </c>
      <c r="BE147" s="239">
        <f>IF(N147="základní",J147,0)</f>
        <v>0</v>
      </c>
      <c r="BF147" s="239">
        <f>IF(N147="snížená",J147,0)</f>
        <v>0</v>
      </c>
      <c r="BG147" s="239">
        <f>IF(N147="zákl. přenesená",J147,0)</f>
        <v>0</v>
      </c>
      <c r="BH147" s="239">
        <f>IF(N147="sníž. přenesená",J147,0)</f>
        <v>0</v>
      </c>
      <c r="BI147" s="239">
        <f>IF(N147="nulová",J147,0)</f>
        <v>0</v>
      </c>
      <c r="BJ147" s="18" t="s">
        <v>85</v>
      </c>
      <c r="BK147" s="239">
        <f>ROUND(I147*H147,2)</f>
        <v>0</v>
      </c>
      <c r="BL147" s="18" t="s">
        <v>177</v>
      </c>
      <c r="BM147" s="238" t="s">
        <v>1321</v>
      </c>
    </row>
    <row r="148" s="13" customFormat="1">
      <c r="A148" s="13"/>
      <c r="B148" s="240"/>
      <c r="C148" s="241"/>
      <c r="D148" s="242" t="s">
        <v>179</v>
      </c>
      <c r="E148" s="243" t="s">
        <v>1</v>
      </c>
      <c r="F148" s="244" t="s">
        <v>1322</v>
      </c>
      <c r="G148" s="241"/>
      <c r="H148" s="245">
        <v>18</v>
      </c>
      <c r="I148" s="246"/>
      <c r="J148" s="241"/>
      <c r="K148" s="241"/>
      <c r="L148" s="247"/>
      <c r="M148" s="248"/>
      <c r="N148" s="249"/>
      <c r="O148" s="249"/>
      <c r="P148" s="249"/>
      <c r="Q148" s="249"/>
      <c r="R148" s="249"/>
      <c r="S148" s="249"/>
      <c r="T148" s="250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51" t="s">
        <v>179</v>
      </c>
      <c r="AU148" s="251" t="s">
        <v>87</v>
      </c>
      <c r="AV148" s="13" t="s">
        <v>87</v>
      </c>
      <c r="AW148" s="13" t="s">
        <v>34</v>
      </c>
      <c r="AX148" s="13" t="s">
        <v>78</v>
      </c>
      <c r="AY148" s="251" t="s">
        <v>170</v>
      </c>
    </row>
    <row r="149" s="13" customFormat="1">
      <c r="A149" s="13"/>
      <c r="B149" s="240"/>
      <c r="C149" s="241"/>
      <c r="D149" s="242" t="s">
        <v>179</v>
      </c>
      <c r="E149" s="243" t="s">
        <v>1</v>
      </c>
      <c r="F149" s="244" t="s">
        <v>1323</v>
      </c>
      <c r="G149" s="241"/>
      <c r="H149" s="245">
        <v>2</v>
      </c>
      <c r="I149" s="246"/>
      <c r="J149" s="241"/>
      <c r="K149" s="241"/>
      <c r="L149" s="247"/>
      <c r="M149" s="248"/>
      <c r="N149" s="249"/>
      <c r="O149" s="249"/>
      <c r="P149" s="249"/>
      <c r="Q149" s="249"/>
      <c r="R149" s="249"/>
      <c r="S149" s="249"/>
      <c r="T149" s="250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51" t="s">
        <v>179</v>
      </c>
      <c r="AU149" s="251" t="s">
        <v>87</v>
      </c>
      <c r="AV149" s="13" t="s">
        <v>87</v>
      </c>
      <c r="AW149" s="13" t="s">
        <v>34</v>
      </c>
      <c r="AX149" s="13" t="s">
        <v>78</v>
      </c>
      <c r="AY149" s="251" t="s">
        <v>170</v>
      </c>
    </row>
    <row r="150" s="15" customFormat="1">
      <c r="A150" s="15"/>
      <c r="B150" s="262"/>
      <c r="C150" s="263"/>
      <c r="D150" s="242" t="s">
        <v>179</v>
      </c>
      <c r="E150" s="264" t="s">
        <v>1</v>
      </c>
      <c r="F150" s="265" t="s">
        <v>209</v>
      </c>
      <c r="G150" s="263"/>
      <c r="H150" s="266">
        <v>20</v>
      </c>
      <c r="I150" s="267"/>
      <c r="J150" s="263"/>
      <c r="K150" s="263"/>
      <c r="L150" s="268"/>
      <c r="M150" s="269"/>
      <c r="N150" s="270"/>
      <c r="O150" s="270"/>
      <c r="P150" s="270"/>
      <c r="Q150" s="270"/>
      <c r="R150" s="270"/>
      <c r="S150" s="270"/>
      <c r="T150" s="271"/>
      <c r="U150" s="15"/>
      <c r="V150" s="15"/>
      <c r="W150" s="15"/>
      <c r="X150" s="15"/>
      <c r="Y150" s="15"/>
      <c r="Z150" s="15"/>
      <c r="AA150" s="15"/>
      <c r="AB150" s="15"/>
      <c r="AC150" s="15"/>
      <c r="AD150" s="15"/>
      <c r="AE150" s="15"/>
      <c r="AT150" s="272" t="s">
        <v>179</v>
      </c>
      <c r="AU150" s="272" t="s">
        <v>87</v>
      </c>
      <c r="AV150" s="15" t="s">
        <v>177</v>
      </c>
      <c r="AW150" s="15" t="s">
        <v>34</v>
      </c>
      <c r="AX150" s="15" t="s">
        <v>85</v>
      </c>
      <c r="AY150" s="272" t="s">
        <v>170</v>
      </c>
    </row>
    <row r="151" s="2" customFormat="1" ht="21.75" customHeight="1">
      <c r="A151" s="39"/>
      <c r="B151" s="40"/>
      <c r="C151" s="273" t="s">
        <v>210</v>
      </c>
      <c r="D151" s="273" t="s">
        <v>298</v>
      </c>
      <c r="E151" s="274" t="s">
        <v>1324</v>
      </c>
      <c r="F151" s="275" t="s">
        <v>1325</v>
      </c>
      <c r="G151" s="276" t="s">
        <v>224</v>
      </c>
      <c r="H151" s="277">
        <v>3.3599999999999999</v>
      </c>
      <c r="I151" s="278"/>
      <c r="J151" s="279">
        <f>ROUND(I151*H151,2)</f>
        <v>0</v>
      </c>
      <c r="K151" s="275" t="s">
        <v>176</v>
      </c>
      <c r="L151" s="280"/>
      <c r="M151" s="281" t="s">
        <v>1</v>
      </c>
      <c r="N151" s="282" t="s">
        <v>43</v>
      </c>
      <c r="O151" s="92"/>
      <c r="P151" s="236">
        <f>O151*H151</f>
        <v>0</v>
      </c>
      <c r="Q151" s="236">
        <v>0.55000000000000004</v>
      </c>
      <c r="R151" s="236">
        <f>Q151*H151</f>
        <v>1.8480000000000001</v>
      </c>
      <c r="S151" s="236">
        <v>0</v>
      </c>
      <c r="T151" s="237">
        <f>S151*H151</f>
        <v>0</v>
      </c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R151" s="238" t="s">
        <v>210</v>
      </c>
      <c r="AT151" s="238" t="s">
        <v>298</v>
      </c>
      <c r="AU151" s="238" t="s">
        <v>87</v>
      </c>
      <c r="AY151" s="18" t="s">
        <v>170</v>
      </c>
      <c r="BE151" s="239">
        <f>IF(N151="základní",J151,0)</f>
        <v>0</v>
      </c>
      <c r="BF151" s="239">
        <f>IF(N151="snížená",J151,0)</f>
        <v>0</v>
      </c>
      <c r="BG151" s="239">
        <f>IF(N151="zákl. přenesená",J151,0)</f>
        <v>0</v>
      </c>
      <c r="BH151" s="239">
        <f>IF(N151="sníž. přenesená",J151,0)</f>
        <v>0</v>
      </c>
      <c r="BI151" s="239">
        <f>IF(N151="nulová",J151,0)</f>
        <v>0</v>
      </c>
      <c r="BJ151" s="18" t="s">
        <v>85</v>
      </c>
      <c r="BK151" s="239">
        <f>ROUND(I151*H151,2)</f>
        <v>0</v>
      </c>
      <c r="BL151" s="18" t="s">
        <v>177</v>
      </c>
      <c r="BM151" s="238" t="s">
        <v>1326</v>
      </c>
    </row>
    <row r="152" s="13" customFormat="1">
      <c r="A152" s="13"/>
      <c r="B152" s="240"/>
      <c r="C152" s="241"/>
      <c r="D152" s="242" t="s">
        <v>179</v>
      </c>
      <c r="E152" s="243" t="s">
        <v>1</v>
      </c>
      <c r="F152" s="244" t="s">
        <v>1327</v>
      </c>
      <c r="G152" s="241"/>
      <c r="H152" s="245">
        <v>2.8799999999999999</v>
      </c>
      <c r="I152" s="246"/>
      <c r="J152" s="241"/>
      <c r="K152" s="241"/>
      <c r="L152" s="247"/>
      <c r="M152" s="248"/>
      <c r="N152" s="249"/>
      <c r="O152" s="249"/>
      <c r="P152" s="249"/>
      <c r="Q152" s="249"/>
      <c r="R152" s="249"/>
      <c r="S152" s="249"/>
      <c r="T152" s="250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51" t="s">
        <v>179</v>
      </c>
      <c r="AU152" s="251" t="s">
        <v>87</v>
      </c>
      <c r="AV152" s="13" t="s">
        <v>87</v>
      </c>
      <c r="AW152" s="13" t="s">
        <v>34</v>
      </c>
      <c r="AX152" s="13" t="s">
        <v>78</v>
      </c>
      <c r="AY152" s="251" t="s">
        <v>170</v>
      </c>
    </row>
    <row r="153" s="13" customFormat="1">
      <c r="A153" s="13"/>
      <c r="B153" s="240"/>
      <c r="C153" s="241"/>
      <c r="D153" s="242" t="s">
        <v>179</v>
      </c>
      <c r="E153" s="243" t="s">
        <v>1</v>
      </c>
      <c r="F153" s="244" t="s">
        <v>1328</v>
      </c>
      <c r="G153" s="241"/>
      <c r="H153" s="245">
        <v>0.47999999999999998</v>
      </c>
      <c r="I153" s="246"/>
      <c r="J153" s="241"/>
      <c r="K153" s="241"/>
      <c r="L153" s="247"/>
      <c r="M153" s="248"/>
      <c r="N153" s="249"/>
      <c r="O153" s="249"/>
      <c r="P153" s="249"/>
      <c r="Q153" s="249"/>
      <c r="R153" s="249"/>
      <c r="S153" s="249"/>
      <c r="T153" s="250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51" t="s">
        <v>179</v>
      </c>
      <c r="AU153" s="251" t="s">
        <v>87</v>
      </c>
      <c r="AV153" s="13" t="s">
        <v>87</v>
      </c>
      <c r="AW153" s="13" t="s">
        <v>34</v>
      </c>
      <c r="AX153" s="13" t="s">
        <v>78</v>
      </c>
      <c r="AY153" s="251" t="s">
        <v>170</v>
      </c>
    </row>
    <row r="154" s="15" customFormat="1">
      <c r="A154" s="15"/>
      <c r="B154" s="262"/>
      <c r="C154" s="263"/>
      <c r="D154" s="242" t="s">
        <v>179</v>
      </c>
      <c r="E154" s="264" t="s">
        <v>1</v>
      </c>
      <c r="F154" s="265" t="s">
        <v>209</v>
      </c>
      <c r="G154" s="263"/>
      <c r="H154" s="266">
        <v>3.3599999999999999</v>
      </c>
      <c r="I154" s="267"/>
      <c r="J154" s="263"/>
      <c r="K154" s="263"/>
      <c r="L154" s="268"/>
      <c r="M154" s="269"/>
      <c r="N154" s="270"/>
      <c r="O154" s="270"/>
      <c r="P154" s="270"/>
      <c r="Q154" s="270"/>
      <c r="R154" s="270"/>
      <c r="S154" s="270"/>
      <c r="T154" s="271"/>
      <c r="U154" s="15"/>
      <c r="V154" s="15"/>
      <c r="W154" s="15"/>
      <c r="X154" s="15"/>
      <c r="Y154" s="15"/>
      <c r="Z154" s="15"/>
      <c r="AA154" s="15"/>
      <c r="AB154" s="15"/>
      <c r="AC154" s="15"/>
      <c r="AD154" s="15"/>
      <c r="AE154" s="15"/>
      <c r="AT154" s="272" t="s">
        <v>179</v>
      </c>
      <c r="AU154" s="272" t="s">
        <v>87</v>
      </c>
      <c r="AV154" s="15" t="s">
        <v>177</v>
      </c>
      <c r="AW154" s="15" t="s">
        <v>34</v>
      </c>
      <c r="AX154" s="15" t="s">
        <v>85</v>
      </c>
      <c r="AY154" s="272" t="s">
        <v>170</v>
      </c>
    </row>
    <row r="155" s="12" customFormat="1" ht="22.8" customHeight="1">
      <c r="A155" s="12"/>
      <c r="B155" s="211"/>
      <c r="C155" s="212"/>
      <c r="D155" s="213" t="s">
        <v>77</v>
      </c>
      <c r="E155" s="225" t="s">
        <v>215</v>
      </c>
      <c r="F155" s="225" t="s">
        <v>429</v>
      </c>
      <c r="G155" s="212"/>
      <c r="H155" s="212"/>
      <c r="I155" s="215"/>
      <c r="J155" s="226">
        <f>BK155</f>
        <v>0</v>
      </c>
      <c r="K155" s="212"/>
      <c r="L155" s="217"/>
      <c r="M155" s="218"/>
      <c r="N155" s="219"/>
      <c r="O155" s="219"/>
      <c r="P155" s="220">
        <f>SUM(P156:P182)</f>
        <v>0</v>
      </c>
      <c r="Q155" s="219"/>
      <c r="R155" s="220">
        <f>SUM(R156:R182)</f>
        <v>5.7890899999999998</v>
      </c>
      <c r="S155" s="219"/>
      <c r="T155" s="221">
        <f>SUM(T156:T182)</f>
        <v>0</v>
      </c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R155" s="222" t="s">
        <v>85</v>
      </c>
      <c r="AT155" s="223" t="s">
        <v>77</v>
      </c>
      <c r="AU155" s="223" t="s">
        <v>85</v>
      </c>
      <c r="AY155" s="222" t="s">
        <v>170</v>
      </c>
      <c r="BK155" s="224">
        <f>SUM(BK156:BK182)</f>
        <v>0</v>
      </c>
    </row>
    <row r="156" s="2" customFormat="1" ht="16.5" customHeight="1">
      <c r="A156" s="39"/>
      <c r="B156" s="40"/>
      <c r="C156" s="227" t="s">
        <v>215</v>
      </c>
      <c r="D156" s="227" t="s">
        <v>172</v>
      </c>
      <c r="E156" s="228" t="s">
        <v>1329</v>
      </c>
      <c r="F156" s="229" t="s">
        <v>1330</v>
      </c>
      <c r="G156" s="230" t="s">
        <v>183</v>
      </c>
      <c r="H156" s="231">
        <v>7</v>
      </c>
      <c r="I156" s="232"/>
      <c r="J156" s="233">
        <f>ROUND(I156*H156,2)</f>
        <v>0</v>
      </c>
      <c r="K156" s="229" t="s">
        <v>176</v>
      </c>
      <c r="L156" s="45"/>
      <c r="M156" s="234" t="s">
        <v>1</v>
      </c>
      <c r="N156" s="235" t="s">
        <v>43</v>
      </c>
      <c r="O156" s="92"/>
      <c r="P156" s="236">
        <f>O156*H156</f>
        <v>0</v>
      </c>
      <c r="Q156" s="236">
        <v>0.072870000000000004</v>
      </c>
      <c r="R156" s="236">
        <f>Q156*H156</f>
        <v>0.51009000000000004</v>
      </c>
      <c r="S156" s="236">
        <v>0</v>
      </c>
      <c r="T156" s="237">
        <f>S156*H156</f>
        <v>0</v>
      </c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R156" s="238" t="s">
        <v>177</v>
      </c>
      <c r="AT156" s="238" t="s">
        <v>172</v>
      </c>
      <c r="AU156" s="238" t="s">
        <v>87</v>
      </c>
      <c r="AY156" s="18" t="s">
        <v>170</v>
      </c>
      <c r="BE156" s="239">
        <f>IF(N156="základní",J156,0)</f>
        <v>0</v>
      </c>
      <c r="BF156" s="239">
        <f>IF(N156="snížená",J156,0)</f>
        <v>0</v>
      </c>
      <c r="BG156" s="239">
        <f>IF(N156="zákl. přenesená",J156,0)</f>
        <v>0</v>
      </c>
      <c r="BH156" s="239">
        <f>IF(N156="sníž. přenesená",J156,0)</f>
        <v>0</v>
      </c>
      <c r="BI156" s="239">
        <f>IF(N156="nulová",J156,0)</f>
        <v>0</v>
      </c>
      <c r="BJ156" s="18" t="s">
        <v>85</v>
      </c>
      <c r="BK156" s="239">
        <f>ROUND(I156*H156,2)</f>
        <v>0</v>
      </c>
      <c r="BL156" s="18" t="s">
        <v>177</v>
      </c>
      <c r="BM156" s="238" t="s">
        <v>1331</v>
      </c>
    </row>
    <row r="157" s="2" customFormat="1" ht="16.5" customHeight="1">
      <c r="A157" s="39"/>
      <c r="B157" s="40"/>
      <c r="C157" s="273" t="s">
        <v>221</v>
      </c>
      <c r="D157" s="273" t="s">
        <v>298</v>
      </c>
      <c r="E157" s="274" t="s">
        <v>1332</v>
      </c>
      <c r="F157" s="275" t="s">
        <v>1333</v>
      </c>
      <c r="G157" s="276" t="s">
        <v>183</v>
      </c>
      <c r="H157" s="277">
        <v>7</v>
      </c>
      <c r="I157" s="278"/>
      <c r="J157" s="279">
        <f>ROUND(I157*H157,2)</f>
        <v>0</v>
      </c>
      <c r="K157" s="275" t="s">
        <v>1</v>
      </c>
      <c r="L157" s="280"/>
      <c r="M157" s="281" t="s">
        <v>1</v>
      </c>
      <c r="N157" s="282" t="s">
        <v>43</v>
      </c>
      <c r="O157" s="92"/>
      <c r="P157" s="236">
        <f>O157*H157</f>
        <v>0</v>
      </c>
      <c r="Q157" s="236">
        <v>0.16</v>
      </c>
      <c r="R157" s="236">
        <f>Q157*H157</f>
        <v>1.1200000000000001</v>
      </c>
      <c r="S157" s="236">
        <v>0</v>
      </c>
      <c r="T157" s="237">
        <f>S157*H157</f>
        <v>0</v>
      </c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R157" s="238" t="s">
        <v>210</v>
      </c>
      <c r="AT157" s="238" t="s">
        <v>298</v>
      </c>
      <c r="AU157" s="238" t="s">
        <v>87</v>
      </c>
      <c r="AY157" s="18" t="s">
        <v>170</v>
      </c>
      <c r="BE157" s="239">
        <f>IF(N157="základní",J157,0)</f>
        <v>0</v>
      </c>
      <c r="BF157" s="239">
        <f>IF(N157="snížená",J157,0)</f>
        <v>0</v>
      </c>
      <c r="BG157" s="239">
        <f>IF(N157="zákl. přenesená",J157,0)</f>
        <v>0</v>
      </c>
      <c r="BH157" s="239">
        <f>IF(N157="sníž. přenesená",J157,0)</f>
        <v>0</v>
      </c>
      <c r="BI157" s="239">
        <f>IF(N157="nulová",J157,0)</f>
        <v>0</v>
      </c>
      <c r="BJ157" s="18" t="s">
        <v>85</v>
      </c>
      <c r="BK157" s="239">
        <f>ROUND(I157*H157,2)</f>
        <v>0</v>
      </c>
      <c r="BL157" s="18" t="s">
        <v>177</v>
      </c>
      <c r="BM157" s="238" t="s">
        <v>1334</v>
      </c>
    </row>
    <row r="158" s="14" customFormat="1">
      <c r="A158" s="14"/>
      <c r="B158" s="252"/>
      <c r="C158" s="253"/>
      <c r="D158" s="242" t="s">
        <v>179</v>
      </c>
      <c r="E158" s="254" t="s">
        <v>1</v>
      </c>
      <c r="F158" s="255" t="s">
        <v>1335</v>
      </c>
      <c r="G158" s="253"/>
      <c r="H158" s="254" t="s">
        <v>1</v>
      </c>
      <c r="I158" s="256"/>
      <c r="J158" s="253"/>
      <c r="K158" s="253"/>
      <c r="L158" s="257"/>
      <c r="M158" s="258"/>
      <c r="N158" s="259"/>
      <c r="O158" s="259"/>
      <c r="P158" s="259"/>
      <c r="Q158" s="259"/>
      <c r="R158" s="259"/>
      <c r="S158" s="259"/>
      <c r="T158" s="260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T158" s="261" t="s">
        <v>179</v>
      </c>
      <c r="AU158" s="261" t="s">
        <v>87</v>
      </c>
      <c r="AV158" s="14" t="s">
        <v>85</v>
      </c>
      <c r="AW158" s="14" t="s">
        <v>34</v>
      </c>
      <c r="AX158" s="14" t="s">
        <v>78</v>
      </c>
      <c r="AY158" s="261" t="s">
        <v>170</v>
      </c>
    </row>
    <row r="159" s="13" customFormat="1">
      <c r="A159" s="13"/>
      <c r="B159" s="240"/>
      <c r="C159" s="241"/>
      <c r="D159" s="242" t="s">
        <v>179</v>
      </c>
      <c r="E159" s="243" t="s">
        <v>1</v>
      </c>
      <c r="F159" s="244" t="s">
        <v>202</v>
      </c>
      <c r="G159" s="241"/>
      <c r="H159" s="245">
        <v>7</v>
      </c>
      <c r="I159" s="246"/>
      <c r="J159" s="241"/>
      <c r="K159" s="241"/>
      <c r="L159" s="247"/>
      <c r="M159" s="248"/>
      <c r="N159" s="249"/>
      <c r="O159" s="249"/>
      <c r="P159" s="249"/>
      <c r="Q159" s="249"/>
      <c r="R159" s="249"/>
      <c r="S159" s="249"/>
      <c r="T159" s="250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51" t="s">
        <v>179</v>
      </c>
      <c r="AU159" s="251" t="s">
        <v>87</v>
      </c>
      <c r="AV159" s="13" t="s">
        <v>87</v>
      </c>
      <c r="AW159" s="13" t="s">
        <v>34</v>
      </c>
      <c r="AX159" s="13" t="s">
        <v>85</v>
      </c>
      <c r="AY159" s="251" t="s">
        <v>170</v>
      </c>
    </row>
    <row r="160" s="2" customFormat="1" ht="16.5" customHeight="1">
      <c r="A160" s="39"/>
      <c r="B160" s="40"/>
      <c r="C160" s="227" t="s">
        <v>227</v>
      </c>
      <c r="D160" s="227" t="s">
        <v>172</v>
      </c>
      <c r="E160" s="228" t="s">
        <v>1336</v>
      </c>
      <c r="F160" s="229" t="s">
        <v>1337</v>
      </c>
      <c r="G160" s="230" t="s">
        <v>183</v>
      </c>
      <c r="H160" s="231">
        <v>26</v>
      </c>
      <c r="I160" s="232"/>
      <c r="J160" s="233">
        <f>ROUND(I160*H160,2)</f>
        <v>0</v>
      </c>
      <c r="K160" s="229" t="s">
        <v>1</v>
      </c>
      <c r="L160" s="45"/>
      <c r="M160" s="234" t="s">
        <v>1</v>
      </c>
      <c r="N160" s="235" t="s">
        <v>43</v>
      </c>
      <c r="O160" s="92"/>
      <c r="P160" s="236">
        <f>O160*H160</f>
        <v>0</v>
      </c>
      <c r="Q160" s="236">
        <v>0</v>
      </c>
      <c r="R160" s="236">
        <f>Q160*H160</f>
        <v>0</v>
      </c>
      <c r="S160" s="236">
        <v>0</v>
      </c>
      <c r="T160" s="237">
        <f>S160*H160</f>
        <v>0</v>
      </c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R160" s="238" t="s">
        <v>177</v>
      </c>
      <c r="AT160" s="238" t="s">
        <v>172</v>
      </c>
      <c r="AU160" s="238" t="s">
        <v>87</v>
      </c>
      <c r="AY160" s="18" t="s">
        <v>170</v>
      </c>
      <c r="BE160" s="239">
        <f>IF(N160="základní",J160,0)</f>
        <v>0</v>
      </c>
      <c r="BF160" s="239">
        <f>IF(N160="snížená",J160,0)</f>
        <v>0</v>
      </c>
      <c r="BG160" s="239">
        <f>IF(N160="zákl. přenesená",J160,0)</f>
        <v>0</v>
      </c>
      <c r="BH160" s="239">
        <f>IF(N160="sníž. přenesená",J160,0)</f>
        <v>0</v>
      </c>
      <c r="BI160" s="239">
        <f>IF(N160="nulová",J160,0)</f>
        <v>0</v>
      </c>
      <c r="BJ160" s="18" t="s">
        <v>85</v>
      </c>
      <c r="BK160" s="239">
        <f>ROUND(I160*H160,2)</f>
        <v>0</v>
      </c>
      <c r="BL160" s="18" t="s">
        <v>177</v>
      </c>
      <c r="BM160" s="238" t="s">
        <v>1338</v>
      </c>
    </row>
    <row r="161" s="14" customFormat="1">
      <c r="A161" s="14"/>
      <c r="B161" s="252"/>
      <c r="C161" s="253"/>
      <c r="D161" s="242" t="s">
        <v>179</v>
      </c>
      <c r="E161" s="254" t="s">
        <v>1</v>
      </c>
      <c r="F161" s="255" t="s">
        <v>1335</v>
      </c>
      <c r="G161" s="253"/>
      <c r="H161" s="254" t="s">
        <v>1</v>
      </c>
      <c r="I161" s="256"/>
      <c r="J161" s="253"/>
      <c r="K161" s="253"/>
      <c r="L161" s="257"/>
      <c r="M161" s="258"/>
      <c r="N161" s="259"/>
      <c r="O161" s="259"/>
      <c r="P161" s="259"/>
      <c r="Q161" s="259"/>
      <c r="R161" s="259"/>
      <c r="S161" s="259"/>
      <c r="T161" s="260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T161" s="261" t="s">
        <v>179</v>
      </c>
      <c r="AU161" s="261" t="s">
        <v>87</v>
      </c>
      <c r="AV161" s="14" t="s">
        <v>85</v>
      </c>
      <c r="AW161" s="14" t="s">
        <v>34</v>
      </c>
      <c r="AX161" s="14" t="s">
        <v>78</v>
      </c>
      <c r="AY161" s="261" t="s">
        <v>170</v>
      </c>
    </row>
    <row r="162" s="14" customFormat="1">
      <c r="A162" s="14"/>
      <c r="B162" s="252"/>
      <c r="C162" s="253"/>
      <c r="D162" s="242" t="s">
        <v>179</v>
      </c>
      <c r="E162" s="254" t="s">
        <v>1</v>
      </c>
      <c r="F162" s="255" t="s">
        <v>1339</v>
      </c>
      <c r="G162" s="253"/>
      <c r="H162" s="254" t="s">
        <v>1</v>
      </c>
      <c r="I162" s="256"/>
      <c r="J162" s="253"/>
      <c r="K162" s="253"/>
      <c r="L162" s="257"/>
      <c r="M162" s="258"/>
      <c r="N162" s="259"/>
      <c r="O162" s="259"/>
      <c r="P162" s="259"/>
      <c r="Q162" s="259"/>
      <c r="R162" s="259"/>
      <c r="S162" s="259"/>
      <c r="T162" s="260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T162" s="261" t="s">
        <v>179</v>
      </c>
      <c r="AU162" s="261" t="s">
        <v>87</v>
      </c>
      <c r="AV162" s="14" t="s">
        <v>85</v>
      </c>
      <c r="AW162" s="14" t="s">
        <v>34</v>
      </c>
      <c r="AX162" s="14" t="s">
        <v>78</v>
      </c>
      <c r="AY162" s="261" t="s">
        <v>170</v>
      </c>
    </row>
    <row r="163" s="13" customFormat="1">
      <c r="A163" s="13"/>
      <c r="B163" s="240"/>
      <c r="C163" s="241"/>
      <c r="D163" s="242" t="s">
        <v>179</v>
      </c>
      <c r="E163" s="243" t="s">
        <v>1</v>
      </c>
      <c r="F163" s="244" t="s">
        <v>1340</v>
      </c>
      <c r="G163" s="241"/>
      <c r="H163" s="245">
        <v>26</v>
      </c>
      <c r="I163" s="246"/>
      <c r="J163" s="241"/>
      <c r="K163" s="241"/>
      <c r="L163" s="247"/>
      <c r="M163" s="248"/>
      <c r="N163" s="249"/>
      <c r="O163" s="249"/>
      <c r="P163" s="249"/>
      <c r="Q163" s="249"/>
      <c r="R163" s="249"/>
      <c r="S163" s="249"/>
      <c r="T163" s="250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51" t="s">
        <v>179</v>
      </c>
      <c r="AU163" s="251" t="s">
        <v>87</v>
      </c>
      <c r="AV163" s="13" t="s">
        <v>87</v>
      </c>
      <c r="AW163" s="13" t="s">
        <v>34</v>
      </c>
      <c r="AX163" s="13" t="s">
        <v>85</v>
      </c>
      <c r="AY163" s="251" t="s">
        <v>170</v>
      </c>
    </row>
    <row r="164" s="2" customFormat="1" ht="16.5" customHeight="1">
      <c r="A164" s="39"/>
      <c r="B164" s="40"/>
      <c r="C164" s="273" t="s">
        <v>235</v>
      </c>
      <c r="D164" s="273" t="s">
        <v>298</v>
      </c>
      <c r="E164" s="274" t="s">
        <v>1341</v>
      </c>
      <c r="F164" s="275" t="s">
        <v>1342</v>
      </c>
      <c r="G164" s="276" t="s">
        <v>183</v>
      </c>
      <c r="H164" s="277">
        <v>2</v>
      </c>
      <c r="I164" s="278"/>
      <c r="J164" s="279">
        <f>ROUND(I164*H164,2)</f>
        <v>0</v>
      </c>
      <c r="K164" s="275" t="s">
        <v>1</v>
      </c>
      <c r="L164" s="280"/>
      <c r="M164" s="281" t="s">
        <v>1</v>
      </c>
      <c r="N164" s="282" t="s">
        <v>43</v>
      </c>
      <c r="O164" s="92"/>
      <c r="P164" s="236">
        <f>O164*H164</f>
        <v>0</v>
      </c>
      <c r="Q164" s="236">
        <v>0.113</v>
      </c>
      <c r="R164" s="236">
        <f>Q164*H164</f>
        <v>0.22600000000000001</v>
      </c>
      <c r="S164" s="236">
        <v>0</v>
      </c>
      <c r="T164" s="237">
        <f>S164*H164</f>
        <v>0</v>
      </c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R164" s="238" t="s">
        <v>210</v>
      </c>
      <c r="AT164" s="238" t="s">
        <v>298</v>
      </c>
      <c r="AU164" s="238" t="s">
        <v>87</v>
      </c>
      <c r="AY164" s="18" t="s">
        <v>170</v>
      </c>
      <c r="BE164" s="239">
        <f>IF(N164="základní",J164,0)</f>
        <v>0</v>
      </c>
      <c r="BF164" s="239">
        <f>IF(N164="snížená",J164,0)</f>
        <v>0</v>
      </c>
      <c r="BG164" s="239">
        <f>IF(N164="zákl. přenesená",J164,0)</f>
        <v>0</v>
      </c>
      <c r="BH164" s="239">
        <f>IF(N164="sníž. přenesená",J164,0)</f>
        <v>0</v>
      </c>
      <c r="BI164" s="239">
        <f>IF(N164="nulová",J164,0)</f>
        <v>0</v>
      </c>
      <c r="BJ164" s="18" t="s">
        <v>85</v>
      </c>
      <c r="BK164" s="239">
        <f>ROUND(I164*H164,2)</f>
        <v>0</v>
      </c>
      <c r="BL164" s="18" t="s">
        <v>177</v>
      </c>
      <c r="BM164" s="238" t="s">
        <v>1343</v>
      </c>
    </row>
    <row r="165" s="14" customFormat="1">
      <c r="A165" s="14"/>
      <c r="B165" s="252"/>
      <c r="C165" s="253"/>
      <c r="D165" s="242" t="s">
        <v>179</v>
      </c>
      <c r="E165" s="254" t="s">
        <v>1</v>
      </c>
      <c r="F165" s="255" t="s">
        <v>1335</v>
      </c>
      <c r="G165" s="253"/>
      <c r="H165" s="254" t="s">
        <v>1</v>
      </c>
      <c r="I165" s="256"/>
      <c r="J165" s="253"/>
      <c r="K165" s="253"/>
      <c r="L165" s="257"/>
      <c r="M165" s="258"/>
      <c r="N165" s="259"/>
      <c r="O165" s="259"/>
      <c r="P165" s="259"/>
      <c r="Q165" s="259"/>
      <c r="R165" s="259"/>
      <c r="S165" s="259"/>
      <c r="T165" s="260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T165" s="261" t="s">
        <v>179</v>
      </c>
      <c r="AU165" s="261" t="s">
        <v>87</v>
      </c>
      <c r="AV165" s="14" t="s">
        <v>85</v>
      </c>
      <c r="AW165" s="14" t="s">
        <v>34</v>
      </c>
      <c r="AX165" s="14" t="s">
        <v>78</v>
      </c>
      <c r="AY165" s="261" t="s">
        <v>170</v>
      </c>
    </row>
    <row r="166" s="13" customFormat="1">
      <c r="A166" s="13"/>
      <c r="B166" s="240"/>
      <c r="C166" s="241"/>
      <c r="D166" s="242" t="s">
        <v>179</v>
      </c>
      <c r="E166" s="243" t="s">
        <v>1</v>
      </c>
      <c r="F166" s="244" t="s">
        <v>87</v>
      </c>
      <c r="G166" s="241"/>
      <c r="H166" s="245">
        <v>2</v>
      </c>
      <c r="I166" s="246"/>
      <c r="J166" s="241"/>
      <c r="K166" s="241"/>
      <c r="L166" s="247"/>
      <c r="M166" s="248"/>
      <c r="N166" s="249"/>
      <c r="O166" s="249"/>
      <c r="P166" s="249"/>
      <c r="Q166" s="249"/>
      <c r="R166" s="249"/>
      <c r="S166" s="249"/>
      <c r="T166" s="250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51" t="s">
        <v>179</v>
      </c>
      <c r="AU166" s="251" t="s">
        <v>87</v>
      </c>
      <c r="AV166" s="13" t="s">
        <v>87</v>
      </c>
      <c r="AW166" s="13" t="s">
        <v>34</v>
      </c>
      <c r="AX166" s="13" t="s">
        <v>85</v>
      </c>
      <c r="AY166" s="251" t="s">
        <v>170</v>
      </c>
    </row>
    <row r="167" s="2" customFormat="1" ht="16.5" customHeight="1">
      <c r="A167" s="39"/>
      <c r="B167" s="40"/>
      <c r="C167" s="273" t="s">
        <v>239</v>
      </c>
      <c r="D167" s="273" t="s">
        <v>298</v>
      </c>
      <c r="E167" s="274" t="s">
        <v>1344</v>
      </c>
      <c r="F167" s="275" t="s">
        <v>1345</v>
      </c>
      <c r="G167" s="276" t="s">
        <v>183</v>
      </c>
      <c r="H167" s="277">
        <v>13</v>
      </c>
      <c r="I167" s="278"/>
      <c r="J167" s="279">
        <f>ROUND(I167*H167,2)</f>
        <v>0</v>
      </c>
      <c r="K167" s="275" t="s">
        <v>1</v>
      </c>
      <c r="L167" s="280"/>
      <c r="M167" s="281" t="s">
        <v>1</v>
      </c>
      <c r="N167" s="282" t="s">
        <v>43</v>
      </c>
      <c r="O167" s="92"/>
      <c r="P167" s="236">
        <f>O167*H167</f>
        <v>0</v>
      </c>
      <c r="Q167" s="236">
        <v>0.113</v>
      </c>
      <c r="R167" s="236">
        <f>Q167*H167</f>
        <v>1.4690000000000001</v>
      </c>
      <c r="S167" s="236">
        <v>0</v>
      </c>
      <c r="T167" s="237">
        <f>S167*H167</f>
        <v>0</v>
      </c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R167" s="238" t="s">
        <v>210</v>
      </c>
      <c r="AT167" s="238" t="s">
        <v>298</v>
      </c>
      <c r="AU167" s="238" t="s">
        <v>87</v>
      </c>
      <c r="AY167" s="18" t="s">
        <v>170</v>
      </c>
      <c r="BE167" s="239">
        <f>IF(N167="základní",J167,0)</f>
        <v>0</v>
      </c>
      <c r="BF167" s="239">
        <f>IF(N167="snížená",J167,0)</f>
        <v>0</v>
      </c>
      <c r="BG167" s="239">
        <f>IF(N167="zákl. přenesená",J167,0)</f>
        <v>0</v>
      </c>
      <c r="BH167" s="239">
        <f>IF(N167="sníž. přenesená",J167,0)</f>
        <v>0</v>
      </c>
      <c r="BI167" s="239">
        <f>IF(N167="nulová",J167,0)</f>
        <v>0</v>
      </c>
      <c r="BJ167" s="18" t="s">
        <v>85</v>
      </c>
      <c r="BK167" s="239">
        <f>ROUND(I167*H167,2)</f>
        <v>0</v>
      </c>
      <c r="BL167" s="18" t="s">
        <v>177</v>
      </c>
      <c r="BM167" s="238" t="s">
        <v>1346</v>
      </c>
    </row>
    <row r="168" s="14" customFormat="1">
      <c r="A168" s="14"/>
      <c r="B168" s="252"/>
      <c r="C168" s="253"/>
      <c r="D168" s="242" t="s">
        <v>179</v>
      </c>
      <c r="E168" s="254" t="s">
        <v>1</v>
      </c>
      <c r="F168" s="255" t="s">
        <v>1335</v>
      </c>
      <c r="G168" s="253"/>
      <c r="H168" s="254" t="s">
        <v>1</v>
      </c>
      <c r="I168" s="256"/>
      <c r="J168" s="253"/>
      <c r="K168" s="253"/>
      <c r="L168" s="257"/>
      <c r="M168" s="258"/>
      <c r="N168" s="259"/>
      <c r="O168" s="259"/>
      <c r="P168" s="259"/>
      <c r="Q168" s="259"/>
      <c r="R168" s="259"/>
      <c r="S168" s="259"/>
      <c r="T168" s="260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T168" s="261" t="s">
        <v>179</v>
      </c>
      <c r="AU168" s="261" t="s">
        <v>87</v>
      </c>
      <c r="AV168" s="14" t="s">
        <v>85</v>
      </c>
      <c r="AW168" s="14" t="s">
        <v>34</v>
      </c>
      <c r="AX168" s="14" t="s">
        <v>78</v>
      </c>
      <c r="AY168" s="261" t="s">
        <v>170</v>
      </c>
    </row>
    <row r="169" s="13" customFormat="1">
      <c r="A169" s="13"/>
      <c r="B169" s="240"/>
      <c r="C169" s="241"/>
      <c r="D169" s="242" t="s">
        <v>179</v>
      </c>
      <c r="E169" s="243" t="s">
        <v>1</v>
      </c>
      <c r="F169" s="244" t="s">
        <v>239</v>
      </c>
      <c r="G169" s="241"/>
      <c r="H169" s="245">
        <v>13</v>
      </c>
      <c r="I169" s="246"/>
      <c r="J169" s="241"/>
      <c r="K169" s="241"/>
      <c r="L169" s="247"/>
      <c r="M169" s="248"/>
      <c r="N169" s="249"/>
      <c r="O169" s="249"/>
      <c r="P169" s="249"/>
      <c r="Q169" s="249"/>
      <c r="R169" s="249"/>
      <c r="S169" s="249"/>
      <c r="T169" s="250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51" t="s">
        <v>179</v>
      </c>
      <c r="AU169" s="251" t="s">
        <v>87</v>
      </c>
      <c r="AV169" s="13" t="s">
        <v>87</v>
      </c>
      <c r="AW169" s="13" t="s">
        <v>34</v>
      </c>
      <c r="AX169" s="13" t="s">
        <v>85</v>
      </c>
      <c r="AY169" s="251" t="s">
        <v>170</v>
      </c>
    </row>
    <row r="170" s="2" customFormat="1" ht="16.5" customHeight="1">
      <c r="A170" s="39"/>
      <c r="B170" s="40"/>
      <c r="C170" s="273" t="s">
        <v>244</v>
      </c>
      <c r="D170" s="273" t="s">
        <v>298</v>
      </c>
      <c r="E170" s="274" t="s">
        <v>1347</v>
      </c>
      <c r="F170" s="275" t="s">
        <v>1348</v>
      </c>
      <c r="G170" s="276" t="s">
        <v>183</v>
      </c>
      <c r="H170" s="277">
        <v>3</v>
      </c>
      <c r="I170" s="278"/>
      <c r="J170" s="279">
        <f>ROUND(I170*H170,2)</f>
        <v>0</v>
      </c>
      <c r="K170" s="275" t="s">
        <v>1</v>
      </c>
      <c r="L170" s="280"/>
      <c r="M170" s="281" t="s">
        <v>1</v>
      </c>
      <c r="N170" s="282" t="s">
        <v>43</v>
      </c>
      <c r="O170" s="92"/>
      <c r="P170" s="236">
        <f>O170*H170</f>
        <v>0</v>
      </c>
      <c r="Q170" s="236">
        <v>0.12</v>
      </c>
      <c r="R170" s="236">
        <f>Q170*H170</f>
        <v>0.35999999999999999</v>
      </c>
      <c r="S170" s="236">
        <v>0</v>
      </c>
      <c r="T170" s="237">
        <f>S170*H170</f>
        <v>0</v>
      </c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R170" s="238" t="s">
        <v>210</v>
      </c>
      <c r="AT170" s="238" t="s">
        <v>298</v>
      </c>
      <c r="AU170" s="238" t="s">
        <v>87</v>
      </c>
      <c r="AY170" s="18" t="s">
        <v>170</v>
      </c>
      <c r="BE170" s="239">
        <f>IF(N170="základní",J170,0)</f>
        <v>0</v>
      </c>
      <c r="BF170" s="239">
        <f>IF(N170="snížená",J170,0)</f>
        <v>0</v>
      </c>
      <c r="BG170" s="239">
        <f>IF(N170="zákl. přenesená",J170,0)</f>
        <v>0</v>
      </c>
      <c r="BH170" s="239">
        <f>IF(N170="sníž. přenesená",J170,0)</f>
        <v>0</v>
      </c>
      <c r="BI170" s="239">
        <f>IF(N170="nulová",J170,0)</f>
        <v>0</v>
      </c>
      <c r="BJ170" s="18" t="s">
        <v>85</v>
      </c>
      <c r="BK170" s="239">
        <f>ROUND(I170*H170,2)</f>
        <v>0</v>
      </c>
      <c r="BL170" s="18" t="s">
        <v>177</v>
      </c>
      <c r="BM170" s="238" t="s">
        <v>1349</v>
      </c>
    </row>
    <row r="171" s="14" customFormat="1">
      <c r="A171" s="14"/>
      <c r="B171" s="252"/>
      <c r="C171" s="253"/>
      <c r="D171" s="242" t="s">
        <v>179</v>
      </c>
      <c r="E171" s="254" t="s">
        <v>1</v>
      </c>
      <c r="F171" s="255" t="s">
        <v>1335</v>
      </c>
      <c r="G171" s="253"/>
      <c r="H171" s="254" t="s">
        <v>1</v>
      </c>
      <c r="I171" s="256"/>
      <c r="J171" s="253"/>
      <c r="K171" s="253"/>
      <c r="L171" s="257"/>
      <c r="M171" s="258"/>
      <c r="N171" s="259"/>
      <c r="O171" s="259"/>
      <c r="P171" s="259"/>
      <c r="Q171" s="259"/>
      <c r="R171" s="259"/>
      <c r="S171" s="259"/>
      <c r="T171" s="260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T171" s="261" t="s">
        <v>179</v>
      </c>
      <c r="AU171" s="261" t="s">
        <v>87</v>
      </c>
      <c r="AV171" s="14" t="s">
        <v>85</v>
      </c>
      <c r="AW171" s="14" t="s">
        <v>34</v>
      </c>
      <c r="AX171" s="14" t="s">
        <v>78</v>
      </c>
      <c r="AY171" s="261" t="s">
        <v>170</v>
      </c>
    </row>
    <row r="172" s="13" customFormat="1">
      <c r="A172" s="13"/>
      <c r="B172" s="240"/>
      <c r="C172" s="241"/>
      <c r="D172" s="242" t="s">
        <v>179</v>
      </c>
      <c r="E172" s="243" t="s">
        <v>1</v>
      </c>
      <c r="F172" s="244" t="s">
        <v>185</v>
      </c>
      <c r="G172" s="241"/>
      <c r="H172" s="245">
        <v>3</v>
      </c>
      <c r="I172" s="246"/>
      <c r="J172" s="241"/>
      <c r="K172" s="241"/>
      <c r="L172" s="247"/>
      <c r="M172" s="248"/>
      <c r="N172" s="249"/>
      <c r="O172" s="249"/>
      <c r="P172" s="249"/>
      <c r="Q172" s="249"/>
      <c r="R172" s="249"/>
      <c r="S172" s="249"/>
      <c r="T172" s="250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251" t="s">
        <v>179</v>
      </c>
      <c r="AU172" s="251" t="s">
        <v>87</v>
      </c>
      <c r="AV172" s="13" t="s">
        <v>87</v>
      </c>
      <c r="AW172" s="13" t="s">
        <v>34</v>
      </c>
      <c r="AX172" s="13" t="s">
        <v>85</v>
      </c>
      <c r="AY172" s="251" t="s">
        <v>170</v>
      </c>
    </row>
    <row r="173" s="2" customFormat="1" ht="16.5" customHeight="1">
      <c r="A173" s="39"/>
      <c r="B173" s="40"/>
      <c r="C173" s="273" t="s">
        <v>8</v>
      </c>
      <c r="D173" s="273" t="s">
        <v>298</v>
      </c>
      <c r="E173" s="274" t="s">
        <v>1350</v>
      </c>
      <c r="F173" s="275" t="s">
        <v>1351</v>
      </c>
      <c r="G173" s="276" t="s">
        <v>183</v>
      </c>
      <c r="H173" s="277">
        <v>3</v>
      </c>
      <c r="I173" s="278"/>
      <c r="J173" s="279">
        <f>ROUND(I173*H173,2)</f>
        <v>0</v>
      </c>
      <c r="K173" s="275" t="s">
        <v>1</v>
      </c>
      <c r="L173" s="280"/>
      <c r="M173" s="281" t="s">
        <v>1</v>
      </c>
      <c r="N173" s="282" t="s">
        <v>43</v>
      </c>
      <c r="O173" s="92"/>
      <c r="P173" s="236">
        <f>O173*H173</f>
        <v>0</v>
      </c>
      <c r="Q173" s="236">
        <v>0.113</v>
      </c>
      <c r="R173" s="236">
        <f>Q173*H173</f>
        <v>0.33900000000000002</v>
      </c>
      <c r="S173" s="236">
        <v>0</v>
      </c>
      <c r="T173" s="237">
        <f>S173*H173</f>
        <v>0</v>
      </c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R173" s="238" t="s">
        <v>210</v>
      </c>
      <c r="AT173" s="238" t="s">
        <v>298</v>
      </c>
      <c r="AU173" s="238" t="s">
        <v>87</v>
      </c>
      <c r="AY173" s="18" t="s">
        <v>170</v>
      </c>
      <c r="BE173" s="239">
        <f>IF(N173="základní",J173,0)</f>
        <v>0</v>
      </c>
      <c r="BF173" s="239">
        <f>IF(N173="snížená",J173,0)</f>
        <v>0</v>
      </c>
      <c r="BG173" s="239">
        <f>IF(N173="zákl. přenesená",J173,0)</f>
        <v>0</v>
      </c>
      <c r="BH173" s="239">
        <f>IF(N173="sníž. přenesená",J173,0)</f>
        <v>0</v>
      </c>
      <c r="BI173" s="239">
        <f>IF(N173="nulová",J173,0)</f>
        <v>0</v>
      </c>
      <c r="BJ173" s="18" t="s">
        <v>85</v>
      </c>
      <c r="BK173" s="239">
        <f>ROUND(I173*H173,2)</f>
        <v>0</v>
      </c>
      <c r="BL173" s="18" t="s">
        <v>177</v>
      </c>
      <c r="BM173" s="238" t="s">
        <v>1352</v>
      </c>
    </row>
    <row r="174" s="14" customFormat="1">
      <c r="A174" s="14"/>
      <c r="B174" s="252"/>
      <c r="C174" s="253"/>
      <c r="D174" s="242" t="s">
        <v>179</v>
      </c>
      <c r="E174" s="254" t="s">
        <v>1</v>
      </c>
      <c r="F174" s="255" t="s">
        <v>1335</v>
      </c>
      <c r="G174" s="253"/>
      <c r="H174" s="254" t="s">
        <v>1</v>
      </c>
      <c r="I174" s="256"/>
      <c r="J174" s="253"/>
      <c r="K174" s="253"/>
      <c r="L174" s="257"/>
      <c r="M174" s="258"/>
      <c r="N174" s="259"/>
      <c r="O174" s="259"/>
      <c r="P174" s="259"/>
      <c r="Q174" s="259"/>
      <c r="R174" s="259"/>
      <c r="S174" s="259"/>
      <c r="T174" s="260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T174" s="261" t="s">
        <v>179</v>
      </c>
      <c r="AU174" s="261" t="s">
        <v>87</v>
      </c>
      <c r="AV174" s="14" t="s">
        <v>85</v>
      </c>
      <c r="AW174" s="14" t="s">
        <v>34</v>
      </c>
      <c r="AX174" s="14" t="s">
        <v>78</v>
      </c>
      <c r="AY174" s="261" t="s">
        <v>170</v>
      </c>
    </row>
    <row r="175" s="13" customFormat="1">
      <c r="A175" s="13"/>
      <c r="B175" s="240"/>
      <c r="C175" s="241"/>
      <c r="D175" s="242" t="s">
        <v>179</v>
      </c>
      <c r="E175" s="243" t="s">
        <v>1</v>
      </c>
      <c r="F175" s="244" t="s">
        <v>185</v>
      </c>
      <c r="G175" s="241"/>
      <c r="H175" s="245">
        <v>3</v>
      </c>
      <c r="I175" s="246"/>
      <c r="J175" s="241"/>
      <c r="K175" s="241"/>
      <c r="L175" s="247"/>
      <c r="M175" s="248"/>
      <c r="N175" s="249"/>
      <c r="O175" s="249"/>
      <c r="P175" s="249"/>
      <c r="Q175" s="249"/>
      <c r="R175" s="249"/>
      <c r="S175" s="249"/>
      <c r="T175" s="250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51" t="s">
        <v>179</v>
      </c>
      <c r="AU175" s="251" t="s">
        <v>87</v>
      </c>
      <c r="AV175" s="13" t="s">
        <v>87</v>
      </c>
      <c r="AW175" s="13" t="s">
        <v>34</v>
      </c>
      <c r="AX175" s="13" t="s">
        <v>85</v>
      </c>
      <c r="AY175" s="251" t="s">
        <v>170</v>
      </c>
    </row>
    <row r="176" s="2" customFormat="1" ht="16.5" customHeight="1">
      <c r="A176" s="39"/>
      <c r="B176" s="40"/>
      <c r="C176" s="273" t="s">
        <v>252</v>
      </c>
      <c r="D176" s="273" t="s">
        <v>298</v>
      </c>
      <c r="E176" s="274" t="s">
        <v>1353</v>
      </c>
      <c r="F176" s="275" t="s">
        <v>1354</v>
      </c>
      <c r="G176" s="276" t="s">
        <v>183</v>
      </c>
      <c r="H176" s="277">
        <v>5</v>
      </c>
      <c r="I176" s="278"/>
      <c r="J176" s="279">
        <f>ROUND(I176*H176,2)</f>
        <v>0</v>
      </c>
      <c r="K176" s="275" t="s">
        <v>1</v>
      </c>
      <c r="L176" s="280"/>
      <c r="M176" s="281" t="s">
        <v>1</v>
      </c>
      <c r="N176" s="282" t="s">
        <v>43</v>
      </c>
      <c r="O176" s="92"/>
      <c r="P176" s="236">
        <f>O176*H176</f>
        <v>0</v>
      </c>
      <c r="Q176" s="236">
        <v>0.095000000000000001</v>
      </c>
      <c r="R176" s="236">
        <f>Q176*H176</f>
        <v>0.47499999999999998</v>
      </c>
      <c r="S176" s="236">
        <v>0</v>
      </c>
      <c r="T176" s="237">
        <f>S176*H176</f>
        <v>0</v>
      </c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R176" s="238" t="s">
        <v>210</v>
      </c>
      <c r="AT176" s="238" t="s">
        <v>298</v>
      </c>
      <c r="AU176" s="238" t="s">
        <v>87</v>
      </c>
      <c r="AY176" s="18" t="s">
        <v>170</v>
      </c>
      <c r="BE176" s="239">
        <f>IF(N176="základní",J176,0)</f>
        <v>0</v>
      </c>
      <c r="BF176" s="239">
        <f>IF(N176="snížená",J176,0)</f>
        <v>0</v>
      </c>
      <c r="BG176" s="239">
        <f>IF(N176="zákl. přenesená",J176,0)</f>
        <v>0</v>
      </c>
      <c r="BH176" s="239">
        <f>IF(N176="sníž. přenesená",J176,0)</f>
        <v>0</v>
      </c>
      <c r="BI176" s="239">
        <f>IF(N176="nulová",J176,0)</f>
        <v>0</v>
      </c>
      <c r="BJ176" s="18" t="s">
        <v>85</v>
      </c>
      <c r="BK176" s="239">
        <f>ROUND(I176*H176,2)</f>
        <v>0</v>
      </c>
      <c r="BL176" s="18" t="s">
        <v>177</v>
      </c>
      <c r="BM176" s="238" t="s">
        <v>1355</v>
      </c>
    </row>
    <row r="177" s="2" customFormat="1" ht="16.5" customHeight="1">
      <c r="A177" s="39"/>
      <c r="B177" s="40"/>
      <c r="C177" s="273" t="s">
        <v>257</v>
      </c>
      <c r="D177" s="273" t="s">
        <v>298</v>
      </c>
      <c r="E177" s="274" t="s">
        <v>1356</v>
      </c>
      <c r="F177" s="275" t="s">
        <v>1357</v>
      </c>
      <c r="G177" s="276" t="s">
        <v>175</v>
      </c>
      <c r="H177" s="277">
        <v>86</v>
      </c>
      <c r="I177" s="278"/>
      <c r="J177" s="279">
        <f>ROUND(I177*H177,2)</f>
        <v>0</v>
      </c>
      <c r="K177" s="275" t="s">
        <v>1</v>
      </c>
      <c r="L177" s="280"/>
      <c r="M177" s="281" t="s">
        <v>1</v>
      </c>
      <c r="N177" s="282" t="s">
        <v>43</v>
      </c>
      <c r="O177" s="92"/>
      <c r="P177" s="236">
        <f>O177*H177</f>
        <v>0</v>
      </c>
      <c r="Q177" s="236">
        <v>0.014999999999999999</v>
      </c>
      <c r="R177" s="236">
        <f>Q177*H177</f>
        <v>1.29</v>
      </c>
      <c r="S177" s="236">
        <v>0</v>
      </c>
      <c r="T177" s="237">
        <f>S177*H177</f>
        <v>0</v>
      </c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R177" s="238" t="s">
        <v>210</v>
      </c>
      <c r="AT177" s="238" t="s">
        <v>298</v>
      </c>
      <c r="AU177" s="238" t="s">
        <v>87</v>
      </c>
      <c r="AY177" s="18" t="s">
        <v>170</v>
      </c>
      <c r="BE177" s="239">
        <f>IF(N177="základní",J177,0)</f>
        <v>0</v>
      </c>
      <c r="BF177" s="239">
        <f>IF(N177="snížená",J177,0)</f>
        <v>0</v>
      </c>
      <c r="BG177" s="239">
        <f>IF(N177="zákl. přenesená",J177,0)</f>
        <v>0</v>
      </c>
      <c r="BH177" s="239">
        <f>IF(N177="sníž. přenesená",J177,0)</f>
        <v>0</v>
      </c>
      <c r="BI177" s="239">
        <f>IF(N177="nulová",J177,0)</f>
        <v>0</v>
      </c>
      <c r="BJ177" s="18" t="s">
        <v>85</v>
      </c>
      <c r="BK177" s="239">
        <f>ROUND(I177*H177,2)</f>
        <v>0</v>
      </c>
      <c r="BL177" s="18" t="s">
        <v>177</v>
      </c>
      <c r="BM177" s="238" t="s">
        <v>1358</v>
      </c>
    </row>
    <row r="178" s="14" customFormat="1">
      <c r="A178" s="14"/>
      <c r="B178" s="252"/>
      <c r="C178" s="253"/>
      <c r="D178" s="242" t="s">
        <v>179</v>
      </c>
      <c r="E178" s="254" t="s">
        <v>1</v>
      </c>
      <c r="F178" s="255" t="s">
        <v>1335</v>
      </c>
      <c r="G178" s="253"/>
      <c r="H178" s="254" t="s">
        <v>1</v>
      </c>
      <c r="I178" s="256"/>
      <c r="J178" s="253"/>
      <c r="K178" s="253"/>
      <c r="L178" s="257"/>
      <c r="M178" s="258"/>
      <c r="N178" s="259"/>
      <c r="O178" s="259"/>
      <c r="P178" s="259"/>
      <c r="Q178" s="259"/>
      <c r="R178" s="259"/>
      <c r="S178" s="259"/>
      <c r="T178" s="260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T178" s="261" t="s">
        <v>179</v>
      </c>
      <c r="AU178" s="261" t="s">
        <v>87</v>
      </c>
      <c r="AV178" s="14" t="s">
        <v>85</v>
      </c>
      <c r="AW178" s="14" t="s">
        <v>34</v>
      </c>
      <c r="AX178" s="14" t="s">
        <v>78</v>
      </c>
      <c r="AY178" s="261" t="s">
        <v>170</v>
      </c>
    </row>
    <row r="179" s="13" customFormat="1">
      <c r="A179" s="13"/>
      <c r="B179" s="240"/>
      <c r="C179" s="241"/>
      <c r="D179" s="242" t="s">
        <v>179</v>
      </c>
      <c r="E179" s="243" t="s">
        <v>1</v>
      </c>
      <c r="F179" s="244" t="s">
        <v>1359</v>
      </c>
      <c r="G179" s="241"/>
      <c r="H179" s="245">
        <v>86</v>
      </c>
      <c r="I179" s="246"/>
      <c r="J179" s="241"/>
      <c r="K179" s="241"/>
      <c r="L179" s="247"/>
      <c r="M179" s="248"/>
      <c r="N179" s="249"/>
      <c r="O179" s="249"/>
      <c r="P179" s="249"/>
      <c r="Q179" s="249"/>
      <c r="R179" s="249"/>
      <c r="S179" s="249"/>
      <c r="T179" s="250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51" t="s">
        <v>179</v>
      </c>
      <c r="AU179" s="251" t="s">
        <v>87</v>
      </c>
      <c r="AV179" s="13" t="s">
        <v>87</v>
      </c>
      <c r="AW179" s="13" t="s">
        <v>34</v>
      </c>
      <c r="AX179" s="13" t="s">
        <v>85</v>
      </c>
      <c r="AY179" s="251" t="s">
        <v>170</v>
      </c>
    </row>
    <row r="180" s="2" customFormat="1" ht="16.5" customHeight="1">
      <c r="A180" s="39"/>
      <c r="B180" s="40"/>
      <c r="C180" s="273" t="s">
        <v>264</v>
      </c>
      <c r="D180" s="273" t="s">
        <v>298</v>
      </c>
      <c r="E180" s="274" t="s">
        <v>1360</v>
      </c>
      <c r="F180" s="275" t="s">
        <v>1361</v>
      </c>
      <c r="G180" s="276" t="s">
        <v>183</v>
      </c>
      <c r="H180" s="277">
        <v>2</v>
      </c>
      <c r="I180" s="278"/>
      <c r="J180" s="279">
        <f>ROUND(I180*H180,2)</f>
        <v>0</v>
      </c>
      <c r="K180" s="275" t="s">
        <v>1</v>
      </c>
      <c r="L180" s="280"/>
      <c r="M180" s="281" t="s">
        <v>1</v>
      </c>
      <c r="N180" s="282" t="s">
        <v>43</v>
      </c>
      <c r="O180" s="92"/>
      <c r="P180" s="236">
        <f>O180*H180</f>
        <v>0</v>
      </c>
      <c r="Q180" s="236">
        <v>0</v>
      </c>
      <c r="R180" s="236">
        <f>Q180*H180</f>
        <v>0</v>
      </c>
      <c r="S180" s="236">
        <v>0</v>
      </c>
      <c r="T180" s="237">
        <f>S180*H180</f>
        <v>0</v>
      </c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R180" s="238" t="s">
        <v>210</v>
      </c>
      <c r="AT180" s="238" t="s">
        <v>298</v>
      </c>
      <c r="AU180" s="238" t="s">
        <v>87</v>
      </c>
      <c r="AY180" s="18" t="s">
        <v>170</v>
      </c>
      <c r="BE180" s="239">
        <f>IF(N180="základní",J180,0)</f>
        <v>0</v>
      </c>
      <c r="BF180" s="239">
        <f>IF(N180="snížená",J180,0)</f>
        <v>0</v>
      </c>
      <c r="BG180" s="239">
        <f>IF(N180="zákl. přenesená",J180,0)</f>
        <v>0</v>
      </c>
      <c r="BH180" s="239">
        <f>IF(N180="sníž. přenesená",J180,0)</f>
        <v>0</v>
      </c>
      <c r="BI180" s="239">
        <f>IF(N180="nulová",J180,0)</f>
        <v>0</v>
      </c>
      <c r="BJ180" s="18" t="s">
        <v>85</v>
      </c>
      <c r="BK180" s="239">
        <f>ROUND(I180*H180,2)</f>
        <v>0</v>
      </c>
      <c r="BL180" s="18" t="s">
        <v>177</v>
      </c>
      <c r="BM180" s="238" t="s">
        <v>1362</v>
      </c>
    </row>
    <row r="181" s="14" customFormat="1">
      <c r="A181" s="14"/>
      <c r="B181" s="252"/>
      <c r="C181" s="253"/>
      <c r="D181" s="242" t="s">
        <v>179</v>
      </c>
      <c r="E181" s="254" t="s">
        <v>1</v>
      </c>
      <c r="F181" s="255" t="s">
        <v>1335</v>
      </c>
      <c r="G181" s="253"/>
      <c r="H181" s="254" t="s">
        <v>1</v>
      </c>
      <c r="I181" s="256"/>
      <c r="J181" s="253"/>
      <c r="K181" s="253"/>
      <c r="L181" s="257"/>
      <c r="M181" s="258"/>
      <c r="N181" s="259"/>
      <c r="O181" s="259"/>
      <c r="P181" s="259"/>
      <c r="Q181" s="259"/>
      <c r="R181" s="259"/>
      <c r="S181" s="259"/>
      <c r="T181" s="260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T181" s="261" t="s">
        <v>179</v>
      </c>
      <c r="AU181" s="261" t="s">
        <v>87</v>
      </c>
      <c r="AV181" s="14" t="s">
        <v>85</v>
      </c>
      <c r="AW181" s="14" t="s">
        <v>34</v>
      </c>
      <c r="AX181" s="14" t="s">
        <v>78</v>
      </c>
      <c r="AY181" s="261" t="s">
        <v>170</v>
      </c>
    </row>
    <row r="182" s="13" customFormat="1">
      <c r="A182" s="13"/>
      <c r="B182" s="240"/>
      <c r="C182" s="241"/>
      <c r="D182" s="242" t="s">
        <v>179</v>
      </c>
      <c r="E182" s="243" t="s">
        <v>1</v>
      </c>
      <c r="F182" s="244" t="s">
        <v>1363</v>
      </c>
      <c r="G182" s="241"/>
      <c r="H182" s="245">
        <v>2</v>
      </c>
      <c r="I182" s="246"/>
      <c r="J182" s="241"/>
      <c r="K182" s="241"/>
      <c r="L182" s="247"/>
      <c r="M182" s="248"/>
      <c r="N182" s="249"/>
      <c r="O182" s="249"/>
      <c r="P182" s="249"/>
      <c r="Q182" s="249"/>
      <c r="R182" s="249"/>
      <c r="S182" s="249"/>
      <c r="T182" s="250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251" t="s">
        <v>179</v>
      </c>
      <c r="AU182" s="251" t="s">
        <v>87</v>
      </c>
      <c r="AV182" s="13" t="s">
        <v>87</v>
      </c>
      <c r="AW182" s="13" t="s">
        <v>34</v>
      </c>
      <c r="AX182" s="13" t="s">
        <v>85</v>
      </c>
      <c r="AY182" s="251" t="s">
        <v>170</v>
      </c>
    </row>
    <row r="183" s="12" customFormat="1" ht="22.8" customHeight="1">
      <c r="A183" s="12"/>
      <c r="B183" s="211"/>
      <c r="C183" s="212"/>
      <c r="D183" s="213" t="s">
        <v>77</v>
      </c>
      <c r="E183" s="225" t="s">
        <v>498</v>
      </c>
      <c r="F183" s="225" t="s">
        <v>499</v>
      </c>
      <c r="G183" s="212"/>
      <c r="H183" s="212"/>
      <c r="I183" s="215"/>
      <c r="J183" s="226">
        <f>BK183</f>
        <v>0</v>
      </c>
      <c r="K183" s="212"/>
      <c r="L183" s="217"/>
      <c r="M183" s="218"/>
      <c r="N183" s="219"/>
      <c r="O183" s="219"/>
      <c r="P183" s="220">
        <f>P184</f>
        <v>0</v>
      </c>
      <c r="Q183" s="219"/>
      <c r="R183" s="220">
        <f>R184</f>
        <v>0</v>
      </c>
      <c r="S183" s="219"/>
      <c r="T183" s="221">
        <f>T184</f>
        <v>0</v>
      </c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R183" s="222" t="s">
        <v>85</v>
      </c>
      <c r="AT183" s="223" t="s">
        <v>77</v>
      </c>
      <c r="AU183" s="223" t="s">
        <v>85</v>
      </c>
      <c r="AY183" s="222" t="s">
        <v>170</v>
      </c>
      <c r="BK183" s="224">
        <f>BK184</f>
        <v>0</v>
      </c>
    </row>
    <row r="184" s="2" customFormat="1" ht="24.15" customHeight="1">
      <c r="A184" s="39"/>
      <c r="B184" s="40"/>
      <c r="C184" s="227" t="s">
        <v>270</v>
      </c>
      <c r="D184" s="227" t="s">
        <v>172</v>
      </c>
      <c r="E184" s="228" t="s">
        <v>1364</v>
      </c>
      <c r="F184" s="229" t="s">
        <v>1365</v>
      </c>
      <c r="G184" s="230" t="s">
        <v>278</v>
      </c>
      <c r="H184" s="231">
        <v>14.468</v>
      </c>
      <c r="I184" s="232"/>
      <c r="J184" s="233">
        <f>ROUND(I184*H184,2)</f>
        <v>0</v>
      </c>
      <c r="K184" s="229" t="s">
        <v>176</v>
      </c>
      <c r="L184" s="45"/>
      <c r="M184" s="283" t="s">
        <v>1</v>
      </c>
      <c r="N184" s="284" t="s">
        <v>43</v>
      </c>
      <c r="O184" s="285"/>
      <c r="P184" s="286">
        <f>O184*H184</f>
        <v>0</v>
      </c>
      <c r="Q184" s="286">
        <v>0</v>
      </c>
      <c r="R184" s="286">
        <f>Q184*H184</f>
        <v>0</v>
      </c>
      <c r="S184" s="286">
        <v>0</v>
      </c>
      <c r="T184" s="287">
        <f>S184*H184</f>
        <v>0</v>
      </c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R184" s="238" t="s">
        <v>177</v>
      </c>
      <c r="AT184" s="238" t="s">
        <v>172</v>
      </c>
      <c r="AU184" s="238" t="s">
        <v>87</v>
      </c>
      <c r="AY184" s="18" t="s">
        <v>170</v>
      </c>
      <c r="BE184" s="239">
        <f>IF(N184="základní",J184,0)</f>
        <v>0</v>
      </c>
      <c r="BF184" s="239">
        <f>IF(N184="snížená",J184,0)</f>
        <v>0</v>
      </c>
      <c r="BG184" s="239">
        <f>IF(N184="zákl. přenesená",J184,0)</f>
        <v>0</v>
      </c>
      <c r="BH184" s="239">
        <f>IF(N184="sníž. přenesená",J184,0)</f>
        <v>0</v>
      </c>
      <c r="BI184" s="239">
        <f>IF(N184="nulová",J184,0)</f>
        <v>0</v>
      </c>
      <c r="BJ184" s="18" t="s">
        <v>85</v>
      </c>
      <c r="BK184" s="239">
        <f>ROUND(I184*H184,2)</f>
        <v>0</v>
      </c>
      <c r="BL184" s="18" t="s">
        <v>177</v>
      </c>
      <c r="BM184" s="238" t="s">
        <v>1366</v>
      </c>
    </row>
    <row r="185" s="2" customFormat="1" ht="6.96" customHeight="1">
      <c r="A185" s="39"/>
      <c r="B185" s="67"/>
      <c r="C185" s="68"/>
      <c r="D185" s="68"/>
      <c r="E185" s="68"/>
      <c r="F185" s="68"/>
      <c r="G185" s="68"/>
      <c r="H185" s="68"/>
      <c r="I185" s="68"/>
      <c r="J185" s="68"/>
      <c r="K185" s="68"/>
      <c r="L185" s="45"/>
      <c r="M185" s="39"/>
      <c r="O185" s="39"/>
      <c r="P185" s="39"/>
      <c r="Q185" s="39"/>
      <c r="R185" s="39"/>
      <c r="S185" s="39"/>
      <c r="T185" s="39"/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</row>
  </sheetData>
  <sheetProtection sheet="1" autoFilter="0" formatColumns="0" formatRows="0" objects="1" scenarios="1" spinCount="100000" saltValue="9YVfWCL/JtnsSucoOn2zxFPMZmWCKj1vL1Pw0K0HYrAyDlnbgs15ZZb6lwbYkn8JMTzHkUODj0PR4aw30qcHtg==" hashValue="7WnoBKmy8ExsK/1viofoizCOY7MIvx3otV8uqQOipW79w1cVi54gyh9lmppZV54cR/rJ40+0l4SGt0zmTGc2Bw==" algorithmName="SHA-512" password="CC35"/>
  <autoFilter ref="C125:K184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4:H114"/>
    <mergeCell ref="E116:H116"/>
    <mergeCell ref="E118:H118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8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113</v>
      </c>
    </row>
    <row r="3" s="1" customFormat="1" ht="6.96" customHeight="1">
      <c r="B3" s="147"/>
      <c r="C3" s="148"/>
      <c r="D3" s="148"/>
      <c r="E3" s="148"/>
      <c r="F3" s="148"/>
      <c r="G3" s="148"/>
      <c r="H3" s="148"/>
      <c r="I3" s="148"/>
      <c r="J3" s="148"/>
      <c r="K3" s="148"/>
      <c r="L3" s="21"/>
      <c r="AT3" s="18" t="s">
        <v>87</v>
      </c>
    </row>
    <row r="4" s="1" customFormat="1" ht="24.96" customHeight="1">
      <c r="B4" s="21"/>
      <c r="D4" s="149" t="s">
        <v>137</v>
      </c>
      <c r="L4" s="21"/>
      <c r="M4" s="150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51" t="s">
        <v>16</v>
      </c>
      <c r="L6" s="21"/>
    </row>
    <row r="7" s="1" customFormat="1" ht="16.5" customHeight="1">
      <c r="B7" s="21"/>
      <c r="E7" s="152" t="str">
        <f>'Rekapitulace stavby'!K6</f>
        <v>Povodňový park Kamýk nad Vltavou, 2024,aktualizace 12_6</v>
      </c>
      <c r="F7" s="151"/>
      <c r="G7" s="151"/>
      <c r="H7" s="151"/>
      <c r="L7" s="21"/>
    </row>
    <row r="8" s="1" customFormat="1" ht="12" customHeight="1">
      <c r="B8" s="21"/>
      <c r="D8" s="151" t="s">
        <v>138</v>
      </c>
      <c r="L8" s="21"/>
    </row>
    <row r="9" s="2" customFormat="1" ht="16.5" customHeight="1">
      <c r="A9" s="39"/>
      <c r="B9" s="45"/>
      <c r="C9" s="39"/>
      <c r="D9" s="39"/>
      <c r="E9" s="152" t="s">
        <v>1367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 ht="12" customHeight="1">
      <c r="A10" s="39"/>
      <c r="B10" s="45"/>
      <c r="C10" s="39"/>
      <c r="D10" s="151" t="s">
        <v>140</v>
      </c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6.5" customHeight="1">
      <c r="A11" s="39"/>
      <c r="B11" s="45"/>
      <c r="C11" s="39"/>
      <c r="D11" s="39"/>
      <c r="E11" s="153" t="s">
        <v>1368</v>
      </c>
      <c r="F11" s="39"/>
      <c r="G11" s="39"/>
      <c r="H11" s="39"/>
      <c r="I11" s="39"/>
      <c r="J11" s="39"/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>
      <c r="A12" s="39"/>
      <c r="B12" s="45"/>
      <c r="C12" s="39"/>
      <c r="D12" s="39"/>
      <c r="E12" s="39"/>
      <c r="F12" s="39"/>
      <c r="G12" s="39"/>
      <c r="H12" s="39"/>
      <c r="I12" s="39"/>
      <c r="J12" s="39"/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2" customHeight="1">
      <c r="A13" s="39"/>
      <c r="B13" s="45"/>
      <c r="C13" s="39"/>
      <c r="D13" s="151" t="s">
        <v>18</v>
      </c>
      <c r="E13" s="39"/>
      <c r="F13" s="142" t="s">
        <v>1</v>
      </c>
      <c r="G13" s="39"/>
      <c r="H13" s="39"/>
      <c r="I13" s="151" t="s">
        <v>19</v>
      </c>
      <c r="J13" s="142" t="s">
        <v>1</v>
      </c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51" t="s">
        <v>20</v>
      </c>
      <c r="E14" s="39"/>
      <c r="F14" s="142" t="s">
        <v>21</v>
      </c>
      <c r="G14" s="39"/>
      <c r="H14" s="39"/>
      <c r="I14" s="151" t="s">
        <v>22</v>
      </c>
      <c r="J14" s="154" t="str">
        <f>'Rekapitulace stavby'!AN8</f>
        <v>8. 1. 2024</v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0.8" customHeight="1">
      <c r="A15" s="39"/>
      <c r="B15" s="45"/>
      <c r="C15" s="39"/>
      <c r="D15" s="39"/>
      <c r="E15" s="39"/>
      <c r="F15" s="39"/>
      <c r="G15" s="39"/>
      <c r="H15" s="39"/>
      <c r="I15" s="39"/>
      <c r="J15" s="39"/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12" customHeight="1">
      <c r="A16" s="39"/>
      <c r="B16" s="45"/>
      <c r="C16" s="39"/>
      <c r="D16" s="151" t="s">
        <v>24</v>
      </c>
      <c r="E16" s="39"/>
      <c r="F16" s="39"/>
      <c r="G16" s="39"/>
      <c r="H16" s="39"/>
      <c r="I16" s="151" t="s">
        <v>25</v>
      </c>
      <c r="J16" s="142" t="s">
        <v>1</v>
      </c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8" customHeight="1">
      <c r="A17" s="39"/>
      <c r="B17" s="45"/>
      <c r="C17" s="39"/>
      <c r="D17" s="39"/>
      <c r="E17" s="142" t="s">
        <v>26</v>
      </c>
      <c r="F17" s="39"/>
      <c r="G17" s="39"/>
      <c r="H17" s="39"/>
      <c r="I17" s="151" t="s">
        <v>27</v>
      </c>
      <c r="J17" s="142" t="s">
        <v>1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6.96" customHeight="1">
      <c r="A18" s="39"/>
      <c r="B18" s="45"/>
      <c r="C18" s="39"/>
      <c r="D18" s="39"/>
      <c r="E18" s="39"/>
      <c r="F18" s="39"/>
      <c r="G18" s="39"/>
      <c r="H18" s="39"/>
      <c r="I18" s="39"/>
      <c r="J18" s="39"/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12" customHeight="1">
      <c r="A19" s="39"/>
      <c r="B19" s="45"/>
      <c r="C19" s="39"/>
      <c r="D19" s="151" t="s">
        <v>28</v>
      </c>
      <c r="E19" s="39"/>
      <c r="F19" s="39"/>
      <c r="G19" s="39"/>
      <c r="H19" s="39"/>
      <c r="I19" s="151" t="s">
        <v>25</v>
      </c>
      <c r="J19" s="34" t="str">
        <f>'Rekapitulace stavby'!AN13</f>
        <v>Vyplň údaj</v>
      </c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8" customHeight="1">
      <c r="A20" s="39"/>
      <c r="B20" s="45"/>
      <c r="C20" s="39"/>
      <c r="D20" s="39"/>
      <c r="E20" s="34" t="str">
        <f>'Rekapitulace stavby'!E14</f>
        <v>Vyplň údaj</v>
      </c>
      <c r="F20" s="142"/>
      <c r="G20" s="142"/>
      <c r="H20" s="142"/>
      <c r="I20" s="151" t="s">
        <v>27</v>
      </c>
      <c r="J20" s="34" t="str">
        <f>'Rekapitulace stavby'!AN14</f>
        <v>Vyplň údaj</v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6.96" customHeight="1">
      <c r="A21" s="39"/>
      <c r="B21" s="45"/>
      <c r="C21" s="39"/>
      <c r="D21" s="39"/>
      <c r="E21" s="39"/>
      <c r="F21" s="39"/>
      <c r="G21" s="39"/>
      <c r="H21" s="39"/>
      <c r="I21" s="39"/>
      <c r="J21" s="39"/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12" customHeight="1">
      <c r="A22" s="39"/>
      <c r="B22" s="45"/>
      <c r="C22" s="39"/>
      <c r="D22" s="151" t="s">
        <v>30</v>
      </c>
      <c r="E22" s="39"/>
      <c r="F22" s="39"/>
      <c r="G22" s="39"/>
      <c r="H22" s="39"/>
      <c r="I22" s="151" t="s">
        <v>25</v>
      </c>
      <c r="J22" s="142" t="s">
        <v>31</v>
      </c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8" customHeight="1">
      <c r="A23" s="39"/>
      <c r="B23" s="45"/>
      <c r="C23" s="39"/>
      <c r="D23" s="39"/>
      <c r="E23" s="142" t="s">
        <v>32</v>
      </c>
      <c r="F23" s="39"/>
      <c r="G23" s="39"/>
      <c r="H23" s="39"/>
      <c r="I23" s="151" t="s">
        <v>27</v>
      </c>
      <c r="J23" s="142" t="s">
        <v>33</v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6.96" customHeight="1">
      <c r="A24" s="39"/>
      <c r="B24" s="45"/>
      <c r="C24" s="39"/>
      <c r="D24" s="39"/>
      <c r="E24" s="39"/>
      <c r="F24" s="39"/>
      <c r="G24" s="39"/>
      <c r="H24" s="39"/>
      <c r="I24" s="39"/>
      <c r="J24" s="39"/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12" customHeight="1">
      <c r="A25" s="39"/>
      <c r="B25" s="45"/>
      <c r="C25" s="39"/>
      <c r="D25" s="151" t="s">
        <v>35</v>
      </c>
      <c r="E25" s="39"/>
      <c r="F25" s="39"/>
      <c r="G25" s="39"/>
      <c r="H25" s="39"/>
      <c r="I25" s="151" t="s">
        <v>25</v>
      </c>
      <c r="J25" s="142" t="s">
        <v>1</v>
      </c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8" customHeight="1">
      <c r="A26" s="39"/>
      <c r="B26" s="45"/>
      <c r="C26" s="39"/>
      <c r="D26" s="39"/>
      <c r="E26" s="142" t="s">
        <v>32</v>
      </c>
      <c r="F26" s="39"/>
      <c r="G26" s="39"/>
      <c r="H26" s="39"/>
      <c r="I26" s="151" t="s">
        <v>27</v>
      </c>
      <c r="J26" s="142" t="s">
        <v>1</v>
      </c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2" customFormat="1" ht="6.96" customHeight="1">
      <c r="A27" s="39"/>
      <c r="B27" s="45"/>
      <c r="C27" s="39"/>
      <c r="D27" s="39"/>
      <c r="E27" s="39"/>
      <c r="F27" s="39"/>
      <c r="G27" s="39"/>
      <c r="H27" s="39"/>
      <c r="I27" s="39"/>
      <c r="J27" s="39"/>
      <c r="K27" s="39"/>
      <c r="L27" s="64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</row>
    <row r="28" s="2" customFormat="1" ht="12" customHeight="1">
      <c r="A28" s="39"/>
      <c r="B28" s="45"/>
      <c r="C28" s="39"/>
      <c r="D28" s="151" t="s">
        <v>36</v>
      </c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8" customFormat="1" ht="71.25" customHeight="1">
      <c r="A29" s="155"/>
      <c r="B29" s="156"/>
      <c r="C29" s="155"/>
      <c r="D29" s="155"/>
      <c r="E29" s="157" t="s">
        <v>37</v>
      </c>
      <c r="F29" s="157"/>
      <c r="G29" s="157"/>
      <c r="H29" s="157"/>
      <c r="I29" s="155"/>
      <c r="J29" s="155"/>
      <c r="K29" s="155"/>
      <c r="L29" s="158"/>
      <c r="S29" s="155"/>
      <c r="T29" s="155"/>
      <c r="U29" s="155"/>
      <c r="V29" s="155"/>
      <c r="W29" s="155"/>
      <c r="X29" s="155"/>
      <c r="Y29" s="155"/>
      <c r="Z29" s="155"/>
      <c r="AA29" s="155"/>
      <c r="AB29" s="155"/>
      <c r="AC29" s="155"/>
      <c r="AD29" s="155"/>
      <c r="AE29" s="155"/>
    </row>
    <row r="30" s="2" customFormat="1" ht="6.96" customHeight="1">
      <c r="A30" s="39"/>
      <c r="B30" s="45"/>
      <c r="C30" s="39"/>
      <c r="D30" s="39"/>
      <c r="E30" s="39"/>
      <c r="F30" s="39"/>
      <c r="G30" s="39"/>
      <c r="H30" s="39"/>
      <c r="I30" s="39"/>
      <c r="J30" s="39"/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9"/>
      <c r="E31" s="159"/>
      <c r="F31" s="159"/>
      <c r="G31" s="159"/>
      <c r="H31" s="159"/>
      <c r="I31" s="159"/>
      <c r="J31" s="159"/>
      <c r="K31" s="159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25.44" customHeight="1">
      <c r="A32" s="39"/>
      <c r="B32" s="45"/>
      <c r="C32" s="39"/>
      <c r="D32" s="160" t="s">
        <v>38</v>
      </c>
      <c r="E32" s="39"/>
      <c r="F32" s="39"/>
      <c r="G32" s="39"/>
      <c r="H32" s="39"/>
      <c r="I32" s="39"/>
      <c r="J32" s="161">
        <f>ROUND(J124, 2)</f>
        <v>0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6.96" customHeight="1">
      <c r="A33" s="39"/>
      <c r="B33" s="45"/>
      <c r="C33" s="39"/>
      <c r="D33" s="159"/>
      <c r="E33" s="159"/>
      <c r="F33" s="159"/>
      <c r="G33" s="159"/>
      <c r="H33" s="159"/>
      <c r="I33" s="159"/>
      <c r="J33" s="159"/>
      <c r="K33" s="159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39"/>
      <c r="F34" s="162" t="s">
        <v>40</v>
      </c>
      <c r="G34" s="39"/>
      <c r="H34" s="39"/>
      <c r="I34" s="162" t="s">
        <v>39</v>
      </c>
      <c r="J34" s="162" t="s">
        <v>41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s="2" customFormat="1" ht="14.4" customHeight="1">
      <c r="A35" s="39"/>
      <c r="B35" s="45"/>
      <c r="C35" s="39"/>
      <c r="D35" s="163" t="s">
        <v>42</v>
      </c>
      <c r="E35" s="151" t="s">
        <v>43</v>
      </c>
      <c r="F35" s="164">
        <f>ROUND((SUM(BE124:BE149)),  2)</f>
        <v>0</v>
      </c>
      <c r="G35" s="39"/>
      <c r="H35" s="39"/>
      <c r="I35" s="165">
        <v>0.20999999999999999</v>
      </c>
      <c r="J35" s="164">
        <f>ROUND(((SUM(BE124:BE149))*I35),  2)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s="2" customFormat="1" ht="14.4" customHeight="1">
      <c r="A36" s="39"/>
      <c r="B36" s="45"/>
      <c r="C36" s="39"/>
      <c r="D36" s="39"/>
      <c r="E36" s="151" t="s">
        <v>44</v>
      </c>
      <c r="F36" s="164">
        <f>ROUND((SUM(BF124:BF149)),  2)</f>
        <v>0</v>
      </c>
      <c r="G36" s="39"/>
      <c r="H36" s="39"/>
      <c r="I36" s="165">
        <v>0.14999999999999999</v>
      </c>
      <c r="J36" s="164">
        <f>ROUND(((SUM(BF124:BF149))*I36),  2)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51" t="s">
        <v>45</v>
      </c>
      <c r="F37" s="164">
        <f>ROUND((SUM(BG124:BG149)),  2)</f>
        <v>0</v>
      </c>
      <c r="G37" s="39"/>
      <c r="H37" s="39"/>
      <c r="I37" s="165">
        <v>0.20999999999999999</v>
      </c>
      <c r="J37" s="164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hidden="1" s="2" customFormat="1" ht="14.4" customHeight="1">
      <c r="A38" s="39"/>
      <c r="B38" s="45"/>
      <c r="C38" s="39"/>
      <c r="D38" s="39"/>
      <c r="E38" s="151" t="s">
        <v>46</v>
      </c>
      <c r="F38" s="164">
        <f>ROUND((SUM(BH124:BH149)),  2)</f>
        <v>0</v>
      </c>
      <c r="G38" s="39"/>
      <c r="H38" s="39"/>
      <c r="I38" s="165">
        <v>0.14999999999999999</v>
      </c>
      <c r="J38" s="164">
        <f>0</f>
        <v>0</v>
      </c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hidden="1" s="2" customFormat="1" ht="14.4" customHeight="1">
      <c r="A39" s="39"/>
      <c r="B39" s="45"/>
      <c r="C39" s="39"/>
      <c r="D39" s="39"/>
      <c r="E39" s="151" t="s">
        <v>47</v>
      </c>
      <c r="F39" s="164">
        <f>ROUND((SUM(BI124:BI149)),  2)</f>
        <v>0</v>
      </c>
      <c r="G39" s="39"/>
      <c r="H39" s="39"/>
      <c r="I39" s="165">
        <v>0</v>
      </c>
      <c r="J39" s="164">
        <f>0</f>
        <v>0</v>
      </c>
      <c r="K39" s="39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6.96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2" customFormat="1" ht="25.44" customHeight="1">
      <c r="A41" s="39"/>
      <c r="B41" s="45"/>
      <c r="C41" s="166"/>
      <c r="D41" s="167" t="s">
        <v>48</v>
      </c>
      <c r="E41" s="168"/>
      <c r="F41" s="168"/>
      <c r="G41" s="169" t="s">
        <v>49</v>
      </c>
      <c r="H41" s="170" t="s">
        <v>50</v>
      </c>
      <c r="I41" s="168"/>
      <c r="J41" s="171">
        <f>SUM(J32:J39)</f>
        <v>0</v>
      </c>
      <c r="K41" s="172"/>
      <c r="L41" s="64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</row>
    <row r="42" s="2" customFormat="1" ht="14.4" customHeight="1">
      <c r="A42" s="39"/>
      <c r="B42" s="45"/>
      <c r="C42" s="39"/>
      <c r="D42" s="39"/>
      <c r="E42" s="39"/>
      <c r="F42" s="39"/>
      <c r="G42" s="39"/>
      <c r="H42" s="39"/>
      <c r="I42" s="39"/>
      <c r="J42" s="39"/>
      <c r="K42" s="39"/>
      <c r="L42" s="64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73" t="s">
        <v>51</v>
      </c>
      <c r="E50" s="174"/>
      <c r="F50" s="174"/>
      <c r="G50" s="173" t="s">
        <v>52</v>
      </c>
      <c r="H50" s="174"/>
      <c r="I50" s="174"/>
      <c r="J50" s="174"/>
      <c r="K50" s="174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75" t="s">
        <v>53</v>
      </c>
      <c r="E61" s="176"/>
      <c r="F61" s="177" t="s">
        <v>54</v>
      </c>
      <c r="G61" s="175" t="s">
        <v>53</v>
      </c>
      <c r="H61" s="176"/>
      <c r="I61" s="176"/>
      <c r="J61" s="178" t="s">
        <v>54</v>
      </c>
      <c r="K61" s="176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73" t="s">
        <v>55</v>
      </c>
      <c r="E65" s="179"/>
      <c r="F65" s="179"/>
      <c r="G65" s="173" t="s">
        <v>56</v>
      </c>
      <c r="H65" s="179"/>
      <c r="I65" s="179"/>
      <c r="J65" s="179"/>
      <c r="K65" s="179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75" t="s">
        <v>53</v>
      </c>
      <c r="E76" s="176"/>
      <c r="F76" s="177" t="s">
        <v>54</v>
      </c>
      <c r="G76" s="175" t="s">
        <v>53</v>
      </c>
      <c r="H76" s="176"/>
      <c r="I76" s="176"/>
      <c r="J76" s="178" t="s">
        <v>54</v>
      </c>
      <c r="K76" s="176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80"/>
      <c r="C77" s="181"/>
      <c r="D77" s="181"/>
      <c r="E77" s="181"/>
      <c r="F77" s="181"/>
      <c r="G77" s="181"/>
      <c r="H77" s="181"/>
      <c r="I77" s="181"/>
      <c r="J77" s="181"/>
      <c r="K77" s="181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82"/>
      <c r="C81" s="183"/>
      <c r="D81" s="183"/>
      <c r="E81" s="183"/>
      <c r="F81" s="183"/>
      <c r="G81" s="183"/>
      <c r="H81" s="183"/>
      <c r="I81" s="183"/>
      <c r="J81" s="183"/>
      <c r="K81" s="183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142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84" t="str">
        <f>E7</f>
        <v>Povodňový park Kamýk nad Vltavou, 2024,aktualizace 12_6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1" customFormat="1" ht="12" customHeight="1">
      <c r="B86" s="22"/>
      <c r="C86" s="33" t="s">
        <v>138</v>
      </c>
      <c r="D86" s="23"/>
      <c r="E86" s="23"/>
      <c r="F86" s="23"/>
      <c r="G86" s="23"/>
      <c r="H86" s="23"/>
      <c r="I86" s="23"/>
      <c r="J86" s="23"/>
      <c r="K86" s="23"/>
      <c r="L86" s="21"/>
    </row>
    <row r="87" s="2" customFormat="1" ht="16.5" customHeight="1">
      <c r="A87" s="39"/>
      <c r="B87" s="40"/>
      <c r="C87" s="41"/>
      <c r="D87" s="41"/>
      <c r="E87" s="184" t="s">
        <v>1367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12" customHeight="1">
      <c r="A88" s="39"/>
      <c r="B88" s="40"/>
      <c r="C88" s="33" t="s">
        <v>140</v>
      </c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6.5" customHeight="1">
      <c r="A89" s="39"/>
      <c r="B89" s="40"/>
      <c r="C89" s="41"/>
      <c r="D89" s="41"/>
      <c r="E89" s="77" t="str">
        <f>E11</f>
        <v>IO 02.1 - Pobřežní cesta</v>
      </c>
      <c r="F89" s="41"/>
      <c r="G89" s="41"/>
      <c r="H89" s="41"/>
      <c r="I89" s="41"/>
      <c r="J89" s="41"/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2" customHeight="1">
      <c r="A91" s="39"/>
      <c r="B91" s="40"/>
      <c r="C91" s="33" t="s">
        <v>20</v>
      </c>
      <c r="D91" s="41"/>
      <c r="E91" s="41"/>
      <c r="F91" s="28" t="str">
        <f>F14</f>
        <v>Kamýk nad Vltavou</v>
      </c>
      <c r="G91" s="41"/>
      <c r="H91" s="41"/>
      <c r="I91" s="33" t="s">
        <v>22</v>
      </c>
      <c r="J91" s="80" t="str">
        <f>IF(J14="","",J14)</f>
        <v>8. 1. 2024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6.96" customHeight="1">
      <c r="A92" s="39"/>
      <c r="B92" s="40"/>
      <c r="C92" s="41"/>
      <c r="D92" s="41"/>
      <c r="E92" s="41"/>
      <c r="F92" s="41"/>
      <c r="G92" s="41"/>
      <c r="H92" s="41"/>
      <c r="I92" s="41"/>
      <c r="J92" s="41"/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5.15" customHeight="1">
      <c r="A93" s="39"/>
      <c r="B93" s="40"/>
      <c r="C93" s="33" t="s">
        <v>24</v>
      </c>
      <c r="D93" s="41"/>
      <c r="E93" s="41"/>
      <c r="F93" s="28" t="str">
        <f>E17</f>
        <v>Obec Kamýk nad Vltavou, Kamýk nad Vltavou 69</v>
      </c>
      <c r="G93" s="41"/>
      <c r="H93" s="41"/>
      <c r="I93" s="33" t="s">
        <v>30</v>
      </c>
      <c r="J93" s="37" t="str">
        <f>E23</f>
        <v>ŠINDLAR s.r.o.</v>
      </c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15.15" customHeight="1">
      <c r="A94" s="39"/>
      <c r="B94" s="40"/>
      <c r="C94" s="33" t="s">
        <v>28</v>
      </c>
      <c r="D94" s="41"/>
      <c r="E94" s="41"/>
      <c r="F94" s="28" t="str">
        <f>IF(E20="","",E20)</f>
        <v>Vyplň údaj</v>
      </c>
      <c r="G94" s="41"/>
      <c r="H94" s="41"/>
      <c r="I94" s="33" t="s">
        <v>35</v>
      </c>
      <c r="J94" s="37" t="str">
        <f>E26</f>
        <v>ŠINDLAR s.r.o.</v>
      </c>
      <c r="K94" s="41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9.28" customHeight="1">
      <c r="A96" s="39"/>
      <c r="B96" s="40"/>
      <c r="C96" s="185" t="s">
        <v>143</v>
      </c>
      <c r="D96" s="186"/>
      <c r="E96" s="186"/>
      <c r="F96" s="186"/>
      <c r="G96" s="186"/>
      <c r="H96" s="186"/>
      <c r="I96" s="186"/>
      <c r="J96" s="187" t="s">
        <v>144</v>
      </c>
      <c r="K96" s="186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</row>
    <row r="97" s="2" customFormat="1" ht="10.32" customHeight="1">
      <c r="A97" s="39"/>
      <c r="B97" s="40"/>
      <c r="C97" s="41"/>
      <c r="D97" s="41"/>
      <c r="E97" s="41"/>
      <c r="F97" s="41"/>
      <c r="G97" s="41"/>
      <c r="H97" s="41"/>
      <c r="I97" s="41"/>
      <c r="J97" s="41"/>
      <c r="K97" s="41"/>
      <c r="L97" s="64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</row>
    <row r="98" s="2" customFormat="1" ht="22.8" customHeight="1">
      <c r="A98" s="39"/>
      <c r="B98" s="40"/>
      <c r="C98" s="188" t="s">
        <v>145</v>
      </c>
      <c r="D98" s="41"/>
      <c r="E98" s="41"/>
      <c r="F98" s="41"/>
      <c r="G98" s="41"/>
      <c r="H98" s="41"/>
      <c r="I98" s="41"/>
      <c r="J98" s="111">
        <f>J124</f>
        <v>0</v>
      </c>
      <c r="K98" s="41"/>
      <c r="L98" s="64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U98" s="18" t="s">
        <v>146</v>
      </c>
    </row>
    <row r="99" s="9" customFormat="1" ht="24.96" customHeight="1">
      <c r="A99" s="9"/>
      <c r="B99" s="189"/>
      <c r="C99" s="190"/>
      <c r="D99" s="191" t="s">
        <v>147</v>
      </c>
      <c r="E99" s="192"/>
      <c r="F99" s="192"/>
      <c r="G99" s="192"/>
      <c r="H99" s="192"/>
      <c r="I99" s="192"/>
      <c r="J99" s="193">
        <f>J125</f>
        <v>0</v>
      </c>
      <c r="K99" s="190"/>
      <c r="L99" s="194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95"/>
      <c r="C100" s="134"/>
      <c r="D100" s="196" t="s">
        <v>148</v>
      </c>
      <c r="E100" s="197"/>
      <c r="F100" s="197"/>
      <c r="G100" s="197"/>
      <c r="H100" s="197"/>
      <c r="I100" s="197"/>
      <c r="J100" s="198">
        <f>J126</f>
        <v>0</v>
      </c>
      <c r="K100" s="134"/>
      <c r="L100" s="199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95"/>
      <c r="C101" s="134"/>
      <c r="D101" s="196" t="s">
        <v>505</v>
      </c>
      <c r="E101" s="197"/>
      <c r="F101" s="197"/>
      <c r="G101" s="197"/>
      <c r="H101" s="197"/>
      <c r="I101" s="197"/>
      <c r="J101" s="198">
        <f>J137</f>
        <v>0</v>
      </c>
      <c r="K101" s="134"/>
      <c r="L101" s="199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95"/>
      <c r="C102" s="134"/>
      <c r="D102" s="196" t="s">
        <v>154</v>
      </c>
      <c r="E102" s="197"/>
      <c r="F102" s="197"/>
      <c r="G102" s="197"/>
      <c r="H102" s="197"/>
      <c r="I102" s="197"/>
      <c r="J102" s="198">
        <f>J148</f>
        <v>0</v>
      </c>
      <c r="K102" s="134"/>
      <c r="L102" s="199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2" customFormat="1" ht="21.84" customHeight="1">
      <c r="A103" s="39"/>
      <c r="B103" s="40"/>
      <c r="C103" s="41"/>
      <c r="D103" s="41"/>
      <c r="E103" s="41"/>
      <c r="F103" s="41"/>
      <c r="G103" s="41"/>
      <c r="H103" s="41"/>
      <c r="I103" s="41"/>
      <c r="J103" s="41"/>
      <c r="K103" s="41"/>
      <c r="L103" s="64"/>
      <c r="S103" s="39"/>
      <c r="T103" s="39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</row>
    <row r="104" s="2" customFormat="1" ht="6.96" customHeight="1">
      <c r="A104" s="39"/>
      <c r="B104" s="67"/>
      <c r="C104" s="68"/>
      <c r="D104" s="68"/>
      <c r="E104" s="68"/>
      <c r="F104" s="68"/>
      <c r="G104" s="68"/>
      <c r="H104" s="68"/>
      <c r="I104" s="68"/>
      <c r="J104" s="68"/>
      <c r="K104" s="68"/>
      <c r="L104" s="64"/>
      <c r="S104" s="39"/>
      <c r="T104" s="39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</row>
    <row r="108" s="2" customFormat="1" ht="6.96" customHeight="1">
      <c r="A108" s="39"/>
      <c r="B108" s="69"/>
      <c r="C108" s="70"/>
      <c r="D108" s="70"/>
      <c r="E108" s="70"/>
      <c r="F108" s="70"/>
      <c r="G108" s="70"/>
      <c r="H108" s="70"/>
      <c r="I108" s="70"/>
      <c r="J108" s="70"/>
      <c r="K108" s="70"/>
      <c r="L108" s="64"/>
      <c r="S108" s="39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</row>
    <row r="109" s="2" customFormat="1" ht="24.96" customHeight="1">
      <c r="A109" s="39"/>
      <c r="B109" s="40"/>
      <c r="C109" s="24" t="s">
        <v>155</v>
      </c>
      <c r="D109" s="41"/>
      <c r="E109" s="41"/>
      <c r="F109" s="41"/>
      <c r="G109" s="41"/>
      <c r="H109" s="41"/>
      <c r="I109" s="41"/>
      <c r="J109" s="41"/>
      <c r="K109" s="41"/>
      <c r="L109" s="64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</row>
    <row r="110" s="2" customFormat="1" ht="6.96" customHeight="1">
      <c r="A110" s="39"/>
      <c r="B110" s="40"/>
      <c r="C110" s="41"/>
      <c r="D110" s="41"/>
      <c r="E110" s="41"/>
      <c r="F110" s="41"/>
      <c r="G110" s="41"/>
      <c r="H110" s="41"/>
      <c r="I110" s="41"/>
      <c r="J110" s="41"/>
      <c r="K110" s="41"/>
      <c r="L110" s="64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</row>
    <row r="111" s="2" customFormat="1" ht="12" customHeight="1">
      <c r="A111" s="39"/>
      <c r="B111" s="40"/>
      <c r="C111" s="33" t="s">
        <v>16</v>
      </c>
      <c r="D111" s="41"/>
      <c r="E111" s="41"/>
      <c r="F111" s="41"/>
      <c r="G111" s="41"/>
      <c r="H111" s="41"/>
      <c r="I111" s="41"/>
      <c r="J111" s="41"/>
      <c r="K111" s="41"/>
      <c r="L111" s="64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</row>
    <row r="112" s="2" customFormat="1" ht="16.5" customHeight="1">
      <c r="A112" s="39"/>
      <c r="B112" s="40"/>
      <c r="C112" s="41"/>
      <c r="D112" s="41"/>
      <c r="E112" s="184" t="str">
        <f>E7</f>
        <v>Povodňový park Kamýk nad Vltavou, 2024,aktualizace 12_6</v>
      </c>
      <c r="F112" s="33"/>
      <c r="G112" s="33"/>
      <c r="H112" s="33"/>
      <c r="I112" s="41"/>
      <c r="J112" s="41"/>
      <c r="K112" s="41"/>
      <c r="L112" s="64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</row>
    <row r="113" s="1" customFormat="1" ht="12" customHeight="1">
      <c r="B113" s="22"/>
      <c r="C113" s="33" t="s">
        <v>138</v>
      </c>
      <c r="D113" s="23"/>
      <c r="E113" s="23"/>
      <c r="F113" s="23"/>
      <c r="G113" s="23"/>
      <c r="H113" s="23"/>
      <c r="I113" s="23"/>
      <c r="J113" s="23"/>
      <c r="K113" s="23"/>
      <c r="L113" s="21"/>
    </row>
    <row r="114" s="2" customFormat="1" ht="16.5" customHeight="1">
      <c r="A114" s="39"/>
      <c r="B114" s="40"/>
      <c r="C114" s="41"/>
      <c r="D114" s="41"/>
      <c r="E114" s="184" t="s">
        <v>1367</v>
      </c>
      <c r="F114" s="41"/>
      <c r="G114" s="41"/>
      <c r="H114" s="41"/>
      <c r="I114" s="41"/>
      <c r="J114" s="41"/>
      <c r="K114" s="41"/>
      <c r="L114" s="64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2" customFormat="1" ht="12" customHeight="1">
      <c r="A115" s="39"/>
      <c r="B115" s="40"/>
      <c r="C115" s="33" t="s">
        <v>140</v>
      </c>
      <c r="D115" s="41"/>
      <c r="E115" s="41"/>
      <c r="F115" s="41"/>
      <c r="G115" s="41"/>
      <c r="H115" s="41"/>
      <c r="I115" s="41"/>
      <c r="J115" s="41"/>
      <c r="K115" s="41"/>
      <c r="L115" s="64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2" customFormat="1" ht="16.5" customHeight="1">
      <c r="A116" s="39"/>
      <c r="B116" s="40"/>
      <c r="C116" s="41"/>
      <c r="D116" s="41"/>
      <c r="E116" s="77" t="str">
        <f>E11</f>
        <v>IO 02.1 - Pobřežní cesta</v>
      </c>
      <c r="F116" s="41"/>
      <c r="G116" s="41"/>
      <c r="H116" s="41"/>
      <c r="I116" s="41"/>
      <c r="J116" s="41"/>
      <c r="K116" s="41"/>
      <c r="L116" s="64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6.96" customHeight="1">
      <c r="A117" s="39"/>
      <c r="B117" s="40"/>
      <c r="C117" s="41"/>
      <c r="D117" s="41"/>
      <c r="E117" s="41"/>
      <c r="F117" s="41"/>
      <c r="G117" s="41"/>
      <c r="H117" s="41"/>
      <c r="I117" s="41"/>
      <c r="J117" s="41"/>
      <c r="K117" s="41"/>
      <c r="L117" s="64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2" customFormat="1" ht="12" customHeight="1">
      <c r="A118" s="39"/>
      <c r="B118" s="40"/>
      <c r="C118" s="33" t="s">
        <v>20</v>
      </c>
      <c r="D118" s="41"/>
      <c r="E118" s="41"/>
      <c r="F118" s="28" t="str">
        <f>F14</f>
        <v>Kamýk nad Vltavou</v>
      </c>
      <c r="G118" s="41"/>
      <c r="H118" s="41"/>
      <c r="I118" s="33" t="s">
        <v>22</v>
      </c>
      <c r="J118" s="80" t="str">
        <f>IF(J14="","",J14)</f>
        <v>8. 1. 2024</v>
      </c>
      <c r="K118" s="41"/>
      <c r="L118" s="64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2" customFormat="1" ht="6.96" customHeight="1">
      <c r="A119" s="39"/>
      <c r="B119" s="40"/>
      <c r="C119" s="41"/>
      <c r="D119" s="41"/>
      <c r="E119" s="41"/>
      <c r="F119" s="41"/>
      <c r="G119" s="41"/>
      <c r="H119" s="41"/>
      <c r="I119" s="41"/>
      <c r="J119" s="41"/>
      <c r="K119" s="41"/>
      <c r="L119" s="64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2" customFormat="1" ht="15.15" customHeight="1">
      <c r="A120" s="39"/>
      <c r="B120" s="40"/>
      <c r="C120" s="33" t="s">
        <v>24</v>
      </c>
      <c r="D120" s="41"/>
      <c r="E120" s="41"/>
      <c r="F120" s="28" t="str">
        <f>E17</f>
        <v>Obec Kamýk nad Vltavou, Kamýk nad Vltavou 69</v>
      </c>
      <c r="G120" s="41"/>
      <c r="H120" s="41"/>
      <c r="I120" s="33" t="s">
        <v>30</v>
      </c>
      <c r="J120" s="37" t="str">
        <f>E23</f>
        <v>ŠINDLAR s.r.o.</v>
      </c>
      <c r="K120" s="41"/>
      <c r="L120" s="64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s="2" customFormat="1" ht="15.15" customHeight="1">
      <c r="A121" s="39"/>
      <c r="B121" s="40"/>
      <c r="C121" s="33" t="s">
        <v>28</v>
      </c>
      <c r="D121" s="41"/>
      <c r="E121" s="41"/>
      <c r="F121" s="28" t="str">
        <f>IF(E20="","",E20)</f>
        <v>Vyplň údaj</v>
      </c>
      <c r="G121" s="41"/>
      <c r="H121" s="41"/>
      <c r="I121" s="33" t="s">
        <v>35</v>
      </c>
      <c r="J121" s="37" t="str">
        <f>E26</f>
        <v>ŠINDLAR s.r.o.</v>
      </c>
      <c r="K121" s="41"/>
      <c r="L121" s="64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</row>
    <row r="122" s="2" customFormat="1" ht="10.32" customHeight="1">
      <c r="A122" s="39"/>
      <c r="B122" s="40"/>
      <c r="C122" s="41"/>
      <c r="D122" s="41"/>
      <c r="E122" s="41"/>
      <c r="F122" s="41"/>
      <c r="G122" s="41"/>
      <c r="H122" s="41"/>
      <c r="I122" s="41"/>
      <c r="J122" s="41"/>
      <c r="K122" s="41"/>
      <c r="L122" s="64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</row>
    <row r="123" s="11" customFormat="1" ht="29.28" customHeight="1">
      <c r="A123" s="200"/>
      <c r="B123" s="201"/>
      <c r="C123" s="202" t="s">
        <v>156</v>
      </c>
      <c r="D123" s="203" t="s">
        <v>63</v>
      </c>
      <c r="E123" s="203" t="s">
        <v>59</v>
      </c>
      <c r="F123" s="203" t="s">
        <v>60</v>
      </c>
      <c r="G123" s="203" t="s">
        <v>157</v>
      </c>
      <c r="H123" s="203" t="s">
        <v>158</v>
      </c>
      <c r="I123" s="203" t="s">
        <v>159</v>
      </c>
      <c r="J123" s="203" t="s">
        <v>144</v>
      </c>
      <c r="K123" s="204" t="s">
        <v>160</v>
      </c>
      <c r="L123" s="205"/>
      <c r="M123" s="101" t="s">
        <v>1</v>
      </c>
      <c r="N123" s="102" t="s">
        <v>42</v>
      </c>
      <c r="O123" s="102" t="s">
        <v>161</v>
      </c>
      <c r="P123" s="102" t="s">
        <v>162</v>
      </c>
      <c r="Q123" s="102" t="s">
        <v>163</v>
      </c>
      <c r="R123" s="102" t="s">
        <v>164</v>
      </c>
      <c r="S123" s="102" t="s">
        <v>165</v>
      </c>
      <c r="T123" s="103" t="s">
        <v>166</v>
      </c>
      <c r="U123" s="200"/>
      <c r="V123" s="200"/>
      <c r="W123" s="200"/>
      <c r="X123" s="200"/>
      <c r="Y123" s="200"/>
      <c r="Z123" s="200"/>
      <c r="AA123" s="200"/>
      <c r="AB123" s="200"/>
      <c r="AC123" s="200"/>
      <c r="AD123" s="200"/>
      <c r="AE123" s="200"/>
    </row>
    <row r="124" s="2" customFormat="1" ht="22.8" customHeight="1">
      <c r="A124" s="39"/>
      <c r="B124" s="40"/>
      <c r="C124" s="108" t="s">
        <v>167</v>
      </c>
      <c r="D124" s="41"/>
      <c r="E124" s="41"/>
      <c r="F124" s="41"/>
      <c r="G124" s="41"/>
      <c r="H124" s="41"/>
      <c r="I124" s="41"/>
      <c r="J124" s="206">
        <f>BK124</f>
        <v>0</v>
      </c>
      <c r="K124" s="41"/>
      <c r="L124" s="45"/>
      <c r="M124" s="104"/>
      <c r="N124" s="207"/>
      <c r="O124" s="105"/>
      <c r="P124" s="208">
        <f>P125</f>
        <v>0</v>
      </c>
      <c r="Q124" s="105"/>
      <c r="R124" s="208">
        <f>R125</f>
        <v>781.866221</v>
      </c>
      <c r="S124" s="105"/>
      <c r="T124" s="209">
        <f>T125</f>
        <v>0</v>
      </c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T124" s="18" t="s">
        <v>77</v>
      </c>
      <c r="AU124" s="18" t="s">
        <v>146</v>
      </c>
      <c r="BK124" s="210">
        <f>BK125</f>
        <v>0</v>
      </c>
    </row>
    <row r="125" s="12" customFormat="1" ht="25.92" customHeight="1">
      <c r="A125" s="12"/>
      <c r="B125" s="211"/>
      <c r="C125" s="212"/>
      <c r="D125" s="213" t="s">
        <v>77</v>
      </c>
      <c r="E125" s="214" t="s">
        <v>168</v>
      </c>
      <c r="F125" s="214" t="s">
        <v>169</v>
      </c>
      <c r="G125" s="212"/>
      <c r="H125" s="212"/>
      <c r="I125" s="215"/>
      <c r="J125" s="216">
        <f>BK125</f>
        <v>0</v>
      </c>
      <c r="K125" s="212"/>
      <c r="L125" s="217"/>
      <c r="M125" s="218"/>
      <c r="N125" s="219"/>
      <c r="O125" s="219"/>
      <c r="P125" s="220">
        <f>P126+P137+P148</f>
        <v>0</v>
      </c>
      <c r="Q125" s="219"/>
      <c r="R125" s="220">
        <f>R126+R137+R148</f>
        <v>781.866221</v>
      </c>
      <c r="S125" s="219"/>
      <c r="T125" s="221">
        <f>T126+T137+T148</f>
        <v>0</v>
      </c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222" t="s">
        <v>85</v>
      </c>
      <c r="AT125" s="223" t="s">
        <v>77</v>
      </c>
      <c r="AU125" s="223" t="s">
        <v>78</v>
      </c>
      <c r="AY125" s="222" t="s">
        <v>170</v>
      </c>
      <c r="BK125" s="224">
        <f>BK126+BK137+BK148</f>
        <v>0</v>
      </c>
    </row>
    <row r="126" s="12" customFormat="1" ht="22.8" customHeight="1">
      <c r="A126" s="12"/>
      <c r="B126" s="211"/>
      <c r="C126" s="212"/>
      <c r="D126" s="213" t="s">
        <v>77</v>
      </c>
      <c r="E126" s="225" t="s">
        <v>85</v>
      </c>
      <c r="F126" s="225" t="s">
        <v>171</v>
      </c>
      <c r="G126" s="212"/>
      <c r="H126" s="212"/>
      <c r="I126" s="215"/>
      <c r="J126" s="226">
        <f>BK126</f>
        <v>0</v>
      </c>
      <c r="K126" s="212"/>
      <c r="L126" s="217"/>
      <c r="M126" s="218"/>
      <c r="N126" s="219"/>
      <c r="O126" s="219"/>
      <c r="P126" s="220">
        <f>SUM(P127:P136)</f>
        <v>0</v>
      </c>
      <c r="Q126" s="219"/>
      <c r="R126" s="220">
        <f>SUM(R127:R136)</f>
        <v>0</v>
      </c>
      <c r="S126" s="219"/>
      <c r="T126" s="221">
        <f>SUM(T127:T136)</f>
        <v>0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222" t="s">
        <v>85</v>
      </c>
      <c r="AT126" s="223" t="s">
        <v>77</v>
      </c>
      <c r="AU126" s="223" t="s">
        <v>85</v>
      </c>
      <c r="AY126" s="222" t="s">
        <v>170</v>
      </c>
      <c r="BK126" s="224">
        <f>SUM(BK127:BK136)</f>
        <v>0</v>
      </c>
    </row>
    <row r="127" s="2" customFormat="1" ht="33" customHeight="1">
      <c r="A127" s="39"/>
      <c r="B127" s="40"/>
      <c r="C127" s="227" t="s">
        <v>85</v>
      </c>
      <c r="D127" s="227" t="s">
        <v>172</v>
      </c>
      <c r="E127" s="228" t="s">
        <v>1369</v>
      </c>
      <c r="F127" s="229" t="s">
        <v>1370</v>
      </c>
      <c r="G127" s="230" t="s">
        <v>224</v>
      </c>
      <c r="H127" s="231">
        <v>474.94999999999999</v>
      </c>
      <c r="I127" s="232"/>
      <c r="J127" s="233">
        <f>ROUND(I127*H127,2)</f>
        <v>0</v>
      </c>
      <c r="K127" s="229" t="s">
        <v>176</v>
      </c>
      <c r="L127" s="45"/>
      <c r="M127" s="234" t="s">
        <v>1</v>
      </c>
      <c r="N127" s="235" t="s">
        <v>43</v>
      </c>
      <c r="O127" s="92"/>
      <c r="P127" s="236">
        <f>O127*H127</f>
        <v>0</v>
      </c>
      <c r="Q127" s="236">
        <v>0</v>
      </c>
      <c r="R127" s="236">
        <f>Q127*H127</f>
        <v>0</v>
      </c>
      <c r="S127" s="236">
        <v>0</v>
      </c>
      <c r="T127" s="237">
        <f>S127*H127</f>
        <v>0</v>
      </c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R127" s="238" t="s">
        <v>177</v>
      </c>
      <c r="AT127" s="238" t="s">
        <v>172</v>
      </c>
      <c r="AU127" s="238" t="s">
        <v>87</v>
      </c>
      <c r="AY127" s="18" t="s">
        <v>170</v>
      </c>
      <c r="BE127" s="239">
        <f>IF(N127="základní",J127,0)</f>
        <v>0</v>
      </c>
      <c r="BF127" s="239">
        <f>IF(N127="snížená",J127,0)</f>
        <v>0</v>
      </c>
      <c r="BG127" s="239">
        <f>IF(N127="zákl. přenesená",J127,0)</f>
        <v>0</v>
      </c>
      <c r="BH127" s="239">
        <f>IF(N127="sníž. přenesená",J127,0)</f>
        <v>0</v>
      </c>
      <c r="BI127" s="239">
        <f>IF(N127="nulová",J127,0)</f>
        <v>0</v>
      </c>
      <c r="BJ127" s="18" t="s">
        <v>85</v>
      </c>
      <c r="BK127" s="239">
        <f>ROUND(I127*H127,2)</f>
        <v>0</v>
      </c>
      <c r="BL127" s="18" t="s">
        <v>177</v>
      </c>
      <c r="BM127" s="238" t="s">
        <v>1371</v>
      </c>
    </row>
    <row r="128" s="13" customFormat="1">
      <c r="A128" s="13"/>
      <c r="B128" s="240"/>
      <c r="C128" s="241"/>
      <c r="D128" s="242" t="s">
        <v>179</v>
      </c>
      <c r="E128" s="243" t="s">
        <v>1</v>
      </c>
      <c r="F128" s="244" t="s">
        <v>1372</v>
      </c>
      <c r="G128" s="241"/>
      <c r="H128" s="245">
        <v>474.94999999999999</v>
      </c>
      <c r="I128" s="246"/>
      <c r="J128" s="241"/>
      <c r="K128" s="241"/>
      <c r="L128" s="247"/>
      <c r="M128" s="248"/>
      <c r="N128" s="249"/>
      <c r="O128" s="249"/>
      <c r="P128" s="249"/>
      <c r="Q128" s="249"/>
      <c r="R128" s="249"/>
      <c r="S128" s="249"/>
      <c r="T128" s="250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251" t="s">
        <v>179</v>
      </c>
      <c r="AU128" s="251" t="s">
        <v>87</v>
      </c>
      <c r="AV128" s="13" t="s">
        <v>87</v>
      </c>
      <c r="AW128" s="13" t="s">
        <v>34</v>
      </c>
      <c r="AX128" s="13" t="s">
        <v>85</v>
      </c>
      <c r="AY128" s="251" t="s">
        <v>170</v>
      </c>
    </row>
    <row r="129" s="2" customFormat="1" ht="62.7" customHeight="1">
      <c r="A129" s="39"/>
      <c r="B129" s="40"/>
      <c r="C129" s="227" t="s">
        <v>87</v>
      </c>
      <c r="D129" s="227" t="s">
        <v>172</v>
      </c>
      <c r="E129" s="228" t="s">
        <v>1301</v>
      </c>
      <c r="F129" s="229" t="s">
        <v>1302</v>
      </c>
      <c r="G129" s="230" t="s">
        <v>224</v>
      </c>
      <c r="H129" s="231">
        <v>474.94999999999999</v>
      </c>
      <c r="I129" s="232"/>
      <c r="J129" s="233">
        <f>ROUND(I129*H129,2)</f>
        <v>0</v>
      </c>
      <c r="K129" s="229" t="s">
        <v>176</v>
      </c>
      <c r="L129" s="45"/>
      <c r="M129" s="234" t="s">
        <v>1</v>
      </c>
      <c r="N129" s="235" t="s">
        <v>43</v>
      </c>
      <c r="O129" s="92"/>
      <c r="P129" s="236">
        <f>O129*H129</f>
        <v>0</v>
      </c>
      <c r="Q129" s="236">
        <v>0</v>
      </c>
      <c r="R129" s="236">
        <f>Q129*H129</f>
        <v>0</v>
      </c>
      <c r="S129" s="236">
        <v>0</v>
      </c>
      <c r="T129" s="237">
        <f>S129*H129</f>
        <v>0</v>
      </c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R129" s="238" t="s">
        <v>177</v>
      </c>
      <c r="AT129" s="238" t="s">
        <v>172</v>
      </c>
      <c r="AU129" s="238" t="s">
        <v>87</v>
      </c>
      <c r="AY129" s="18" t="s">
        <v>170</v>
      </c>
      <c r="BE129" s="239">
        <f>IF(N129="základní",J129,0)</f>
        <v>0</v>
      </c>
      <c r="BF129" s="239">
        <f>IF(N129="snížená",J129,0)</f>
        <v>0</v>
      </c>
      <c r="BG129" s="239">
        <f>IF(N129="zákl. přenesená",J129,0)</f>
        <v>0</v>
      </c>
      <c r="BH129" s="239">
        <f>IF(N129="sníž. přenesená",J129,0)</f>
        <v>0</v>
      </c>
      <c r="BI129" s="239">
        <f>IF(N129="nulová",J129,0)</f>
        <v>0</v>
      </c>
      <c r="BJ129" s="18" t="s">
        <v>85</v>
      </c>
      <c r="BK129" s="239">
        <f>ROUND(I129*H129,2)</f>
        <v>0</v>
      </c>
      <c r="BL129" s="18" t="s">
        <v>177</v>
      </c>
      <c r="BM129" s="238" t="s">
        <v>1373</v>
      </c>
    </row>
    <row r="130" s="13" customFormat="1">
      <c r="A130" s="13"/>
      <c r="B130" s="240"/>
      <c r="C130" s="241"/>
      <c r="D130" s="242" t="s">
        <v>179</v>
      </c>
      <c r="E130" s="243" t="s">
        <v>1</v>
      </c>
      <c r="F130" s="244" t="s">
        <v>1374</v>
      </c>
      <c r="G130" s="241"/>
      <c r="H130" s="245">
        <v>474.94999999999999</v>
      </c>
      <c r="I130" s="246"/>
      <c r="J130" s="241"/>
      <c r="K130" s="241"/>
      <c r="L130" s="247"/>
      <c r="M130" s="248"/>
      <c r="N130" s="249"/>
      <c r="O130" s="249"/>
      <c r="P130" s="249"/>
      <c r="Q130" s="249"/>
      <c r="R130" s="249"/>
      <c r="S130" s="249"/>
      <c r="T130" s="250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51" t="s">
        <v>179</v>
      </c>
      <c r="AU130" s="251" t="s">
        <v>87</v>
      </c>
      <c r="AV130" s="13" t="s">
        <v>87</v>
      </c>
      <c r="AW130" s="13" t="s">
        <v>34</v>
      </c>
      <c r="AX130" s="13" t="s">
        <v>85</v>
      </c>
      <c r="AY130" s="251" t="s">
        <v>170</v>
      </c>
    </row>
    <row r="131" s="2" customFormat="1" ht="66.75" customHeight="1">
      <c r="A131" s="39"/>
      <c r="B131" s="40"/>
      <c r="C131" s="227" t="s">
        <v>185</v>
      </c>
      <c r="D131" s="227" t="s">
        <v>172</v>
      </c>
      <c r="E131" s="228" t="s">
        <v>1305</v>
      </c>
      <c r="F131" s="229" t="s">
        <v>1306</v>
      </c>
      <c r="G131" s="230" t="s">
        <v>224</v>
      </c>
      <c r="H131" s="231">
        <v>10448.9</v>
      </c>
      <c r="I131" s="232"/>
      <c r="J131" s="233">
        <f>ROUND(I131*H131,2)</f>
        <v>0</v>
      </c>
      <c r="K131" s="229" t="s">
        <v>176</v>
      </c>
      <c r="L131" s="45"/>
      <c r="M131" s="234" t="s">
        <v>1</v>
      </c>
      <c r="N131" s="235" t="s">
        <v>43</v>
      </c>
      <c r="O131" s="92"/>
      <c r="P131" s="236">
        <f>O131*H131</f>
        <v>0</v>
      </c>
      <c r="Q131" s="236">
        <v>0</v>
      </c>
      <c r="R131" s="236">
        <f>Q131*H131</f>
        <v>0</v>
      </c>
      <c r="S131" s="236">
        <v>0</v>
      </c>
      <c r="T131" s="237">
        <f>S131*H131</f>
        <v>0</v>
      </c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R131" s="238" t="s">
        <v>177</v>
      </c>
      <c r="AT131" s="238" t="s">
        <v>172</v>
      </c>
      <c r="AU131" s="238" t="s">
        <v>87</v>
      </c>
      <c r="AY131" s="18" t="s">
        <v>170</v>
      </c>
      <c r="BE131" s="239">
        <f>IF(N131="základní",J131,0)</f>
        <v>0</v>
      </c>
      <c r="BF131" s="239">
        <f>IF(N131="snížená",J131,0)</f>
        <v>0</v>
      </c>
      <c r="BG131" s="239">
        <f>IF(N131="zákl. přenesená",J131,0)</f>
        <v>0</v>
      </c>
      <c r="BH131" s="239">
        <f>IF(N131="sníž. přenesená",J131,0)</f>
        <v>0</v>
      </c>
      <c r="BI131" s="239">
        <f>IF(N131="nulová",J131,0)</f>
        <v>0</v>
      </c>
      <c r="BJ131" s="18" t="s">
        <v>85</v>
      </c>
      <c r="BK131" s="239">
        <f>ROUND(I131*H131,2)</f>
        <v>0</v>
      </c>
      <c r="BL131" s="18" t="s">
        <v>177</v>
      </c>
      <c r="BM131" s="238" t="s">
        <v>1375</v>
      </c>
    </row>
    <row r="132" s="13" customFormat="1">
      <c r="A132" s="13"/>
      <c r="B132" s="240"/>
      <c r="C132" s="241"/>
      <c r="D132" s="242" t="s">
        <v>179</v>
      </c>
      <c r="E132" s="243" t="s">
        <v>1</v>
      </c>
      <c r="F132" s="244" t="s">
        <v>1376</v>
      </c>
      <c r="G132" s="241"/>
      <c r="H132" s="245">
        <v>10448.9</v>
      </c>
      <c r="I132" s="246"/>
      <c r="J132" s="241"/>
      <c r="K132" s="241"/>
      <c r="L132" s="247"/>
      <c r="M132" s="248"/>
      <c r="N132" s="249"/>
      <c r="O132" s="249"/>
      <c r="P132" s="249"/>
      <c r="Q132" s="249"/>
      <c r="R132" s="249"/>
      <c r="S132" s="249"/>
      <c r="T132" s="250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251" t="s">
        <v>179</v>
      </c>
      <c r="AU132" s="251" t="s">
        <v>87</v>
      </c>
      <c r="AV132" s="13" t="s">
        <v>87</v>
      </c>
      <c r="AW132" s="13" t="s">
        <v>34</v>
      </c>
      <c r="AX132" s="13" t="s">
        <v>85</v>
      </c>
      <c r="AY132" s="251" t="s">
        <v>170</v>
      </c>
    </row>
    <row r="133" s="2" customFormat="1" ht="44.25" customHeight="1">
      <c r="A133" s="39"/>
      <c r="B133" s="40"/>
      <c r="C133" s="227" t="s">
        <v>177</v>
      </c>
      <c r="D133" s="227" t="s">
        <v>172</v>
      </c>
      <c r="E133" s="228" t="s">
        <v>276</v>
      </c>
      <c r="F133" s="229" t="s">
        <v>277</v>
      </c>
      <c r="G133" s="230" t="s">
        <v>278</v>
      </c>
      <c r="H133" s="231">
        <v>854.90999999999997</v>
      </c>
      <c r="I133" s="232"/>
      <c r="J133" s="233">
        <f>ROUND(I133*H133,2)</f>
        <v>0</v>
      </c>
      <c r="K133" s="229" t="s">
        <v>176</v>
      </c>
      <c r="L133" s="45"/>
      <c r="M133" s="234" t="s">
        <v>1</v>
      </c>
      <c r="N133" s="235" t="s">
        <v>43</v>
      </c>
      <c r="O133" s="92"/>
      <c r="P133" s="236">
        <f>O133*H133</f>
        <v>0</v>
      </c>
      <c r="Q133" s="236">
        <v>0</v>
      </c>
      <c r="R133" s="236">
        <f>Q133*H133</f>
        <v>0</v>
      </c>
      <c r="S133" s="236">
        <v>0</v>
      </c>
      <c r="T133" s="237">
        <f>S133*H133</f>
        <v>0</v>
      </c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R133" s="238" t="s">
        <v>177</v>
      </c>
      <c r="AT133" s="238" t="s">
        <v>172</v>
      </c>
      <c r="AU133" s="238" t="s">
        <v>87</v>
      </c>
      <c r="AY133" s="18" t="s">
        <v>170</v>
      </c>
      <c r="BE133" s="239">
        <f>IF(N133="základní",J133,0)</f>
        <v>0</v>
      </c>
      <c r="BF133" s="239">
        <f>IF(N133="snížená",J133,0)</f>
        <v>0</v>
      </c>
      <c r="BG133" s="239">
        <f>IF(N133="zákl. přenesená",J133,0)</f>
        <v>0</v>
      </c>
      <c r="BH133" s="239">
        <f>IF(N133="sníž. přenesená",J133,0)</f>
        <v>0</v>
      </c>
      <c r="BI133" s="239">
        <f>IF(N133="nulová",J133,0)</f>
        <v>0</v>
      </c>
      <c r="BJ133" s="18" t="s">
        <v>85</v>
      </c>
      <c r="BK133" s="239">
        <f>ROUND(I133*H133,2)</f>
        <v>0</v>
      </c>
      <c r="BL133" s="18" t="s">
        <v>177</v>
      </c>
      <c r="BM133" s="238" t="s">
        <v>1377</v>
      </c>
    </row>
    <row r="134" s="13" customFormat="1">
      <c r="A134" s="13"/>
      <c r="B134" s="240"/>
      <c r="C134" s="241"/>
      <c r="D134" s="242" t="s">
        <v>179</v>
      </c>
      <c r="E134" s="243" t="s">
        <v>1</v>
      </c>
      <c r="F134" s="244" t="s">
        <v>1378</v>
      </c>
      <c r="G134" s="241"/>
      <c r="H134" s="245">
        <v>854.90999999999997</v>
      </c>
      <c r="I134" s="246"/>
      <c r="J134" s="241"/>
      <c r="K134" s="241"/>
      <c r="L134" s="247"/>
      <c r="M134" s="248"/>
      <c r="N134" s="249"/>
      <c r="O134" s="249"/>
      <c r="P134" s="249"/>
      <c r="Q134" s="249"/>
      <c r="R134" s="249"/>
      <c r="S134" s="249"/>
      <c r="T134" s="250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51" t="s">
        <v>179</v>
      </c>
      <c r="AU134" s="251" t="s">
        <v>87</v>
      </c>
      <c r="AV134" s="13" t="s">
        <v>87</v>
      </c>
      <c r="AW134" s="13" t="s">
        <v>34</v>
      </c>
      <c r="AX134" s="13" t="s">
        <v>85</v>
      </c>
      <c r="AY134" s="251" t="s">
        <v>170</v>
      </c>
    </row>
    <row r="135" s="2" customFormat="1" ht="33" customHeight="1">
      <c r="A135" s="39"/>
      <c r="B135" s="40"/>
      <c r="C135" s="227" t="s">
        <v>192</v>
      </c>
      <c r="D135" s="227" t="s">
        <v>172</v>
      </c>
      <c r="E135" s="228" t="s">
        <v>1379</v>
      </c>
      <c r="F135" s="229" t="s">
        <v>1380</v>
      </c>
      <c r="G135" s="230" t="s">
        <v>175</v>
      </c>
      <c r="H135" s="231">
        <v>622.14999999999998</v>
      </c>
      <c r="I135" s="232"/>
      <c r="J135" s="233">
        <f>ROUND(I135*H135,2)</f>
        <v>0</v>
      </c>
      <c r="K135" s="229" t="s">
        <v>176</v>
      </c>
      <c r="L135" s="45"/>
      <c r="M135" s="234" t="s">
        <v>1</v>
      </c>
      <c r="N135" s="235" t="s">
        <v>43</v>
      </c>
      <c r="O135" s="92"/>
      <c r="P135" s="236">
        <f>O135*H135</f>
        <v>0</v>
      </c>
      <c r="Q135" s="236">
        <v>0</v>
      </c>
      <c r="R135" s="236">
        <f>Q135*H135</f>
        <v>0</v>
      </c>
      <c r="S135" s="236">
        <v>0</v>
      </c>
      <c r="T135" s="237">
        <f>S135*H135</f>
        <v>0</v>
      </c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R135" s="238" t="s">
        <v>177</v>
      </c>
      <c r="AT135" s="238" t="s">
        <v>172</v>
      </c>
      <c r="AU135" s="238" t="s">
        <v>87</v>
      </c>
      <c r="AY135" s="18" t="s">
        <v>170</v>
      </c>
      <c r="BE135" s="239">
        <f>IF(N135="základní",J135,0)</f>
        <v>0</v>
      </c>
      <c r="BF135" s="239">
        <f>IF(N135="snížená",J135,0)</f>
        <v>0</v>
      </c>
      <c r="BG135" s="239">
        <f>IF(N135="zákl. přenesená",J135,0)</f>
        <v>0</v>
      </c>
      <c r="BH135" s="239">
        <f>IF(N135="sníž. přenesená",J135,0)</f>
        <v>0</v>
      </c>
      <c r="BI135" s="239">
        <f>IF(N135="nulová",J135,0)</f>
        <v>0</v>
      </c>
      <c r="BJ135" s="18" t="s">
        <v>85</v>
      </c>
      <c r="BK135" s="239">
        <f>ROUND(I135*H135,2)</f>
        <v>0</v>
      </c>
      <c r="BL135" s="18" t="s">
        <v>177</v>
      </c>
      <c r="BM135" s="238" t="s">
        <v>1381</v>
      </c>
    </row>
    <row r="136" s="13" customFormat="1">
      <c r="A136" s="13"/>
      <c r="B136" s="240"/>
      <c r="C136" s="241"/>
      <c r="D136" s="242" t="s">
        <v>179</v>
      </c>
      <c r="E136" s="243" t="s">
        <v>1</v>
      </c>
      <c r="F136" s="244" t="s">
        <v>1382</v>
      </c>
      <c r="G136" s="241"/>
      <c r="H136" s="245">
        <v>622.14999999999998</v>
      </c>
      <c r="I136" s="246"/>
      <c r="J136" s="241"/>
      <c r="K136" s="241"/>
      <c r="L136" s="247"/>
      <c r="M136" s="248"/>
      <c r="N136" s="249"/>
      <c r="O136" s="249"/>
      <c r="P136" s="249"/>
      <c r="Q136" s="249"/>
      <c r="R136" s="249"/>
      <c r="S136" s="249"/>
      <c r="T136" s="250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51" t="s">
        <v>179</v>
      </c>
      <c r="AU136" s="251" t="s">
        <v>87</v>
      </c>
      <c r="AV136" s="13" t="s">
        <v>87</v>
      </c>
      <c r="AW136" s="13" t="s">
        <v>34</v>
      </c>
      <c r="AX136" s="13" t="s">
        <v>85</v>
      </c>
      <c r="AY136" s="251" t="s">
        <v>170</v>
      </c>
    </row>
    <row r="137" s="12" customFormat="1" ht="22.8" customHeight="1">
      <c r="A137" s="12"/>
      <c r="B137" s="211"/>
      <c r="C137" s="212"/>
      <c r="D137" s="213" t="s">
        <v>77</v>
      </c>
      <c r="E137" s="225" t="s">
        <v>192</v>
      </c>
      <c r="F137" s="225" t="s">
        <v>584</v>
      </c>
      <c r="G137" s="212"/>
      <c r="H137" s="212"/>
      <c r="I137" s="215"/>
      <c r="J137" s="226">
        <f>BK137</f>
        <v>0</v>
      </c>
      <c r="K137" s="212"/>
      <c r="L137" s="217"/>
      <c r="M137" s="218"/>
      <c r="N137" s="219"/>
      <c r="O137" s="219"/>
      <c r="P137" s="220">
        <f>SUM(P138:P147)</f>
        <v>0</v>
      </c>
      <c r="Q137" s="219"/>
      <c r="R137" s="220">
        <f>SUM(R138:R147)</f>
        <v>781.866221</v>
      </c>
      <c r="S137" s="219"/>
      <c r="T137" s="221">
        <f>SUM(T138:T147)</f>
        <v>0</v>
      </c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R137" s="222" t="s">
        <v>85</v>
      </c>
      <c r="AT137" s="223" t="s">
        <v>77</v>
      </c>
      <c r="AU137" s="223" t="s">
        <v>85</v>
      </c>
      <c r="AY137" s="222" t="s">
        <v>170</v>
      </c>
      <c r="BK137" s="224">
        <f>SUM(BK138:BK147)</f>
        <v>0</v>
      </c>
    </row>
    <row r="138" s="2" customFormat="1" ht="33" customHeight="1">
      <c r="A138" s="39"/>
      <c r="B138" s="40"/>
      <c r="C138" s="227" t="s">
        <v>197</v>
      </c>
      <c r="D138" s="227" t="s">
        <v>172</v>
      </c>
      <c r="E138" s="228" t="s">
        <v>1383</v>
      </c>
      <c r="F138" s="229" t="s">
        <v>1384</v>
      </c>
      <c r="G138" s="230" t="s">
        <v>175</v>
      </c>
      <c r="H138" s="231">
        <v>617.40499999999997</v>
      </c>
      <c r="I138" s="232"/>
      <c r="J138" s="233">
        <f>ROUND(I138*H138,2)</f>
        <v>0</v>
      </c>
      <c r="K138" s="229" t="s">
        <v>176</v>
      </c>
      <c r="L138" s="45"/>
      <c r="M138" s="234" t="s">
        <v>1</v>
      </c>
      <c r="N138" s="235" t="s">
        <v>43</v>
      </c>
      <c r="O138" s="92"/>
      <c r="P138" s="236">
        <f>O138*H138</f>
        <v>0</v>
      </c>
      <c r="Q138" s="236">
        <v>0</v>
      </c>
      <c r="R138" s="236">
        <f>Q138*H138</f>
        <v>0</v>
      </c>
      <c r="S138" s="236">
        <v>0</v>
      </c>
      <c r="T138" s="237">
        <f>S138*H138</f>
        <v>0</v>
      </c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R138" s="238" t="s">
        <v>177</v>
      </c>
      <c r="AT138" s="238" t="s">
        <v>172</v>
      </c>
      <c r="AU138" s="238" t="s">
        <v>87</v>
      </c>
      <c r="AY138" s="18" t="s">
        <v>170</v>
      </c>
      <c r="BE138" s="239">
        <f>IF(N138="základní",J138,0)</f>
        <v>0</v>
      </c>
      <c r="BF138" s="239">
        <f>IF(N138="snížená",J138,0)</f>
        <v>0</v>
      </c>
      <c r="BG138" s="239">
        <f>IF(N138="zákl. přenesená",J138,0)</f>
        <v>0</v>
      </c>
      <c r="BH138" s="239">
        <f>IF(N138="sníž. přenesená",J138,0)</f>
        <v>0</v>
      </c>
      <c r="BI138" s="239">
        <f>IF(N138="nulová",J138,0)</f>
        <v>0</v>
      </c>
      <c r="BJ138" s="18" t="s">
        <v>85</v>
      </c>
      <c r="BK138" s="239">
        <f>ROUND(I138*H138,2)</f>
        <v>0</v>
      </c>
      <c r="BL138" s="18" t="s">
        <v>177</v>
      </c>
      <c r="BM138" s="238" t="s">
        <v>1385</v>
      </c>
    </row>
    <row r="139" s="13" customFormat="1">
      <c r="A139" s="13"/>
      <c r="B139" s="240"/>
      <c r="C139" s="241"/>
      <c r="D139" s="242" t="s">
        <v>179</v>
      </c>
      <c r="E139" s="243" t="s">
        <v>1</v>
      </c>
      <c r="F139" s="244" t="s">
        <v>1386</v>
      </c>
      <c r="G139" s="241"/>
      <c r="H139" s="245">
        <v>602.60000000000002</v>
      </c>
      <c r="I139" s="246"/>
      <c r="J139" s="241"/>
      <c r="K139" s="241"/>
      <c r="L139" s="247"/>
      <c r="M139" s="248"/>
      <c r="N139" s="249"/>
      <c r="O139" s="249"/>
      <c r="P139" s="249"/>
      <c r="Q139" s="249"/>
      <c r="R139" s="249"/>
      <c r="S139" s="249"/>
      <c r="T139" s="250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51" t="s">
        <v>179</v>
      </c>
      <c r="AU139" s="251" t="s">
        <v>87</v>
      </c>
      <c r="AV139" s="13" t="s">
        <v>87</v>
      </c>
      <c r="AW139" s="13" t="s">
        <v>34</v>
      </c>
      <c r="AX139" s="13" t="s">
        <v>78</v>
      </c>
      <c r="AY139" s="251" t="s">
        <v>170</v>
      </c>
    </row>
    <row r="140" s="13" customFormat="1">
      <c r="A140" s="13"/>
      <c r="B140" s="240"/>
      <c r="C140" s="241"/>
      <c r="D140" s="242" t="s">
        <v>179</v>
      </c>
      <c r="E140" s="243" t="s">
        <v>1</v>
      </c>
      <c r="F140" s="244" t="s">
        <v>1387</v>
      </c>
      <c r="G140" s="241"/>
      <c r="H140" s="245">
        <v>14.805</v>
      </c>
      <c r="I140" s="246"/>
      <c r="J140" s="241"/>
      <c r="K140" s="241"/>
      <c r="L140" s="247"/>
      <c r="M140" s="248"/>
      <c r="N140" s="249"/>
      <c r="O140" s="249"/>
      <c r="P140" s="249"/>
      <c r="Q140" s="249"/>
      <c r="R140" s="249"/>
      <c r="S140" s="249"/>
      <c r="T140" s="250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51" t="s">
        <v>179</v>
      </c>
      <c r="AU140" s="251" t="s">
        <v>87</v>
      </c>
      <c r="AV140" s="13" t="s">
        <v>87</v>
      </c>
      <c r="AW140" s="13" t="s">
        <v>34</v>
      </c>
      <c r="AX140" s="13" t="s">
        <v>78</v>
      </c>
      <c r="AY140" s="251" t="s">
        <v>170</v>
      </c>
    </row>
    <row r="141" s="15" customFormat="1">
      <c r="A141" s="15"/>
      <c r="B141" s="262"/>
      <c r="C141" s="263"/>
      <c r="D141" s="242" t="s">
        <v>179</v>
      </c>
      <c r="E141" s="264" t="s">
        <v>1</v>
      </c>
      <c r="F141" s="265" t="s">
        <v>209</v>
      </c>
      <c r="G141" s="263"/>
      <c r="H141" s="266">
        <v>617.40499999999997</v>
      </c>
      <c r="I141" s="267"/>
      <c r="J141" s="263"/>
      <c r="K141" s="263"/>
      <c r="L141" s="268"/>
      <c r="M141" s="269"/>
      <c r="N141" s="270"/>
      <c r="O141" s="270"/>
      <c r="P141" s="270"/>
      <c r="Q141" s="270"/>
      <c r="R141" s="270"/>
      <c r="S141" s="270"/>
      <c r="T141" s="271"/>
      <c r="U141" s="15"/>
      <c r="V141" s="15"/>
      <c r="W141" s="15"/>
      <c r="X141" s="15"/>
      <c r="Y141" s="15"/>
      <c r="Z141" s="15"/>
      <c r="AA141" s="15"/>
      <c r="AB141" s="15"/>
      <c r="AC141" s="15"/>
      <c r="AD141" s="15"/>
      <c r="AE141" s="15"/>
      <c r="AT141" s="272" t="s">
        <v>179</v>
      </c>
      <c r="AU141" s="272" t="s">
        <v>87</v>
      </c>
      <c r="AV141" s="15" t="s">
        <v>177</v>
      </c>
      <c r="AW141" s="15" t="s">
        <v>34</v>
      </c>
      <c r="AX141" s="15" t="s">
        <v>85</v>
      </c>
      <c r="AY141" s="272" t="s">
        <v>170</v>
      </c>
    </row>
    <row r="142" s="2" customFormat="1" ht="55.5" customHeight="1">
      <c r="A142" s="39"/>
      <c r="B142" s="40"/>
      <c r="C142" s="227" t="s">
        <v>202</v>
      </c>
      <c r="D142" s="227" t="s">
        <v>172</v>
      </c>
      <c r="E142" s="228" t="s">
        <v>1388</v>
      </c>
      <c r="F142" s="229" t="s">
        <v>1389</v>
      </c>
      <c r="G142" s="230" t="s">
        <v>175</v>
      </c>
      <c r="H142" s="231">
        <v>488.60500000000002</v>
      </c>
      <c r="I142" s="232"/>
      <c r="J142" s="233">
        <f>ROUND(I142*H142,2)</f>
        <v>0</v>
      </c>
      <c r="K142" s="229" t="s">
        <v>176</v>
      </c>
      <c r="L142" s="45"/>
      <c r="M142" s="234" t="s">
        <v>1</v>
      </c>
      <c r="N142" s="235" t="s">
        <v>43</v>
      </c>
      <c r="O142" s="92"/>
      <c r="P142" s="236">
        <f>O142*H142</f>
        <v>0</v>
      </c>
      <c r="Q142" s="236">
        <v>0.1002</v>
      </c>
      <c r="R142" s="236">
        <f>Q142*H142</f>
        <v>48.958221000000002</v>
      </c>
      <c r="S142" s="236">
        <v>0</v>
      </c>
      <c r="T142" s="237">
        <f>S142*H142</f>
        <v>0</v>
      </c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R142" s="238" t="s">
        <v>177</v>
      </c>
      <c r="AT142" s="238" t="s">
        <v>172</v>
      </c>
      <c r="AU142" s="238" t="s">
        <v>87</v>
      </c>
      <c r="AY142" s="18" t="s">
        <v>170</v>
      </c>
      <c r="BE142" s="239">
        <f>IF(N142="základní",J142,0)</f>
        <v>0</v>
      </c>
      <c r="BF142" s="239">
        <f>IF(N142="snížená",J142,0)</f>
        <v>0</v>
      </c>
      <c r="BG142" s="239">
        <f>IF(N142="zákl. přenesená",J142,0)</f>
        <v>0</v>
      </c>
      <c r="BH142" s="239">
        <f>IF(N142="sníž. přenesená",J142,0)</f>
        <v>0</v>
      </c>
      <c r="BI142" s="239">
        <f>IF(N142="nulová",J142,0)</f>
        <v>0</v>
      </c>
      <c r="BJ142" s="18" t="s">
        <v>85</v>
      </c>
      <c r="BK142" s="239">
        <f>ROUND(I142*H142,2)</f>
        <v>0</v>
      </c>
      <c r="BL142" s="18" t="s">
        <v>177</v>
      </c>
      <c r="BM142" s="238" t="s">
        <v>1390</v>
      </c>
    </row>
    <row r="143" s="13" customFormat="1">
      <c r="A143" s="13"/>
      <c r="B143" s="240"/>
      <c r="C143" s="241"/>
      <c r="D143" s="242" t="s">
        <v>179</v>
      </c>
      <c r="E143" s="243" t="s">
        <v>1</v>
      </c>
      <c r="F143" s="244" t="s">
        <v>1391</v>
      </c>
      <c r="G143" s="241"/>
      <c r="H143" s="245">
        <v>473.80000000000001</v>
      </c>
      <c r="I143" s="246"/>
      <c r="J143" s="241"/>
      <c r="K143" s="241"/>
      <c r="L143" s="247"/>
      <c r="M143" s="248"/>
      <c r="N143" s="249"/>
      <c r="O143" s="249"/>
      <c r="P143" s="249"/>
      <c r="Q143" s="249"/>
      <c r="R143" s="249"/>
      <c r="S143" s="249"/>
      <c r="T143" s="250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51" t="s">
        <v>179</v>
      </c>
      <c r="AU143" s="251" t="s">
        <v>87</v>
      </c>
      <c r="AV143" s="13" t="s">
        <v>87</v>
      </c>
      <c r="AW143" s="13" t="s">
        <v>34</v>
      </c>
      <c r="AX143" s="13" t="s">
        <v>78</v>
      </c>
      <c r="AY143" s="251" t="s">
        <v>170</v>
      </c>
    </row>
    <row r="144" s="13" customFormat="1">
      <c r="A144" s="13"/>
      <c r="B144" s="240"/>
      <c r="C144" s="241"/>
      <c r="D144" s="242" t="s">
        <v>179</v>
      </c>
      <c r="E144" s="243" t="s">
        <v>1</v>
      </c>
      <c r="F144" s="244" t="s">
        <v>1387</v>
      </c>
      <c r="G144" s="241"/>
      <c r="H144" s="245">
        <v>14.805</v>
      </c>
      <c r="I144" s="246"/>
      <c r="J144" s="241"/>
      <c r="K144" s="241"/>
      <c r="L144" s="247"/>
      <c r="M144" s="248"/>
      <c r="N144" s="249"/>
      <c r="O144" s="249"/>
      <c r="P144" s="249"/>
      <c r="Q144" s="249"/>
      <c r="R144" s="249"/>
      <c r="S144" s="249"/>
      <c r="T144" s="250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51" t="s">
        <v>179</v>
      </c>
      <c r="AU144" s="251" t="s">
        <v>87</v>
      </c>
      <c r="AV144" s="13" t="s">
        <v>87</v>
      </c>
      <c r="AW144" s="13" t="s">
        <v>34</v>
      </c>
      <c r="AX144" s="13" t="s">
        <v>78</v>
      </c>
      <c r="AY144" s="251" t="s">
        <v>170</v>
      </c>
    </row>
    <row r="145" s="15" customFormat="1">
      <c r="A145" s="15"/>
      <c r="B145" s="262"/>
      <c r="C145" s="263"/>
      <c r="D145" s="242" t="s">
        <v>179</v>
      </c>
      <c r="E145" s="264" t="s">
        <v>1</v>
      </c>
      <c r="F145" s="265" t="s">
        <v>209</v>
      </c>
      <c r="G145" s="263"/>
      <c r="H145" s="266">
        <v>488.60500000000002</v>
      </c>
      <c r="I145" s="267"/>
      <c r="J145" s="263"/>
      <c r="K145" s="263"/>
      <c r="L145" s="268"/>
      <c r="M145" s="269"/>
      <c r="N145" s="270"/>
      <c r="O145" s="270"/>
      <c r="P145" s="270"/>
      <c r="Q145" s="270"/>
      <c r="R145" s="270"/>
      <c r="S145" s="270"/>
      <c r="T145" s="271"/>
      <c r="U145" s="15"/>
      <c r="V145" s="15"/>
      <c r="W145" s="15"/>
      <c r="X145" s="15"/>
      <c r="Y145" s="15"/>
      <c r="Z145" s="15"/>
      <c r="AA145" s="15"/>
      <c r="AB145" s="15"/>
      <c r="AC145" s="15"/>
      <c r="AD145" s="15"/>
      <c r="AE145" s="15"/>
      <c r="AT145" s="272" t="s">
        <v>179</v>
      </c>
      <c r="AU145" s="272" t="s">
        <v>87</v>
      </c>
      <c r="AV145" s="15" t="s">
        <v>177</v>
      </c>
      <c r="AW145" s="15" t="s">
        <v>34</v>
      </c>
      <c r="AX145" s="15" t="s">
        <v>85</v>
      </c>
      <c r="AY145" s="272" t="s">
        <v>170</v>
      </c>
    </row>
    <row r="146" s="2" customFormat="1" ht="16.5" customHeight="1">
      <c r="A146" s="39"/>
      <c r="B146" s="40"/>
      <c r="C146" s="273" t="s">
        <v>210</v>
      </c>
      <c r="D146" s="273" t="s">
        <v>298</v>
      </c>
      <c r="E146" s="274" t="s">
        <v>1392</v>
      </c>
      <c r="F146" s="275" t="s">
        <v>1393</v>
      </c>
      <c r="G146" s="276" t="s">
        <v>278</v>
      </c>
      <c r="H146" s="277">
        <v>732.90800000000002</v>
      </c>
      <c r="I146" s="278"/>
      <c r="J146" s="279">
        <f>ROUND(I146*H146,2)</f>
        <v>0</v>
      </c>
      <c r="K146" s="275" t="s">
        <v>176</v>
      </c>
      <c r="L146" s="280"/>
      <c r="M146" s="281" t="s">
        <v>1</v>
      </c>
      <c r="N146" s="282" t="s">
        <v>43</v>
      </c>
      <c r="O146" s="92"/>
      <c r="P146" s="236">
        <f>O146*H146</f>
        <v>0</v>
      </c>
      <c r="Q146" s="236">
        <v>1</v>
      </c>
      <c r="R146" s="236">
        <f>Q146*H146</f>
        <v>732.90800000000002</v>
      </c>
      <c r="S146" s="236">
        <v>0</v>
      </c>
      <c r="T146" s="237">
        <f>S146*H146</f>
        <v>0</v>
      </c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R146" s="238" t="s">
        <v>210</v>
      </c>
      <c r="AT146" s="238" t="s">
        <v>298</v>
      </c>
      <c r="AU146" s="238" t="s">
        <v>87</v>
      </c>
      <c r="AY146" s="18" t="s">
        <v>170</v>
      </c>
      <c r="BE146" s="239">
        <f>IF(N146="základní",J146,0)</f>
        <v>0</v>
      </c>
      <c r="BF146" s="239">
        <f>IF(N146="snížená",J146,0)</f>
        <v>0</v>
      </c>
      <c r="BG146" s="239">
        <f>IF(N146="zákl. přenesená",J146,0)</f>
        <v>0</v>
      </c>
      <c r="BH146" s="239">
        <f>IF(N146="sníž. přenesená",J146,0)</f>
        <v>0</v>
      </c>
      <c r="BI146" s="239">
        <f>IF(N146="nulová",J146,0)</f>
        <v>0</v>
      </c>
      <c r="BJ146" s="18" t="s">
        <v>85</v>
      </c>
      <c r="BK146" s="239">
        <f>ROUND(I146*H146,2)</f>
        <v>0</v>
      </c>
      <c r="BL146" s="18" t="s">
        <v>177</v>
      </c>
      <c r="BM146" s="238" t="s">
        <v>1394</v>
      </c>
    </row>
    <row r="147" s="13" customFormat="1">
      <c r="A147" s="13"/>
      <c r="B147" s="240"/>
      <c r="C147" s="241"/>
      <c r="D147" s="242" t="s">
        <v>179</v>
      </c>
      <c r="E147" s="243" t="s">
        <v>1</v>
      </c>
      <c r="F147" s="244" t="s">
        <v>1395</v>
      </c>
      <c r="G147" s="241"/>
      <c r="H147" s="245">
        <v>732.90800000000002</v>
      </c>
      <c r="I147" s="246"/>
      <c r="J147" s="241"/>
      <c r="K147" s="241"/>
      <c r="L147" s="247"/>
      <c r="M147" s="248"/>
      <c r="N147" s="249"/>
      <c r="O147" s="249"/>
      <c r="P147" s="249"/>
      <c r="Q147" s="249"/>
      <c r="R147" s="249"/>
      <c r="S147" s="249"/>
      <c r="T147" s="250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51" t="s">
        <v>179</v>
      </c>
      <c r="AU147" s="251" t="s">
        <v>87</v>
      </c>
      <c r="AV147" s="13" t="s">
        <v>87</v>
      </c>
      <c r="AW147" s="13" t="s">
        <v>34</v>
      </c>
      <c r="AX147" s="13" t="s">
        <v>85</v>
      </c>
      <c r="AY147" s="251" t="s">
        <v>170</v>
      </c>
    </row>
    <row r="148" s="12" customFormat="1" ht="22.8" customHeight="1">
      <c r="A148" s="12"/>
      <c r="B148" s="211"/>
      <c r="C148" s="212"/>
      <c r="D148" s="213" t="s">
        <v>77</v>
      </c>
      <c r="E148" s="225" t="s">
        <v>498</v>
      </c>
      <c r="F148" s="225" t="s">
        <v>499</v>
      </c>
      <c r="G148" s="212"/>
      <c r="H148" s="212"/>
      <c r="I148" s="215"/>
      <c r="J148" s="226">
        <f>BK148</f>
        <v>0</v>
      </c>
      <c r="K148" s="212"/>
      <c r="L148" s="217"/>
      <c r="M148" s="218"/>
      <c r="N148" s="219"/>
      <c r="O148" s="219"/>
      <c r="P148" s="220">
        <f>P149</f>
        <v>0</v>
      </c>
      <c r="Q148" s="219"/>
      <c r="R148" s="220">
        <f>R149</f>
        <v>0</v>
      </c>
      <c r="S148" s="219"/>
      <c r="T148" s="221">
        <f>T149</f>
        <v>0</v>
      </c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R148" s="222" t="s">
        <v>85</v>
      </c>
      <c r="AT148" s="223" t="s">
        <v>77</v>
      </c>
      <c r="AU148" s="223" t="s">
        <v>85</v>
      </c>
      <c r="AY148" s="222" t="s">
        <v>170</v>
      </c>
      <c r="BK148" s="224">
        <f>BK149</f>
        <v>0</v>
      </c>
    </row>
    <row r="149" s="2" customFormat="1" ht="44.25" customHeight="1">
      <c r="A149" s="39"/>
      <c r="B149" s="40"/>
      <c r="C149" s="227" t="s">
        <v>215</v>
      </c>
      <c r="D149" s="227" t="s">
        <v>172</v>
      </c>
      <c r="E149" s="228" t="s">
        <v>1396</v>
      </c>
      <c r="F149" s="229" t="s">
        <v>1397</v>
      </c>
      <c r="G149" s="230" t="s">
        <v>278</v>
      </c>
      <c r="H149" s="231">
        <v>781.86599999999999</v>
      </c>
      <c r="I149" s="232"/>
      <c r="J149" s="233">
        <f>ROUND(I149*H149,2)</f>
        <v>0</v>
      </c>
      <c r="K149" s="229" t="s">
        <v>176</v>
      </c>
      <c r="L149" s="45"/>
      <c r="M149" s="283" t="s">
        <v>1</v>
      </c>
      <c r="N149" s="284" t="s">
        <v>43</v>
      </c>
      <c r="O149" s="285"/>
      <c r="P149" s="286">
        <f>O149*H149</f>
        <v>0</v>
      </c>
      <c r="Q149" s="286">
        <v>0</v>
      </c>
      <c r="R149" s="286">
        <f>Q149*H149</f>
        <v>0</v>
      </c>
      <c r="S149" s="286">
        <v>0</v>
      </c>
      <c r="T149" s="287">
        <f>S149*H149</f>
        <v>0</v>
      </c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R149" s="238" t="s">
        <v>177</v>
      </c>
      <c r="AT149" s="238" t="s">
        <v>172</v>
      </c>
      <c r="AU149" s="238" t="s">
        <v>87</v>
      </c>
      <c r="AY149" s="18" t="s">
        <v>170</v>
      </c>
      <c r="BE149" s="239">
        <f>IF(N149="základní",J149,0)</f>
        <v>0</v>
      </c>
      <c r="BF149" s="239">
        <f>IF(N149="snížená",J149,0)</f>
        <v>0</v>
      </c>
      <c r="BG149" s="239">
        <f>IF(N149="zákl. přenesená",J149,0)</f>
        <v>0</v>
      </c>
      <c r="BH149" s="239">
        <f>IF(N149="sníž. přenesená",J149,0)</f>
        <v>0</v>
      </c>
      <c r="BI149" s="239">
        <f>IF(N149="nulová",J149,0)</f>
        <v>0</v>
      </c>
      <c r="BJ149" s="18" t="s">
        <v>85</v>
      </c>
      <c r="BK149" s="239">
        <f>ROUND(I149*H149,2)</f>
        <v>0</v>
      </c>
      <c r="BL149" s="18" t="s">
        <v>177</v>
      </c>
      <c r="BM149" s="238" t="s">
        <v>1398</v>
      </c>
    </row>
    <row r="150" s="2" customFormat="1" ht="6.96" customHeight="1">
      <c r="A150" s="39"/>
      <c r="B150" s="67"/>
      <c r="C150" s="68"/>
      <c r="D150" s="68"/>
      <c r="E150" s="68"/>
      <c r="F150" s="68"/>
      <c r="G150" s="68"/>
      <c r="H150" s="68"/>
      <c r="I150" s="68"/>
      <c r="J150" s="68"/>
      <c r="K150" s="68"/>
      <c r="L150" s="45"/>
      <c r="M150" s="39"/>
      <c r="O150" s="39"/>
      <c r="P150" s="39"/>
      <c r="Q150" s="39"/>
      <c r="R150" s="39"/>
      <c r="S150" s="39"/>
      <c r="T150" s="39"/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</row>
  </sheetData>
  <sheetProtection sheet="1" autoFilter="0" formatColumns="0" formatRows="0" objects="1" scenarios="1" spinCount="100000" saltValue="1XVgTjMf4i9DDJ4Lic5sLtDP8SK2C9/4hfTgpWXjPWMVPtGG/ttNsoppPGPZmxhHzFRMeNaeska/GanuOhMEnQ==" hashValue="jqD92gWT+vbFtHBseA8Wa+Js6FAWUCCu6EgEJFXjqRFIQFyJ6fa+SKflSpAzrHjl9JARFjlD6fljoqNpHVQcXA==" algorithmName="SHA-512" password="CC35"/>
  <autoFilter ref="C123:K149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2:H112"/>
    <mergeCell ref="E114:H114"/>
    <mergeCell ref="E116:H116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9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116</v>
      </c>
    </row>
    <row r="3" s="1" customFormat="1" ht="6.96" customHeight="1">
      <c r="B3" s="147"/>
      <c r="C3" s="148"/>
      <c r="D3" s="148"/>
      <c r="E3" s="148"/>
      <c r="F3" s="148"/>
      <c r="G3" s="148"/>
      <c r="H3" s="148"/>
      <c r="I3" s="148"/>
      <c r="J3" s="148"/>
      <c r="K3" s="148"/>
      <c r="L3" s="21"/>
      <c r="AT3" s="18" t="s">
        <v>87</v>
      </c>
    </row>
    <row r="4" s="1" customFormat="1" ht="24.96" customHeight="1">
      <c r="B4" s="21"/>
      <c r="D4" s="149" t="s">
        <v>137</v>
      </c>
      <c r="L4" s="21"/>
      <c r="M4" s="150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51" t="s">
        <v>16</v>
      </c>
      <c r="L6" s="21"/>
    </row>
    <row r="7" s="1" customFormat="1" ht="16.5" customHeight="1">
      <c r="B7" s="21"/>
      <c r="E7" s="152" t="str">
        <f>'Rekapitulace stavby'!K6</f>
        <v>Povodňový park Kamýk nad Vltavou, 2024,aktualizace 12_6</v>
      </c>
      <c r="F7" s="151"/>
      <c r="G7" s="151"/>
      <c r="H7" s="151"/>
      <c r="L7" s="21"/>
    </row>
    <row r="8" s="1" customFormat="1" ht="12" customHeight="1">
      <c r="B8" s="21"/>
      <c r="D8" s="151" t="s">
        <v>138</v>
      </c>
      <c r="L8" s="21"/>
    </row>
    <row r="9" s="2" customFormat="1" ht="16.5" customHeight="1">
      <c r="A9" s="39"/>
      <c r="B9" s="45"/>
      <c r="C9" s="39"/>
      <c r="D9" s="39"/>
      <c r="E9" s="152" t="s">
        <v>1367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 ht="12" customHeight="1">
      <c r="A10" s="39"/>
      <c r="B10" s="45"/>
      <c r="C10" s="39"/>
      <c r="D10" s="151" t="s">
        <v>140</v>
      </c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6.5" customHeight="1">
      <c r="A11" s="39"/>
      <c r="B11" s="45"/>
      <c r="C11" s="39"/>
      <c r="D11" s="39"/>
      <c r="E11" s="153" t="s">
        <v>1399</v>
      </c>
      <c r="F11" s="39"/>
      <c r="G11" s="39"/>
      <c r="H11" s="39"/>
      <c r="I11" s="39"/>
      <c r="J11" s="39"/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>
      <c r="A12" s="39"/>
      <c r="B12" s="45"/>
      <c r="C12" s="39"/>
      <c r="D12" s="39"/>
      <c r="E12" s="39"/>
      <c r="F12" s="39"/>
      <c r="G12" s="39"/>
      <c r="H12" s="39"/>
      <c r="I12" s="39"/>
      <c r="J12" s="39"/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2" customHeight="1">
      <c r="A13" s="39"/>
      <c r="B13" s="45"/>
      <c r="C13" s="39"/>
      <c r="D13" s="151" t="s">
        <v>18</v>
      </c>
      <c r="E13" s="39"/>
      <c r="F13" s="142" t="s">
        <v>1</v>
      </c>
      <c r="G13" s="39"/>
      <c r="H13" s="39"/>
      <c r="I13" s="151" t="s">
        <v>19</v>
      </c>
      <c r="J13" s="142" t="s">
        <v>1</v>
      </c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51" t="s">
        <v>20</v>
      </c>
      <c r="E14" s="39"/>
      <c r="F14" s="142" t="s">
        <v>21</v>
      </c>
      <c r="G14" s="39"/>
      <c r="H14" s="39"/>
      <c r="I14" s="151" t="s">
        <v>22</v>
      </c>
      <c r="J14" s="154" t="str">
        <f>'Rekapitulace stavby'!AN8</f>
        <v>8. 1. 2024</v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0.8" customHeight="1">
      <c r="A15" s="39"/>
      <c r="B15" s="45"/>
      <c r="C15" s="39"/>
      <c r="D15" s="39"/>
      <c r="E15" s="39"/>
      <c r="F15" s="39"/>
      <c r="G15" s="39"/>
      <c r="H15" s="39"/>
      <c r="I15" s="39"/>
      <c r="J15" s="39"/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12" customHeight="1">
      <c r="A16" s="39"/>
      <c r="B16" s="45"/>
      <c r="C16" s="39"/>
      <c r="D16" s="151" t="s">
        <v>24</v>
      </c>
      <c r="E16" s="39"/>
      <c r="F16" s="39"/>
      <c r="G16" s="39"/>
      <c r="H16" s="39"/>
      <c r="I16" s="151" t="s">
        <v>25</v>
      </c>
      <c r="J16" s="142" t="s">
        <v>1</v>
      </c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8" customHeight="1">
      <c r="A17" s="39"/>
      <c r="B17" s="45"/>
      <c r="C17" s="39"/>
      <c r="D17" s="39"/>
      <c r="E17" s="142" t="s">
        <v>26</v>
      </c>
      <c r="F17" s="39"/>
      <c r="G17" s="39"/>
      <c r="H17" s="39"/>
      <c r="I17" s="151" t="s">
        <v>27</v>
      </c>
      <c r="J17" s="142" t="s">
        <v>1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6.96" customHeight="1">
      <c r="A18" s="39"/>
      <c r="B18" s="45"/>
      <c r="C18" s="39"/>
      <c r="D18" s="39"/>
      <c r="E18" s="39"/>
      <c r="F18" s="39"/>
      <c r="G18" s="39"/>
      <c r="H18" s="39"/>
      <c r="I18" s="39"/>
      <c r="J18" s="39"/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12" customHeight="1">
      <c r="A19" s="39"/>
      <c r="B19" s="45"/>
      <c r="C19" s="39"/>
      <c r="D19" s="151" t="s">
        <v>28</v>
      </c>
      <c r="E19" s="39"/>
      <c r="F19" s="39"/>
      <c r="G19" s="39"/>
      <c r="H19" s="39"/>
      <c r="I19" s="151" t="s">
        <v>25</v>
      </c>
      <c r="J19" s="34" t="str">
        <f>'Rekapitulace stavby'!AN13</f>
        <v>Vyplň údaj</v>
      </c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8" customHeight="1">
      <c r="A20" s="39"/>
      <c r="B20" s="45"/>
      <c r="C20" s="39"/>
      <c r="D20" s="39"/>
      <c r="E20" s="34" t="str">
        <f>'Rekapitulace stavby'!E14</f>
        <v>Vyplň údaj</v>
      </c>
      <c r="F20" s="142"/>
      <c r="G20" s="142"/>
      <c r="H20" s="142"/>
      <c r="I20" s="151" t="s">
        <v>27</v>
      </c>
      <c r="J20" s="34" t="str">
        <f>'Rekapitulace stavby'!AN14</f>
        <v>Vyplň údaj</v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6.96" customHeight="1">
      <c r="A21" s="39"/>
      <c r="B21" s="45"/>
      <c r="C21" s="39"/>
      <c r="D21" s="39"/>
      <c r="E21" s="39"/>
      <c r="F21" s="39"/>
      <c r="G21" s="39"/>
      <c r="H21" s="39"/>
      <c r="I21" s="39"/>
      <c r="J21" s="39"/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12" customHeight="1">
      <c r="A22" s="39"/>
      <c r="B22" s="45"/>
      <c r="C22" s="39"/>
      <c r="D22" s="151" t="s">
        <v>30</v>
      </c>
      <c r="E22" s="39"/>
      <c r="F22" s="39"/>
      <c r="G22" s="39"/>
      <c r="H22" s="39"/>
      <c r="I22" s="151" t="s">
        <v>25</v>
      </c>
      <c r="J22" s="142" t="s">
        <v>31</v>
      </c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8" customHeight="1">
      <c r="A23" s="39"/>
      <c r="B23" s="45"/>
      <c r="C23" s="39"/>
      <c r="D23" s="39"/>
      <c r="E23" s="142" t="s">
        <v>32</v>
      </c>
      <c r="F23" s="39"/>
      <c r="G23" s="39"/>
      <c r="H23" s="39"/>
      <c r="I23" s="151" t="s">
        <v>27</v>
      </c>
      <c r="J23" s="142" t="s">
        <v>33</v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6.96" customHeight="1">
      <c r="A24" s="39"/>
      <c r="B24" s="45"/>
      <c r="C24" s="39"/>
      <c r="D24" s="39"/>
      <c r="E24" s="39"/>
      <c r="F24" s="39"/>
      <c r="G24" s="39"/>
      <c r="H24" s="39"/>
      <c r="I24" s="39"/>
      <c r="J24" s="39"/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12" customHeight="1">
      <c r="A25" s="39"/>
      <c r="B25" s="45"/>
      <c r="C25" s="39"/>
      <c r="D25" s="151" t="s">
        <v>35</v>
      </c>
      <c r="E25" s="39"/>
      <c r="F25" s="39"/>
      <c r="G25" s="39"/>
      <c r="H25" s="39"/>
      <c r="I25" s="151" t="s">
        <v>25</v>
      </c>
      <c r="J25" s="142" t="s">
        <v>1</v>
      </c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8" customHeight="1">
      <c r="A26" s="39"/>
      <c r="B26" s="45"/>
      <c r="C26" s="39"/>
      <c r="D26" s="39"/>
      <c r="E26" s="142" t="s">
        <v>32</v>
      </c>
      <c r="F26" s="39"/>
      <c r="G26" s="39"/>
      <c r="H26" s="39"/>
      <c r="I26" s="151" t="s">
        <v>27</v>
      </c>
      <c r="J26" s="142" t="s">
        <v>1</v>
      </c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2" customFormat="1" ht="6.96" customHeight="1">
      <c r="A27" s="39"/>
      <c r="B27" s="45"/>
      <c r="C27" s="39"/>
      <c r="D27" s="39"/>
      <c r="E27" s="39"/>
      <c r="F27" s="39"/>
      <c r="G27" s="39"/>
      <c r="H27" s="39"/>
      <c r="I27" s="39"/>
      <c r="J27" s="39"/>
      <c r="K27" s="39"/>
      <c r="L27" s="64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</row>
    <row r="28" s="2" customFormat="1" ht="12" customHeight="1">
      <c r="A28" s="39"/>
      <c r="B28" s="45"/>
      <c r="C28" s="39"/>
      <c r="D28" s="151" t="s">
        <v>36</v>
      </c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8" customFormat="1" ht="71.25" customHeight="1">
      <c r="A29" s="155"/>
      <c r="B29" s="156"/>
      <c r="C29" s="155"/>
      <c r="D29" s="155"/>
      <c r="E29" s="157" t="s">
        <v>37</v>
      </c>
      <c r="F29" s="157"/>
      <c r="G29" s="157"/>
      <c r="H29" s="157"/>
      <c r="I29" s="155"/>
      <c r="J29" s="155"/>
      <c r="K29" s="155"/>
      <c r="L29" s="158"/>
      <c r="S29" s="155"/>
      <c r="T29" s="155"/>
      <c r="U29" s="155"/>
      <c r="V29" s="155"/>
      <c r="W29" s="155"/>
      <c r="X29" s="155"/>
      <c r="Y29" s="155"/>
      <c r="Z29" s="155"/>
      <c r="AA29" s="155"/>
      <c r="AB29" s="155"/>
      <c r="AC29" s="155"/>
      <c r="AD29" s="155"/>
      <c r="AE29" s="155"/>
    </row>
    <row r="30" s="2" customFormat="1" ht="6.96" customHeight="1">
      <c r="A30" s="39"/>
      <c r="B30" s="45"/>
      <c r="C30" s="39"/>
      <c r="D30" s="39"/>
      <c r="E30" s="39"/>
      <c r="F30" s="39"/>
      <c r="G30" s="39"/>
      <c r="H30" s="39"/>
      <c r="I30" s="39"/>
      <c r="J30" s="39"/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9"/>
      <c r="E31" s="159"/>
      <c r="F31" s="159"/>
      <c r="G31" s="159"/>
      <c r="H31" s="159"/>
      <c r="I31" s="159"/>
      <c r="J31" s="159"/>
      <c r="K31" s="159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25.44" customHeight="1">
      <c r="A32" s="39"/>
      <c r="B32" s="45"/>
      <c r="C32" s="39"/>
      <c r="D32" s="160" t="s">
        <v>38</v>
      </c>
      <c r="E32" s="39"/>
      <c r="F32" s="39"/>
      <c r="G32" s="39"/>
      <c r="H32" s="39"/>
      <c r="I32" s="39"/>
      <c r="J32" s="161">
        <f>ROUND(J124, 2)</f>
        <v>0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6.96" customHeight="1">
      <c r="A33" s="39"/>
      <c r="B33" s="45"/>
      <c r="C33" s="39"/>
      <c r="D33" s="159"/>
      <c r="E33" s="159"/>
      <c r="F33" s="159"/>
      <c r="G33" s="159"/>
      <c r="H33" s="159"/>
      <c r="I33" s="159"/>
      <c r="J33" s="159"/>
      <c r="K33" s="159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39"/>
      <c r="F34" s="162" t="s">
        <v>40</v>
      </c>
      <c r="G34" s="39"/>
      <c r="H34" s="39"/>
      <c r="I34" s="162" t="s">
        <v>39</v>
      </c>
      <c r="J34" s="162" t="s">
        <v>41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s="2" customFormat="1" ht="14.4" customHeight="1">
      <c r="A35" s="39"/>
      <c r="B35" s="45"/>
      <c r="C35" s="39"/>
      <c r="D35" s="163" t="s">
        <v>42</v>
      </c>
      <c r="E35" s="151" t="s">
        <v>43</v>
      </c>
      <c r="F35" s="164">
        <f>ROUND((SUM(BE124:BE147)),  2)</f>
        <v>0</v>
      </c>
      <c r="G35" s="39"/>
      <c r="H35" s="39"/>
      <c r="I35" s="165">
        <v>0.20999999999999999</v>
      </c>
      <c r="J35" s="164">
        <f>ROUND(((SUM(BE124:BE147))*I35),  2)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s="2" customFormat="1" ht="14.4" customHeight="1">
      <c r="A36" s="39"/>
      <c r="B36" s="45"/>
      <c r="C36" s="39"/>
      <c r="D36" s="39"/>
      <c r="E36" s="151" t="s">
        <v>44</v>
      </c>
      <c r="F36" s="164">
        <f>ROUND((SUM(BF124:BF147)),  2)</f>
        <v>0</v>
      </c>
      <c r="G36" s="39"/>
      <c r="H36" s="39"/>
      <c r="I36" s="165">
        <v>0.14999999999999999</v>
      </c>
      <c r="J36" s="164">
        <f>ROUND(((SUM(BF124:BF147))*I36),  2)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51" t="s">
        <v>45</v>
      </c>
      <c r="F37" s="164">
        <f>ROUND((SUM(BG124:BG147)),  2)</f>
        <v>0</v>
      </c>
      <c r="G37" s="39"/>
      <c r="H37" s="39"/>
      <c r="I37" s="165">
        <v>0.20999999999999999</v>
      </c>
      <c r="J37" s="164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hidden="1" s="2" customFormat="1" ht="14.4" customHeight="1">
      <c r="A38" s="39"/>
      <c r="B38" s="45"/>
      <c r="C38" s="39"/>
      <c r="D38" s="39"/>
      <c r="E38" s="151" t="s">
        <v>46</v>
      </c>
      <c r="F38" s="164">
        <f>ROUND((SUM(BH124:BH147)),  2)</f>
        <v>0</v>
      </c>
      <c r="G38" s="39"/>
      <c r="H38" s="39"/>
      <c r="I38" s="165">
        <v>0.14999999999999999</v>
      </c>
      <c r="J38" s="164">
        <f>0</f>
        <v>0</v>
      </c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hidden="1" s="2" customFormat="1" ht="14.4" customHeight="1">
      <c r="A39" s="39"/>
      <c r="B39" s="45"/>
      <c r="C39" s="39"/>
      <c r="D39" s="39"/>
      <c r="E39" s="151" t="s">
        <v>47</v>
      </c>
      <c r="F39" s="164">
        <f>ROUND((SUM(BI124:BI147)),  2)</f>
        <v>0</v>
      </c>
      <c r="G39" s="39"/>
      <c r="H39" s="39"/>
      <c r="I39" s="165">
        <v>0</v>
      </c>
      <c r="J39" s="164">
        <f>0</f>
        <v>0</v>
      </c>
      <c r="K39" s="39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6.96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2" customFormat="1" ht="25.44" customHeight="1">
      <c r="A41" s="39"/>
      <c r="B41" s="45"/>
      <c r="C41" s="166"/>
      <c r="D41" s="167" t="s">
        <v>48</v>
      </c>
      <c r="E41" s="168"/>
      <c r="F41" s="168"/>
      <c r="G41" s="169" t="s">
        <v>49</v>
      </c>
      <c r="H41" s="170" t="s">
        <v>50</v>
      </c>
      <c r="I41" s="168"/>
      <c r="J41" s="171">
        <f>SUM(J32:J39)</f>
        <v>0</v>
      </c>
      <c r="K41" s="172"/>
      <c r="L41" s="64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</row>
    <row r="42" s="2" customFormat="1" ht="14.4" customHeight="1">
      <c r="A42" s="39"/>
      <c r="B42" s="45"/>
      <c r="C42" s="39"/>
      <c r="D42" s="39"/>
      <c r="E42" s="39"/>
      <c r="F42" s="39"/>
      <c r="G42" s="39"/>
      <c r="H42" s="39"/>
      <c r="I42" s="39"/>
      <c r="J42" s="39"/>
      <c r="K42" s="39"/>
      <c r="L42" s="64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73" t="s">
        <v>51</v>
      </c>
      <c r="E50" s="174"/>
      <c r="F50" s="174"/>
      <c r="G50" s="173" t="s">
        <v>52</v>
      </c>
      <c r="H50" s="174"/>
      <c r="I50" s="174"/>
      <c r="J50" s="174"/>
      <c r="K50" s="174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75" t="s">
        <v>53</v>
      </c>
      <c r="E61" s="176"/>
      <c r="F61" s="177" t="s">
        <v>54</v>
      </c>
      <c r="G61" s="175" t="s">
        <v>53</v>
      </c>
      <c r="H61" s="176"/>
      <c r="I61" s="176"/>
      <c r="J61" s="178" t="s">
        <v>54</v>
      </c>
      <c r="K61" s="176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73" t="s">
        <v>55</v>
      </c>
      <c r="E65" s="179"/>
      <c r="F65" s="179"/>
      <c r="G65" s="173" t="s">
        <v>56</v>
      </c>
      <c r="H65" s="179"/>
      <c r="I65" s="179"/>
      <c r="J65" s="179"/>
      <c r="K65" s="179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75" t="s">
        <v>53</v>
      </c>
      <c r="E76" s="176"/>
      <c r="F76" s="177" t="s">
        <v>54</v>
      </c>
      <c r="G76" s="175" t="s">
        <v>53</v>
      </c>
      <c r="H76" s="176"/>
      <c r="I76" s="176"/>
      <c r="J76" s="178" t="s">
        <v>54</v>
      </c>
      <c r="K76" s="176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80"/>
      <c r="C77" s="181"/>
      <c r="D77" s="181"/>
      <c r="E77" s="181"/>
      <c r="F77" s="181"/>
      <c r="G77" s="181"/>
      <c r="H77" s="181"/>
      <c r="I77" s="181"/>
      <c r="J77" s="181"/>
      <c r="K77" s="181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82"/>
      <c r="C81" s="183"/>
      <c r="D81" s="183"/>
      <c r="E81" s="183"/>
      <c r="F81" s="183"/>
      <c r="G81" s="183"/>
      <c r="H81" s="183"/>
      <c r="I81" s="183"/>
      <c r="J81" s="183"/>
      <c r="K81" s="183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142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84" t="str">
        <f>E7</f>
        <v>Povodňový park Kamýk nad Vltavou, 2024,aktualizace 12_6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1" customFormat="1" ht="12" customHeight="1">
      <c r="B86" s="22"/>
      <c r="C86" s="33" t="s">
        <v>138</v>
      </c>
      <c r="D86" s="23"/>
      <c r="E86" s="23"/>
      <c r="F86" s="23"/>
      <c r="G86" s="23"/>
      <c r="H86" s="23"/>
      <c r="I86" s="23"/>
      <c r="J86" s="23"/>
      <c r="K86" s="23"/>
      <c r="L86" s="21"/>
    </row>
    <row r="87" s="2" customFormat="1" ht="16.5" customHeight="1">
      <c r="A87" s="39"/>
      <c r="B87" s="40"/>
      <c r="C87" s="41"/>
      <c r="D87" s="41"/>
      <c r="E87" s="184" t="s">
        <v>1367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12" customHeight="1">
      <c r="A88" s="39"/>
      <c r="B88" s="40"/>
      <c r="C88" s="33" t="s">
        <v>140</v>
      </c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6.5" customHeight="1">
      <c r="A89" s="39"/>
      <c r="B89" s="40"/>
      <c r="C89" s="41"/>
      <c r="D89" s="41"/>
      <c r="E89" s="77" t="str">
        <f>E11</f>
        <v>IO 02.2. - Centrální cesta</v>
      </c>
      <c r="F89" s="41"/>
      <c r="G89" s="41"/>
      <c r="H89" s="41"/>
      <c r="I89" s="41"/>
      <c r="J89" s="41"/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2" customHeight="1">
      <c r="A91" s="39"/>
      <c r="B91" s="40"/>
      <c r="C91" s="33" t="s">
        <v>20</v>
      </c>
      <c r="D91" s="41"/>
      <c r="E91" s="41"/>
      <c r="F91" s="28" t="str">
        <f>F14</f>
        <v>Kamýk nad Vltavou</v>
      </c>
      <c r="G91" s="41"/>
      <c r="H91" s="41"/>
      <c r="I91" s="33" t="s">
        <v>22</v>
      </c>
      <c r="J91" s="80" t="str">
        <f>IF(J14="","",J14)</f>
        <v>8. 1. 2024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6.96" customHeight="1">
      <c r="A92" s="39"/>
      <c r="B92" s="40"/>
      <c r="C92" s="41"/>
      <c r="D92" s="41"/>
      <c r="E92" s="41"/>
      <c r="F92" s="41"/>
      <c r="G92" s="41"/>
      <c r="H92" s="41"/>
      <c r="I92" s="41"/>
      <c r="J92" s="41"/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5.15" customHeight="1">
      <c r="A93" s="39"/>
      <c r="B93" s="40"/>
      <c r="C93" s="33" t="s">
        <v>24</v>
      </c>
      <c r="D93" s="41"/>
      <c r="E93" s="41"/>
      <c r="F93" s="28" t="str">
        <f>E17</f>
        <v>Obec Kamýk nad Vltavou, Kamýk nad Vltavou 69</v>
      </c>
      <c r="G93" s="41"/>
      <c r="H93" s="41"/>
      <c r="I93" s="33" t="s">
        <v>30</v>
      </c>
      <c r="J93" s="37" t="str">
        <f>E23</f>
        <v>ŠINDLAR s.r.o.</v>
      </c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15.15" customHeight="1">
      <c r="A94" s="39"/>
      <c r="B94" s="40"/>
      <c r="C94" s="33" t="s">
        <v>28</v>
      </c>
      <c r="D94" s="41"/>
      <c r="E94" s="41"/>
      <c r="F94" s="28" t="str">
        <f>IF(E20="","",E20)</f>
        <v>Vyplň údaj</v>
      </c>
      <c r="G94" s="41"/>
      <c r="H94" s="41"/>
      <c r="I94" s="33" t="s">
        <v>35</v>
      </c>
      <c r="J94" s="37" t="str">
        <f>E26</f>
        <v>ŠINDLAR s.r.o.</v>
      </c>
      <c r="K94" s="41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9.28" customHeight="1">
      <c r="A96" s="39"/>
      <c r="B96" s="40"/>
      <c r="C96" s="185" t="s">
        <v>143</v>
      </c>
      <c r="D96" s="186"/>
      <c r="E96" s="186"/>
      <c r="F96" s="186"/>
      <c r="G96" s="186"/>
      <c r="H96" s="186"/>
      <c r="I96" s="186"/>
      <c r="J96" s="187" t="s">
        <v>144</v>
      </c>
      <c r="K96" s="186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</row>
    <row r="97" s="2" customFormat="1" ht="10.32" customHeight="1">
      <c r="A97" s="39"/>
      <c r="B97" s="40"/>
      <c r="C97" s="41"/>
      <c r="D97" s="41"/>
      <c r="E97" s="41"/>
      <c r="F97" s="41"/>
      <c r="G97" s="41"/>
      <c r="H97" s="41"/>
      <c r="I97" s="41"/>
      <c r="J97" s="41"/>
      <c r="K97" s="41"/>
      <c r="L97" s="64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</row>
    <row r="98" s="2" customFormat="1" ht="22.8" customHeight="1">
      <c r="A98" s="39"/>
      <c r="B98" s="40"/>
      <c r="C98" s="188" t="s">
        <v>145</v>
      </c>
      <c r="D98" s="41"/>
      <c r="E98" s="41"/>
      <c r="F98" s="41"/>
      <c r="G98" s="41"/>
      <c r="H98" s="41"/>
      <c r="I98" s="41"/>
      <c r="J98" s="111">
        <f>J124</f>
        <v>0</v>
      </c>
      <c r="K98" s="41"/>
      <c r="L98" s="64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U98" s="18" t="s">
        <v>146</v>
      </c>
    </row>
    <row r="99" s="9" customFormat="1" ht="24.96" customHeight="1">
      <c r="A99" s="9"/>
      <c r="B99" s="189"/>
      <c r="C99" s="190"/>
      <c r="D99" s="191" t="s">
        <v>147</v>
      </c>
      <c r="E99" s="192"/>
      <c r="F99" s="192"/>
      <c r="G99" s="192"/>
      <c r="H99" s="192"/>
      <c r="I99" s="192"/>
      <c r="J99" s="193">
        <f>J125</f>
        <v>0</v>
      </c>
      <c r="K99" s="190"/>
      <c r="L99" s="194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95"/>
      <c r="C100" s="134"/>
      <c r="D100" s="196" t="s">
        <v>148</v>
      </c>
      <c r="E100" s="197"/>
      <c r="F100" s="197"/>
      <c r="G100" s="197"/>
      <c r="H100" s="197"/>
      <c r="I100" s="197"/>
      <c r="J100" s="198">
        <f>J126</f>
        <v>0</v>
      </c>
      <c r="K100" s="134"/>
      <c r="L100" s="199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95"/>
      <c r="C101" s="134"/>
      <c r="D101" s="196" t="s">
        <v>505</v>
      </c>
      <c r="E101" s="197"/>
      <c r="F101" s="197"/>
      <c r="G101" s="197"/>
      <c r="H101" s="197"/>
      <c r="I101" s="197"/>
      <c r="J101" s="198">
        <f>J137</f>
        <v>0</v>
      </c>
      <c r="K101" s="134"/>
      <c r="L101" s="199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95"/>
      <c r="C102" s="134"/>
      <c r="D102" s="196" t="s">
        <v>154</v>
      </c>
      <c r="E102" s="197"/>
      <c r="F102" s="197"/>
      <c r="G102" s="197"/>
      <c r="H102" s="197"/>
      <c r="I102" s="197"/>
      <c r="J102" s="198">
        <f>J146</f>
        <v>0</v>
      </c>
      <c r="K102" s="134"/>
      <c r="L102" s="199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2" customFormat="1" ht="21.84" customHeight="1">
      <c r="A103" s="39"/>
      <c r="B103" s="40"/>
      <c r="C103" s="41"/>
      <c r="D103" s="41"/>
      <c r="E103" s="41"/>
      <c r="F103" s="41"/>
      <c r="G103" s="41"/>
      <c r="H103" s="41"/>
      <c r="I103" s="41"/>
      <c r="J103" s="41"/>
      <c r="K103" s="41"/>
      <c r="L103" s="64"/>
      <c r="S103" s="39"/>
      <c r="T103" s="39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</row>
    <row r="104" s="2" customFormat="1" ht="6.96" customHeight="1">
      <c r="A104" s="39"/>
      <c r="B104" s="67"/>
      <c r="C104" s="68"/>
      <c r="D104" s="68"/>
      <c r="E104" s="68"/>
      <c r="F104" s="68"/>
      <c r="G104" s="68"/>
      <c r="H104" s="68"/>
      <c r="I104" s="68"/>
      <c r="J104" s="68"/>
      <c r="K104" s="68"/>
      <c r="L104" s="64"/>
      <c r="S104" s="39"/>
      <c r="T104" s="39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</row>
    <row r="108" s="2" customFormat="1" ht="6.96" customHeight="1">
      <c r="A108" s="39"/>
      <c r="B108" s="69"/>
      <c r="C108" s="70"/>
      <c r="D108" s="70"/>
      <c r="E108" s="70"/>
      <c r="F108" s="70"/>
      <c r="G108" s="70"/>
      <c r="H108" s="70"/>
      <c r="I108" s="70"/>
      <c r="J108" s="70"/>
      <c r="K108" s="70"/>
      <c r="L108" s="64"/>
      <c r="S108" s="39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</row>
    <row r="109" s="2" customFormat="1" ht="24.96" customHeight="1">
      <c r="A109" s="39"/>
      <c r="B109" s="40"/>
      <c r="C109" s="24" t="s">
        <v>155</v>
      </c>
      <c r="D109" s="41"/>
      <c r="E109" s="41"/>
      <c r="F109" s="41"/>
      <c r="G109" s="41"/>
      <c r="H109" s="41"/>
      <c r="I109" s="41"/>
      <c r="J109" s="41"/>
      <c r="K109" s="41"/>
      <c r="L109" s="64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</row>
    <row r="110" s="2" customFormat="1" ht="6.96" customHeight="1">
      <c r="A110" s="39"/>
      <c r="B110" s="40"/>
      <c r="C110" s="41"/>
      <c r="D110" s="41"/>
      <c r="E110" s="41"/>
      <c r="F110" s="41"/>
      <c r="G110" s="41"/>
      <c r="H110" s="41"/>
      <c r="I110" s="41"/>
      <c r="J110" s="41"/>
      <c r="K110" s="41"/>
      <c r="L110" s="64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</row>
    <row r="111" s="2" customFormat="1" ht="12" customHeight="1">
      <c r="A111" s="39"/>
      <c r="B111" s="40"/>
      <c r="C111" s="33" t="s">
        <v>16</v>
      </c>
      <c r="D111" s="41"/>
      <c r="E111" s="41"/>
      <c r="F111" s="41"/>
      <c r="G111" s="41"/>
      <c r="H111" s="41"/>
      <c r="I111" s="41"/>
      <c r="J111" s="41"/>
      <c r="K111" s="41"/>
      <c r="L111" s="64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</row>
    <row r="112" s="2" customFormat="1" ht="16.5" customHeight="1">
      <c r="A112" s="39"/>
      <c r="B112" s="40"/>
      <c r="C112" s="41"/>
      <c r="D112" s="41"/>
      <c r="E112" s="184" t="str">
        <f>E7</f>
        <v>Povodňový park Kamýk nad Vltavou, 2024,aktualizace 12_6</v>
      </c>
      <c r="F112" s="33"/>
      <c r="G112" s="33"/>
      <c r="H112" s="33"/>
      <c r="I112" s="41"/>
      <c r="J112" s="41"/>
      <c r="K112" s="41"/>
      <c r="L112" s="64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</row>
    <row r="113" s="1" customFormat="1" ht="12" customHeight="1">
      <c r="B113" s="22"/>
      <c r="C113" s="33" t="s">
        <v>138</v>
      </c>
      <c r="D113" s="23"/>
      <c r="E113" s="23"/>
      <c r="F113" s="23"/>
      <c r="G113" s="23"/>
      <c r="H113" s="23"/>
      <c r="I113" s="23"/>
      <c r="J113" s="23"/>
      <c r="K113" s="23"/>
      <c r="L113" s="21"/>
    </row>
    <row r="114" s="2" customFormat="1" ht="16.5" customHeight="1">
      <c r="A114" s="39"/>
      <c r="B114" s="40"/>
      <c r="C114" s="41"/>
      <c r="D114" s="41"/>
      <c r="E114" s="184" t="s">
        <v>1367</v>
      </c>
      <c r="F114" s="41"/>
      <c r="G114" s="41"/>
      <c r="H114" s="41"/>
      <c r="I114" s="41"/>
      <c r="J114" s="41"/>
      <c r="K114" s="41"/>
      <c r="L114" s="64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2" customFormat="1" ht="12" customHeight="1">
      <c r="A115" s="39"/>
      <c r="B115" s="40"/>
      <c r="C115" s="33" t="s">
        <v>140</v>
      </c>
      <c r="D115" s="41"/>
      <c r="E115" s="41"/>
      <c r="F115" s="41"/>
      <c r="G115" s="41"/>
      <c r="H115" s="41"/>
      <c r="I115" s="41"/>
      <c r="J115" s="41"/>
      <c r="K115" s="41"/>
      <c r="L115" s="64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2" customFormat="1" ht="16.5" customHeight="1">
      <c r="A116" s="39"/>
      <c r="B116" s="40"/>
      <c r="C116" s="41"/>
      <c r="D116" s="41"/>
      <c r="E116" s="77" t="str">
        <f>E11</f>
        <v>IO 02.2. - Centrální cesta</v>
      </c>
      <c r="F116" s="41"/>
      <c r="G116" s="41"/>
      <c r="H116" s="41"/>
      <c r="I116" s="41"/>
      <c r="J116" s="41"/>
      <c r="K116" s="41"/>
      <c r="L116" s="64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6.96" customHeight="1">
      <c r="A117" s="39"/>
      <c r="B117" s="40"/>
      <c r="C117" s="41"/>
      <c r="D117" s="41"/>
      <c r="E117" s="41"/>
      <c r="F117" s="41"/>
      <c r="G117" s="41"/>
      <c r="H117" s="41"/>
      <c r="I117" s="41"/>
      <c r="J117" s="41"/>
      <c r="K117" s="41"/>
      <c r="L117" s="64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2" customFormat="1" ht="12" customHeight="1">
      <c r="A118" s="39"/>
      <c r="B118" s="40"/>
      <c r="C118" s="33" t="s">
        <v>20</v>
      </c>
      <c r="D118" s="41"/>
      <c r="E118" s="41"/>
      <c r="F118" s="28" t="str">
        <f>F14</f>
        <v>Kamýk nad Vltavou</v>
      </c>
      <c r="G118" s="41"/>
      <c r="H118" s="41"/>
      <c r="I118" s="33" t="s">
        <v>22</v>
      </c>
      <c r="J118" s="80" t="str">
        <f>IF(J14="","",J14)</f>
        <v>8. 1. 2024</v>
      </c>
      <c r="K118" s="41"/>
      <c r="L118" s="64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2" customFormat="1" ht="6.96" customHeight="1">
      <c r="A119" s="39"/>
      <c r="B119" s="40"/>
      <c r="C119" s="41"/>
      <c r="D119" s="41"/>
      <c r="E119" s="41"/>
      <c r="F119" s="41"/>
      <c r="G119" s="41"/>
      <c r="H119" s="41"/>
      <c r="I119" s="41"/>
      <c r="J119" s="41"/>
      <c r="K119" s="41"/>
      <c r="L119" s="64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2" customFormat="1" ht="15.15" customHeight="1">
      <c r="A120" s="39"/>
      <c r="B120" s="40"/>
      <c r="C120" s="33" t="s">
        <v>24</v>
      </c>
      <c r="D120" s="41"/>
      <c r="E120" s="41"/>
      <c r="F120" s="28" t="str">
        <f>E17</f>
        <v>Obec Kamýk nad Vltavou, Kamýk nad Vltavou 69</v>
      </c>
      <c r="G120" s="41"/>
      <c r="H120" s="41"/>
      <c r="I120" s="33" t="s">
        <v>30</v>
      </c>
      <c r="J120" s="37" t="str">
        <f>E23</f>
        <v>ŠINDLAR s.r.o.</v>
      </c>
      <c r="K120" s="41"/>
      <c r="L120" s="64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s="2" customFormat="1" ht="15.15" customHeight="1">
      <c r="A121" s="39"/>
      <c r="B121" s="40"/>
      <c r="C121" s="33" t="s">
        <v>28</v>
      </c>
      <c r="D121" s="41"/>
      <c r="E121" s="41"/>
      <c r="F121" s="28" t="str">
        <f>IF(E20="","",E20)</f>
        <v>Vyplň údaj</v>
      </c>
      <c r="G121" s="41"/>
      <c r="H121" s="41"/>
      <c r="I121" s="33" t="s">
        <v>35</v>
      </c>
      <c r="J121" s="37" t="str">
        <f>E26</f>
        <v>ŠINDLAR s.r.o.</v>
      </c>
      <c r="K121" s="41"/>
      <c r="L121" s="64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</row>
    <row r="122" s="2" customFormat="1" ht="10.32" customHeight="1">
      <c r="A122" s="39"/>
      <c r="B122" s="40"/>
      <c r="C122" s="41"/>
      <c r="D122" s="41"/>
      <c r="E122" s="41"/>
      <c r="F122" s="41"/>
      <c r="G122" s="41"/>
      <c r="H122" s="41"/>
      <c r="I122" s="41"/>
      <c r="J122" s="41"/>
      <c r="K122" s="41"/>
      <c r="L122" s="64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</row>
    <row r="123" s="11" customFormat="1" ht="29.28" customHeight="1">
      <c r="A123" s="200"/>
      <c r="B123" s="201"/>
      <c r="C123" s="202" t="s">
        <v>156</v>
      </c>
      <c r="D123" s="203" t="s">
        <v>63</v>
      </c>
      <c r="E123" s="203" t="s">
        <v>59</v>
      </c>
      <c r="F123" s="203" t="s">
        <v>60</v>
      </c>
      <c r="G123" s="203" t="s">
        <v>157</v>
      </c>
      <c r="H123" s="203" t="s">
        <v>158</v>
      </c>
      <c r="I123" s="203" t="s">
        <v>159</v>
      </c>
      <c r="J123" s="203" t="s">
        <v>144</v>
      </c>
      <c r="K123" s="204" t="s">
        <v>160</v>
      </c>
      <c r="L123" s="205"/>
      <c r="M123" s="101" t="s">
        <v>1</v>
      </c>
      <c r="N123" s="102" t="s">
        <v>42</v>
      </c>
      <c r="O123" s="102" t="s">
        <v>161</v>
      </c>
      <c r="P123" s="102" t="s">
        <v>162</v>
      </c>
      <c r="Q123" s="102" t="s">
        <v>163</v>
      </c>
      <c r="R123" s="102" t="s">
        <v>164</v>
      </c>
      <c r="S123" s="102" t="s">
        <v>165</v>
      </c>
      <c r="T123" s="103" t="s">
        <v>166</v>
      </c>
      <c r="U123" s="200"/>
      <c r="V123" s="200"/>
      <c r="W123" s="200"/>
      <c r="X123" s="200"/>
      <c r="Y123" s="200"/>
      <c r="Z123" s="200"/>
      <c r="AA123" s="200"/>
      <c r="AB123" s="200"/>
      <c r="AC123" s="200"/>
      <c r="AD123" s="200"/>
      <c r="AE123" s="200"/>
    </row>
    <row r="124" s="2" customFormat="1" ht="22.8" customHeight="1">
      <c r="A124" s="39"/>
      <c r="B124" s="40"/>
      <c r="C124" s="108" t="s">
        <v>167</v>
      </c>
      <c r="D124" s="41"/>
      <c r="E124" s="41"/>
      <c r="F124" s="41"/>
      <c r="G124" s="41"/>
      <c r="H124" s="41"/>
      <c r="I124" s="41"/>
      <c r="J124" s="206">
        <f>BK124</f>
        <v>0</v>
      </c>
      <c r="K124" s="41"/>
      <c r="L124" s="45"/>
      <c r="M124" s="104"/>
      <c r="N124" s="207"/>
      <c r="O124" s="105"/>
      <c r="P124" s="208">
        <f>P125</f>
        <v>0</v>
      </c>
      <c r="Q124" s="105"/>
      <c r="R124" s="208">
        <f>R125</f>
        <v>0.218</v>
      </c>
      <c r="S124" s="105"/>
      <c r="T124" s="209">
        <f>T125</f>
        <v>0</v>
      </c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T124" s="18" t="s">
        <v>77</v>
      </c>
      <c r="AU124" s="18" t="s">
        <v>146</v>
      </c>
      <c r="BK124" s="210">
        <f>BK125</f>
        <v>0</v>
      </c>
    </row>
    <row r="125" s="12" customFormat="1" ht="25.92" customHeight="1">
      <c r="A125" s="12"/>
      <c r="B125" s="211"/>
      <c r="C125" s="212"/>
      <c r="D125" s="213" t="s">
        <v>77</v>
      </c>
      <c r="E125" s="214" t="s">
        <v>168</v>
      </c>
      <c r="F125" s="214" t="s">
        <v>169</v>
      </c>
      <c r="G125" s="212"/>
      <c r="H125" s="212"/>
      <c r="I125" s="215"/>
      <c r="J125" s="216">
        <f>BK125</f>
        <v>0</v>
      </c>
      <c r="K125" s="212"/>
      <c r="L125" s="217"/>
      <c r="M125" s="218"/>
      <c r="N125" s="219"/>
      <c r="O125" s="219"/>
      <c r="P125" s="220">
        <f>P126+P137+P146</f>
        <v>0</v>
      </c>
      <c r="Q125" s="219"/>
      <c r="R125" s="220">
        <f>R126+R137+R146</f>
        <v>0.218</v>
      </c>
      <c r="S125" s="219"/>
      <c r="T125" s="221">
        <f>T126+T137+T146</f>
        <v>0</v>
      </c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222" t="s">
        <v>85</v>
      </c>
      <c r="AT125" s="223" t="s">
        <v>77</v>
      </c>
      <c r="AU125" s="223" t="s">
        <v>78</v>
      </c>
      <c r="AY125" s="222" t="s">
        <v>170</v>
      </c>
      <c r="BK125" s="224">
        <f>BK126+BK137+BK146</f>
        <v>0</v>
      </c>
    </row>
    <row r="126" s="12" customFormat="1" ht="22.8" customHeight="1">
      <c r="A126" s="12"/>
      <c r="B126" s="211"/>
      <c r="C126" s="212"/>
      <c r="D126" s="213" t="s">
        <v>77</v>
      </c>
      <c r="E126" s="225" t="s">
        <v>85</v>
      </c>
      <c r="F126" s="225" t="s">
        <v>171</v>
      </c>
      <c r="G126" s="212"/>
      <c r="H126" s="212"/>
      <c r="I126" s="215"/>
      <c r="J126" s="226">
        <f>BK126</f>
        <v>0</v>
      </c>
      <c r="K126" s="212"/>
      <c r="L126" s="217"/>
      <c r="M126" s="218"/>
      <c r="N126" s="219"/>
      <c r="O126" s="219"/>
      <c r="P126" s="220">
        <f>SUM(P127:P136)</f>
        <v>0</v>
      </c>
      <c r="Q126" s="219"/>
      <c r="R126" s="220">
        <f>SUM(R127:R136)</f>
        <v>0</v>
      </c>
      <c r="S126" s="219"/>
      <c r="T126" s="221">
        <f>SUM(T127:T136)</f>
        <v>0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222" t="s">
        <v>85</v>
      </c>
      <c r="AT126" s="223" t="s">
        <v>77</v>
      </c>
      <c r="AU126" s="223" t="s">
        <v>85</v>
      </c>
      <c r="AY126" s="222" t="s">
        <v>170</v>
      </c>
      <c r="BK126" s="224">
        <f>SUM(BK127:BK136)</f>
        <v>0</v>
      </c>
    </row>
    <row r="127" s="2" customFormat="1" ht="33" customHeight="1">
      <c r="A127" s="39"/>
      <c r="B127" s="40"/>
      <c r="C127" s="227" t="s">
        <v>85</v>
      </c>
      <c r="D127" s="227" t="s">
        <v>172</v>
      </c>
      <c r="E127" s="228" t="s">
        <v>1369</v>
      </c>
      <c r="F127" s="229" t="s">
        <v>1370</v>
      </c>
      <c r="G127" s="230" t="s">
        <v>224</v>
      </c>
      <c r="H127" s="231">
        <v>103.59999999999999</v>
      </c>
      <c r="I127" s="232"/>
      <c r="J127" s="233">
        <f>ROUND(I127*H127,2)</f>
        <v>0</v>
      </c>
      <c r="K127" s="229" t="s">
        <v>176</v>
      </c>
      <c r="L127" s="45"/>
      <c r="M127" s="234" t="s">
        <v>1</v>
      </c>
      <c r="N127" s="235" t="s">
        <v>43</v>
      </c>
      <c r="O127" s="92"/>
      <c r="P127" s="236">
        <f>O127*H127</f>
        <v>0</v>
      </c>
      <c r="Q127" s="236">
        <v>0</v>
      </c>
      <c r="R127" s="236">
        <f>Q127*H127</f>
        <v>0</v>
      </c>
      <c r="S127" s="236">
        <v>0</v>
      </c>
      <c r="T127" s="237">
        <f>S127*H127</f>
        <v>0</v>
      </c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R127" s="238" t="s">
        <v>177</v>
      </c>
      <c r="AT127" s="238" t="s">
        <v>172</v>
      </c>
      <c r="AU127" s="238" t="s">
        <v>87</v>
      </c>
      <c r="AY127" s="18" t="s">
        <v>170</v>
      </c>
      <c r="BE127" s="239">
        <f>IF(N127="základní",J127,0)</f>
        <v>0</v>
      </c>
      <c r="BF127" s="239">
        <f>IF(N127="snížená",J127,0)</f>
        <v>0</v>
      </c>
      <c r="BG127" s="239">
        <f>IF(N127="zákl. přenesená",J127,0)</f>
        <v>0</v>
      </c>
      <c r="BH127" s="239">
        <f>IF(N127="sníž. přenesená",J127,0)</f>
        <v>0</v>
      </c>
      <c r="BI127" s="239">
        <f>IF(N127="nulová",J127,0)</f>
        <v>0</v>
      </c>
      <c r="BJ127" s="18" t="s">
        <v>85</v>
      </c>
      <c r="BK127" s="239">
        <f>ROUND(I127*H127,2)</f>
        <v>0</v>
      </c>
      <c r="BL127" s="18" t="s">
        <v>177</v>
      </c>
      <c r="BM127" s="238" t="s">
        <v>1400</v>
      </c>
    </row>
    <row r="128" s="13" customFormat="1">
      <c r="A128" s="13"/>
      <c r="B128" s="240"/>
      <c r="C128" s="241"/>
      <c r="D128" s="242" t="s">
        <v>179</v>
      </c>
      <c r="E128" s="243" t="s">
        <v>1</v>
      </c>
      <c r="F128" s="244" t="s">
        <v>1401</v>
      </c>
      <c r="G128" s="241"/>
      <c r="H128" s="245">
        <v>103.59999999999999</v>
      </c>
      <c r="I128" s="246"/>
      <c r="J128" s="241"/>
      <c r="K128" s="241"/>
      <c r="L128" s="247"/>
      <c r="M128" s="248"/>
      <c r="N128" s="249"/>
      <c r="O128" s="249"/>
      <c r="P128" s="249"/>
      <c r="Q128" s="249"/>
      <c r="R128" s="249"/>
      <c r="S128" s="249"/>
      <c r="T128" s="250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251" t="s">
        <v>179</v>
      </c>
      <c r="AU128" s="251" t="s">
        <v>87</v>
      </c>
      <c r="AV128" s="13" t="s">
        <v>87</v>
      </c>
      <c r="AW128" s="13" t="s">
        <v>34</v>
      </c>
      <c r="AX128" s="13" t="s">
        <v>85</v>
      </c>
      <c r="AY128" s="251" t="s">
        <v>170</v>
      </c>
    </row>
    <row r="129" s="2" customFormat="1" ht="62.7" customHeight="1">
      <c r="A129" s="39"/>
      <c r="B129" s="40"/>
      <c r="C129" s="227" t="s">
        <v>87</v>
      </c>
      <c r="D129" s="227" t="s">
        <v>172</v>
      </c>
      <c r="E129" s="228" t="s">
        <v>1301</v>
      </c>
      <c r="F129" s="229" t="s">
        <v>1302</v>
      </c>
      <c r="G129" s="230" t="s">
        <v>224</v>
      </c>
      <c r="H129" s="231">
        <v>103.59999999999999</v>
      </c>
      <c r="I129" s="232"/>
      <c r="J129" s="233">
        <f>ROUND(I129*H129,2)</f>
        <v>0</v>
      </c>
      <c r="K129" s="229" t="s">
        <v>176</v>
      </c>
      <c r="L129" s="45"/>
      <c r="M129" s="234" t="s">
        <v>1</v>
      </c>
      <c r="N129" s="235" t="s">
        <v>43</v>
      </c>
      <c r="O129" s="92"/>
      <c r="P129" s="236">
        <f>O129*H129</f>
        <v>0</v>
      </c>
      <c r="Q129" s="236">
        <v>0</v>
      </c>
      <c r="R129" s="236">
        <f>Q129*H129</f>
        <v>0</v>
      </c>
      <c r="S129" s="236">
        <v>0</v>
      </c>
      <c r="T129" s="237">
        <f>S129*H129</f>
        <v>0</v>
      </c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R129" s="238" t="s">
        <v>177</v>
      </c>
      <c r="AT129" s="238" t="s">
        <v>172</v>
      </c>
      <c r="AU129" s="238" t="s">
        <v>87</v>
      </c>
      <c r="AY129" s="18" t="s">
        <v>170</v>
      </c>
      <c r="BE129" s="239">
        <f>IF(N129="základní",J129,0)</f>
        <v>0</v>
      </c>
      <c r="BF129" s="239">
        <f>IF(N129="snížená",J129,0)</f>
        <v>0</v>
      </c>
      <c r="BG129" s="239">
        <f>IF(N129="zákl. přenesená",J129,0)</f>
        <v>0</v>
      </c>
      <c r="BH129" s="239">
        <f>IF(N129="sníž. přenesená",J129,0)</f>
        <v>0</v>
      </c>
      <c r="BI129" s="239">
        <f>IF(N129="nulová",J129,0)</f>
        <v>0</v>
      </c>
      <c r="BJ129" s="18" t="s">
        <v>85</v>
      </c>
      <c r="BK129" s="239">
        <f>ROUND(I129*H129,2)</f>
        <v>0</v>
      </c>
      <c r="BL129" s="18" t="s">
        <v>177</v>
      </c>
      <c r="BM129" s="238" t="s">
        <v>1402</v>
      </c>
    </row>
    <row r="130" s="13" customFormat="1">
      <c r="A130" s="13"/>
      <c r="B130" s="240"/>
      <c r="C130" s="241"/>
      <c r="D130" s="242" t="s">
        <v>179</v>
      </c>
      <c r="E130" s="243" t="s">
        <v>1</v>
      </c>
      <c r="F130" s="244" t="s">
        <v>1403</v>
      </c>
      <c r="G130" s="241"/>
      <c r="H130" s="245">
        <v>103.59999999999999</v>
      </c>
      <c r="I130" s="246"/>
      <c r="J130" s="241"/>
      <c r="K130" s="241"/>
      <c r="L130" s="247"/>
      <c r="M130" s="248"/>
      <c r="N130" s="249"/>
      <c r="O130" s="249"/>
      <c r="P130" s="249"/>
      <c r="Q130" s="249"/>
      <c r="R130" s="249"/>
      <c r="S130" s="249"/>
      <c r="T130" s="250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51" t="s">
        <v>179</v>
      </c>
      <c r="AU130" s="251" t="s">
        <v>87</v>
      </c>
      <c r="AV130" s="13" t="s">
        <v>87</v>
      </c>
      <c r="AW130" s="13" t="s">
        <v>34</v>
      </c>
      <c r="AX130" s="13" t="s">
        <v>85</v>
      </c>
      <c r="AY130" s="251" t="s">
        <v>170</v>
      </c>
    </row>
    <row r="131" s="2" customFormat="1" ht="66.75" customHeight="1">
      <c r="A131" s="39"/>
      <c r="B131" s="40"/>
      <c r="C131" s="227" t="s">
        <v>185</v>
      </c>
      <c r="D131" s="227" t="s">
        <v>172</v>
      </c>
      <c r="E131" s="228" t="s">
        <v>1305</v>
      </c>
      <c r="F131" s="229" t="s">
        <v>1306</v>
      </c>
      <c r="G131" s="230" t="s">
        <v>224</v>
      </c>
      <c r="H131" s="231">
        <v>2279.1999999999998</v>
      </c>
      <c r="I131" s="232"/>
      <c r="J131" s="233">
        <f>ROUND(I131*H131,2)</f>
        <v>0</v>
      </c>
      <c r="K131" s="229" t="s">
        <v>176</v>
      </c>
      <c r="L131" s="45"/>
      <c r="M131" s="234" t="s">
        <v>1</v>
      </c>
      <c r="N131" s="235" t="s">
        <v>43</v>
      </c>
      <c r="O131" s="92"/>
      <c r="P131" s="236">
        <f>O131*H131</f>
        <v>0</v>
      </c>
      <c r="Q131" s="236">
        <v>0</v>
      </c>
      <c r="R131" s="236">
        <f>Q131*H131</f>
        <v>0</v>
      </c>
      <c r="S131" s="236">
        <v>0</v>
      </c>
      <c r="T131" s="237">
        <f>S131*H131</f>
        <v>0</v>
      </c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R131" s="238" t="s">
        <v>177</v>
      </c>
      <c r="AT131" s="238" t="s">
        <v>172</v>
      </c>
      <c r="AU131" s="238" t="s">
        <v>87</v>
      </c>
      <c r="AY131" s="18" t="s">
        <v>170</v>
      </c>
      <c r="BE131" s="239">
        <f>IF(N131="základní",J131,0)</f>
        <v>0</v>
      </c>
      <c r="BF131" s="239">
        <f>IF(N131="snížená",J131,0)</f>
        <v>0</v>
      </c>
      <c r="BG131" s="239">
        <f>IF(N131="zákl. přenesená",J131,0)</f>
        <v>0</v>
      </c>
      <c r="BH131" s="239">
        <f>IF(N131="sníž. přenesená",J131,0)</f>
        <v>0</v>
      </c>
      <c r="BI131" s="239">
        <f>IF(N131="nulová",J131,0)</f>
        <v>0</v>
      </c>
      <c r="BJ131" s="18" t="s">
        <v>85</v>
      </c>
      <c r="BK131" s="239">
        <f>ROUND(I131*H131,2)</f>
        <v>0</v>
      </c>
      <c r="BL131" s="18" t="s">
        <v>177</v>
      </c>
      <c r="BM131" s="238" t="s">
        <v>1404</v>
      </c>
    </row>
    <row r="132" s="13" customFormat="1">
      <c r="A132" s="13"/>
      <c r="B132" s="240"/>
      <c r="C132" s="241"/>
      <c r="D132" s="242" t="s">
        <v>179</v>
      </c>
      <c r="E132" s="243" t="s">
        <v>1</v>
      </c>
      <c r="F132" s="244" t="s">
        <v>1405</v>
      </c>
      <c r="G132" s="241"/>
      <c r="H132" s="245">
        <v>2279.1999999999998</v>
      </c>
      <c r="I132" s="246"/>
      <c r="J132" s="241"/>
      <c r="K132" s="241"/>
      <c r="L132" s="247"/>
      <c r="M132" s="248"/>
      <c r="N132" s="249"/>
      <c r="O132" s="249"/>
      <c r="P132" s="249"/>
      <c r="Q132" s="249"/>
      <c r="R132" s="249"/>
      <c r="S132" s="249"/>
      <c r="T132" s="250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251" t="s">
        <v>179</v>
      </c>
      <c r="AU132" s="251" t="s">
        <v>87</v>
      </c>
      <c r="AV132" s="13" t="s">
        <v>87</v>
      </c>
      <c r="AW132" s="13" t="s">
        <v>34</v>
      </c>
      <c r="AX132" s="13" t="s">
        <v>85</v>
      </c>
      <c r="AY132" s="251" t="s">
        <v>170</v>
      </c>
    </row>
    <row r="133" s="2" customFormat="1" ht="44.25" customHeight="1">
      <c r="A133" s="39"/>
      <c r="B133" s="40"/>
      <c r="C133" s="227" t="s">
        <v>177</v>
      </c>
      <c r="D133" s="227" t="s">
        <v>172</v>
      </c>
      <c r="E133" s="228" t="s">
        <v>276</v>
      </c>
      <c r="F133" s="229" t="s">
        <v>277</v>
      </c>
      <c r="G133" s="230" t="s">
        <v>278</v>
      </c>
      <c r="H133" s="231">
        <v>186.47999999999999</v>
      </c>
      <c r="I133" s="232"/>
      <c r="J133" s="233">
        <f>ROUND(I133*H133,2)</f>
        <v>0</v>
      </c>
      <c r="K133" s="229" t="s">
        <v>176</v>
      </c>
      <c r="L133" s="45"/>
      <c r="M133" s="234" t="s">
        <v>1</v>
      </c>
      <c r="N133" s="235" t="s">
        <v>43</v>
      </c>
      <c r="O133" s="92"/>
      <c r="P133" s="236">
        <f>O133*H133</f>
        <v>0</v>
      </c>
      <c r="Q133" s="236">
        <v>0</v>
      </c>
      <c r="R133" s="236">
        <f>Q133*H133</f>
        <v>0</v>
      </c>
      <c r="S133" s="236">
        <v>0</v>
      </c>
      <c r="T133" s="237">
        <f>S133*H133</f>
        <v>0</v>
      </c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R133" s="238" t="s">
        <v>177</v>
      </c>
      <c r="AT133" s="238" t="s">
        <v>172</v>
      </c>
      <c r="AU133" s="238" t="s">
        <v>87</v>
      </c>
      <c r="AY133" s="18" t="s">
        <v>170</v>
      </c>
      <c r="BE133" s="239">
        <f>IF(N133="základní",J133,0)</f>
        <v>0</v>
      </c>
      <c r="BF133" s="239">
        <f>IF(N133="snížená",J133,0)</f>
        <v>0</v>
      </c>
      <c r="BG133" s="239">
        <f>IF(N133="zákl. přenesená",J133,0)</f>
        <v>0</v>
      </c>
      <c r="BH133" s="239">
        <f>IF(N133="sníž. přenesená",J133,0)</f>
        <v>0</v>
      </c>
      <c r="BI133" s="239">
        <f>IF(N133="nulová",J133,0)</f>
        <v>0</v>
      </c>
      <c r="BJ133" s="18" t="s">
        <v>85</v>
      </c>
      <c r="BK133" s="239">
        <f>ROUND(I133*H133,2)</f>
        <v>0</v>
      </c>
      <c r="BL133" s="18" t="s">
        <v>177</v>
      </c>
      <c r="BM133" s="238" t="s">
        <v>1406</v>
      </c>
    </row>
    <row r="134" s="13" customFormat="1">
      <c r="A134" s="13"/>
      <c r="B134" s="240"/>
      <c r="C134" s="241"/>
      <c r="D134" s="242" t="s">
        <v>179</v>
      </c>
      <c r="E134" s="243" t="s">
        <v>1</v>
      </c>
      <c r="F134" s="244" t="s">
        <v>1407</v>
      </c>
      <c r="G134" s="241"/>
      <c r="H134" s="245">
        <v>186.47999999999999</v>
      </c>
      <c r="I134" s="246"/>
      <c r="J134" s="241"/>
      <c r="K134" s="241"/>
      <c r="L134" s="247"/>
      <c r="M134" s="248"/>
      <c r="N134" s="249"/>
      <c r="O134" s="249"/>
      <c r="P134" s="249"/>
      <c r="Q134" s="249"/>
      <c r="R134" s="249"/>
      <c r="S134" s="249"/>
      <c r="T134" s="250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51" t="s">
        <v>179</v>
      </c>
      <c r="AU134" s="251" t="s">
        <v>87</v>
      </c>
      <c r="AV134" s="13" t="s">
        <v>87</v>
      </c>
      <c r="AW134" s="13" t="s">
        <v>34</v>
      </c>
      <c r="AX134" s="13" t="s">
        <v>85</v>
      </c>
      <c r="AY134" s="251" t="s">
        <v>170</v>
      </c>
    </row>
    <row r="135" s="2" customFormat="1" ht="33" customHeight="1">
      <c r="A135" s="39"/>
      <c r="B135" s="40"/>
      <c r="C135" s="227" t="s">
        <v>192</v>
      </c>
      <c r="D135" s="227" t="s">
        <v>172</v>
      </c>
      <c r="E135" s="228" t="s">
        <v>1379</v>
      </c>
      <c r="F135" s="229" t="s">
        <v>1380</v>
      </c>
      <c r="G135" s="230" t="s">
        <v>175</v>
      </c>
      <c r="H135" s="231">
        <v>463.66000000000002</v>
      </c>
      <c r="I135" s="232"/>
      <c r="J135" s="233">
        <f>ROUND(I135*H135,2)</f>
        <v>0</v>
      </c>
      <c r="K135" s="229" t="s">
        <v>176</v>
      </c>
      <c r="L135" s="45"/>
      <c r="M135" s="234" t="s">
        <v>1</v>
      </c>
      <c r="N135" s="235" t="s">
        <v>43</v>
      </c>
      <c r="O135" s="92"/>
      <c r="P135" s="236">
        <f>O135*H135</f>
        <v>0</v>
      </c>
      <c r="Q135" s="236">
        <v>0</v>
      </c>
      <c r="R135" s="236">
        <f>Q135*H135</f>
        <v>0</v>
      </c>
      <c r="S135" s="236">
        <v>0</v>
      </c>
      <c r="T135" s="237">
        <f>S135*H135</f>
        <v>0</v>
      </c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R135" s="238" t="s">
        <v>177</v>
      </c>
      <c r="AT135" s="238" t="s">
        <v>172</v>
      </c>
      <c r="AU135" s="238" t="s">
        <v>87</v>
      </c>
      <c r="AY135" s="18" t="s">
        <v>170</v>
      </c>
      <c r="BE135" s="239">
        <f>IF(N135="základní",J135,0)</f>
        <v>0</v>
      </c>
      <c r="BF135" s="239">
        <f>IF(N135="snížená",J135,0)</f>
        <v>0</v>
      </c>
      <c r="BG135" s="239">
        <f>IF(N135="zákl. přenesená",J135,0)</f>
        <v>0</v>
      </c>
      <c r="BH135" s="239">
        <f>IF(N135="sníž. přenesená",J135,0)</f>
        <v>0</v>
      </c>
      <c r="BI135" s="239">
        <f>IF(N135="nulová",J135,0)</f>
        <v>0</v>
      </c>
      <c r="BJ135" s="18" t="s">
        <v>85</v>
      </c>
      <c r="BK135" s="239">
        <f>ROUND(I135*H135,2)</f>
        <v>0</v>
      </c>
      <c r="BL135" s="18" t="s">
        <v>177</v>
      </c>
      <c r="BM135" s="238" t="s">
        <v>1408</v>
      </c>
    </row>
    <row r="136" s="13" customFormat="1">
      <c r="A136" s="13"/>
      <c r="B136" s="240"/>
      <c r="C136" s="241"/>
      <c r="D136" s="242" t="s">
        <v>179</v>
      </c>
      <c r="E136" s="243" t="s">
        <v>1</v>
      </c>
      <c r="F136" s="244" t="s">
        <v>1409</v>
      </c>
      <c r="G136" s="241"/>
      <c r="H136" s="245">
        <v>463.66000000000002</v>
      </c>
      <c r="I136" s="246"/>
      <c r="J136" s="241"/>
      <c r="K136" s="241"/>
      <c r="L136" s="247"/>
      <c r="M136" s="248"/>
      <c r="N136" s="249"/>
      <c r="O136" s="249"/>
      <c r="P136" s="249"/>
      <c r="Q136" s="249"/>
      <c r="R136" s="249"/>
      <c r="S136" s="249"/>
      <c r="T136" s="250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51" t="s">
        <v>179</v>
      </c>
      <c r="AU136" s="251" t="s">
        <v>87</v>
      </c>
      <c r="AV136" s="13" t="s">
        <v>87</v>
      </c>
      <c r="AW136" s="13" t="s">
        <v>34</v>
      </c>
      <c r="AX136" s="13" t="s">
        <v>85</v>
      </c>
      <c r="AY136" s="251" t="s">
        <v>170</v>
      </c>
    </row>
    <row r="137" s="12" customFormat="1" ht="22.8" customHeight="1">
      <c r="A137" s="12"/>
      <c r="B137" s="211"/>
      <c r="C137" s="212"/>
      <c r="D137" s="213" t="s">
        <v>77</v>
      </c>
      <c r="E137" s="225" t="s">
        <v>192</v>
      </c>
      <c r="F137" s="225" t="s">
        <v>584</v>
      </c>
      <c r="G137" s="212"/>
      <c r="H137" s="212"/>
      <c r="I137" s="215"/>
      <c r="J137" s="226">
        <f>BK137</f>
        <v>0</v>
      </c>
      <c r="K137" s="212"/>
      <c r="L137" s="217"/>
      <c r="M137" s="218"/>
      <c r="N137" s="219"/>
      <c r="O137" s="219"/>
      <c r="P137" s="220">
        <f>SUM(P138:P145)</f>
        <v>0</v>
      </c>
      <c r="Q137" s="219"/>
      <c r="R137" s="220">
        <f>SUM(R138:R145)</f>
        <v>0.218</v>
      </c>
      <c r="S137" s="219"/>
      <c r="T137" s="221">
        <f>SUM(T138:T145)</f>
        <v>0</v>
      </c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R137" s="222" t="s">
        <v>85</v>
      </c>
      <c r="AT137" s="223" t="s">
        <v>77</v>
      </c>
      <c r="AU137" s="223" t="s">
        <v>85</v>
      </c>
      <c r="AY137" s="222" t="s">
        <v>170</v>
      </c>
      <c r="BK137" s="224">
        <f>SUM(BK138:BK145)</f>
        <v>0</v>
      </c>
    </row>
    <row r="138" s="2" customFormat="1" ht="37.8" customHeight="1">
      <c r="A138" s="39"/>
      <c r="B138" s="40"/>
      <c r="C138" s="227" t="s">
        <v>197</v>
      </c>
      <c r="D138" s="227" t="s">
        <v>172</v>
      </c>
      <c r="E138" s="228" t="s">
        <v>1410</v>
      </c>
      <c r="F138" s="229" t="s">
        <v>1411</v>
      </c>
      <c r="G138" s="230" t="s">
        <v>175</v>
      </c>
      <c r="H138" s="231">
        <v>312.27999999999997</v>
      </c>
      <c r="I138" s="232"/>
      <c r="J138" s="233">
        <f>ROUND(I138*H138,2)</f>
        <v>0</v>
      </c>
      <c r="K138" s="229" t="s">
        <v>176</v>
      </c>
      <c r="L138" s="45"/>
      <c r="M138" s="234" t="s">
        <v>1</v>
      </c>
      <c r="N138" s="235" t="s">
        <v>43</v>
      </c>
      <c r="O138" s="92"/>
      <c r="P138" s="236">
        <f>O138*H138</f>
        <v>0</v>
      </c>
      <c r="Q138" s="236">
        <v>0</v>
      </c>
      <c r="R138" s="236">
        <f>Q138*H138</f>
        <v>0</v>
      </c>
      <c r="S138" s="236">
        <v>0</v>
      </c>
      <c r="T138" s="237">
        <f>S138*H138</f>
        <v>0</v>
      </c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R138" s="238" t="s">
        <v>177</v>
      </c>
      <c r="AT138" s="238" t="s">
        <v>172</v>
      </c>
      <c r="AU138" s="238" t="s">
        <v>87</v>
      </c>
      <c r="AY138" s="18" t="s">
        <v>170</v>
      </c>
      <c r="BE138" s="239">
        <f>IF(N138="základní",J138,0)</f>
        <v>0</v>
      </c>
      <c r="BF138" s="239">
        <f>IF(N138="snížená",J138,0)</f>
        <v>0</v>
      </c>
      <c r="BG138" s="239">
        <f>IF(N138="zákl. přenesená",J138,0)</f>
        <v>0</v>
      </c>
      <c r="BH138" s="239">
        <f>IF(N138="sníž. přenesená",J138,0)</f>
        <v>0</v>
      </c>
      <c r="BI138" s="239">
        <f>IF(N138="nulová",J138,0)</f>
        <v>0</v>
      </c>
      <c r="BJ138" s="18" t="s">
        <v>85</v>
      </c>
      <c r="BK138" s="239">
        <f>ROUND(I138*H138,2)</f>
        <v>0</v>
      </c>
      <c r="BL138" s="18" t="s">
        <v>177</v>
      </c>
      <c r="BM138" s="238" t="s">
        <v>1412</v>
      </c>
    </row>
    <row r="139" s="13" customFormat="1">
      <c r="A139" s="13"/>
      <c r="B139" s="240"/>
      <c r="C139" s="241"/>
      <c r="D139" s="242" t="s">
        <v>179</v>
      </c>
      <c r="E139" s="243" t="s">
        <v>1</v>
      </c>
      <c r="F139" s="244" t="s">
        <v>1413</v>
      </c>
      <c r="G139" s="241"/>
      <c r="H139" s="245">
        <v>312.27999999999997</v>
      </c>
      <c r="I139" s="246"/>
      <c r="J139" s="241"/>
      <c r="K139" s="241"/>
      <c r="L139" s="247"/>
      <c r="M139" s="248"/>
      <c r="N139" s="249"/>
      <c r="O139" s="249"/>
      <c r="P139" s="249"/>
      <c r="Q139" s="249"/>
      <c r="R139" s="249"/>
      <c r="S139" s="249"/>
      <c r="T139" s="250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51" t="s">
        <v>179</v>
      </c>
      <c r="AU139" s="251" t="s">
        <v>87</v>
      </c>
      <c r="AV139" s="13" t="s">
        <v>87</v>
      </c>
      <c r="AW139" s="13" t="s">
        <v>34</v>
      </c>
      <c r="AX139" s="13" t="s">
        <v>85</v>
      </c>
      <c r="AY139" s="251" t="s">
        <v>170</v>
      </c>
    </row>
    <row r="140" s="2" customFormat="1" ht="33" customHeight="1">
      <c r="A140" s="39"/>
      <c r="B140" s="40"/>
      <c r="C140" s="227" t="s">
        <v>202</v>
      </c>
      <c r="D140" s="227" t="s">
        <v>172</v>
      </c>
      <c r="E140" s="228" t="s">
        <v>1414</v>
      </c>
      <c r="F140" s="229" t="s">
        <v>1415</v>
      </c>
      <c r="G140" s="230" t="s">
        <v>175</v>
      </c>
      <c r="H140" s="231">
        <v>361.12</v>
      </c>
      <c r="I140" s="232"/>
      <c r="J140" s="233">
        <f>ROUND(I140*H140,2)</f>
        <v>0</v>
      </c>
      <c r="K140" s="229" t="s">
        <v>176</v>
      </c>
      <c r="L140" s="45"/>
      <c r="M140" s="234" t="s">
        <v>1</v>
      </c>
      <c r="N140" s="235" t="s">
        <v>43</v>
      </c>
      <c r="O140" s="92"/>
      <c r="P140" s="236">
        <f>O140*H140</f>
        <v>0</v>
      </c>
      <c r="Q140" s="236">
        <v>0</v>
      </c>
      <c r="R140" s="236">
        <f>Q140*H140</f>
        <v>0</v>
      </c>
      <c r="S140" s="236">
        <v>0</v>
      </c>
      <c r="T140" s="237">
        <f>S140*H140</f>
        <v>0</v>
      </c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R140" s="238" t="s">
        <v>177</v>
      </c>
      <c r="AT140" s="238" t="s">
        <v>172</v>
      </c>
      <c r="AU140" s="238" t="s">
        <v>87</v>
      </c>
      <c r="AY140" s="18" t="s">
        <v>170</v>
      </c>
      <c r="BE140" s="239">
        <f>IF(N140="základní",J140,0)</f>
        <v>0</v>
      </c>
      <c r="BF140" s="239">
        <f>IF(N140="snížená",J140,0)</f>
        <v>0</v>
      </c>
      <c r="BG140" s="239">
        <f>IF(N140="zákl. přenesená",J140,0)</f>
        <v>0</v>
      </c>
      <c r="BH140" s="239">
        <f>IF(N140="sníž. přenesená",J140,0)</f>
        <v>0</v>
      </c>
      <c r="BI140" s="239">
        <f>IF(N140="nulová",J140,0)</f>
        <v>0</v>
      </c>
      <c r="BJ140" s="18" t="s">
        <v>85</v>
      </c>
      <c r="BK140" s="239">
        <f>ROUND(I140*H140,2)</f>
        <v>0</v>
      </c>
      <c r="BL140" s="18" t="s">
        <v>177</v>
      </c>
      <c r="BM140" s="238" t="s">
        <v>1416</v>
      </c>
    </row>
    <row r="141" s="13" customFormat="1">
      <c r="A141" s="13"/>
      <c r="B141" s="240"/>
      <c r="C141" s="241"/>
      <c r="D141" s="242" t="s">
        <v>179</v>
      </c>
      <c r="E141" s="243" t="s">
        <v>1</v>
      </c>
      <c r="F141" s="244" t="s">
        <v>1417</v>
      </c>
      <c r="G141" s="241"/>
      <c r="H141" s="245">
        <v>361.12</v>
      </c>
      <c r="I141" s="246"/>
      <c r="J141" s="241"/>
      <c r="K141" s="241"/>
      <c r="L141" s="247"/>
      <c r="M141" s="248"/>
      <c r="N141" s="249"/>
      <c r="O141" s="249"/>
      <c r="P141" s="249"/>
      <c r="Q141" s="249"/>
      <c r="R141" s="249"/>
      <c r="S141" s="249"/>
      <c r="T141" s="250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51" t="s">
        <v>179</v>
      </c>
      <c r="AU141" s="251" t="s">
        <v>87</v>
      </c>
      <c r="AV141" s="13" t="s">
        <v>87</v>
      </c>
      <c r="AW141" s="13" t="s">
        <v>34</v>
      </c>
      <c r="AX141" s="13" t="s">
        <v>85</v>
      </c>
      <c r="AY141" s="251" t="s">
        <v>170</v>
      </c>
    </row>
    <row r="142" s="2" customFormat="1" ht="33" customHeight="1">
      <c r="A142" s="39"/>
      <c r="B142" s="40"/>
      <c r="C142" s="227" t="s">
        <v>210</v>
      </c>
      <c r="D142" s="227" t="s">
        <v>172</v>
      </c>
      <c r="E142" s="228" t="s">
        <v>1418</v>
      </c>
      <c r="F142" s="229" t="s">
        <v>1419</v>
      </c>
      <c r="G142" s="230" t="s">
        <v>175</v>
      </c>
      <c r="H142" s="231">
        <v>420.31999999999999</v>
      </c>
      <c r="I142" s="232"/>
      <c r="J142" s="233">
        <f>ROUND(I142*H142,2)</f>
        <v>0</v>
      </c>
      <c r="K142" s="229" t="s">
        <v>176</v>
      </c>
      <c r="L142" s="45"/>
      <c r="M142" s="234" t="s">
        <v>1</v>
      </c>
      <c r="N142" s="235" t="s">
        <v>43</v>
      </c>
      <c r="O142" s="92"/>
      <c r="P142" s="236">
        <f>O142*H142</f>
        <v>0</v>
      </c>
      <c r="Q142" s="236">
        <v>0</v>
      </c>
      <c r="R142" s="236">
        <f>Q142*H142</f>
        <v>0</v>
      </c>
      <c r="S142" s="236">
        <v>0</v>
      </c>
      <c r="T142" s="237">
        <f>S142*H142</f>
        <v>0</v>
      </c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R142" s="238" t="s">
        <v>177</v>
      </c>
      <c r="AT142" s="238" t="s">
        <v>172</v>
      </c>
      <c r="AU142" s="238" t="s">
        <v>87</v>
      </c>
      <c r="AY142" s="18" t="s">
        <v>170</v>
      </c>
      <c r="BE142" s="239">
        <f>IF(N142="základní",J142,0)</f>
        <v>0</v>
      </c>
      <c r="BF142" s="239">
        <f>IF(N142="snížená",J142,0)</f>
        <v>0</v>
      </c>
      <c r="BG142" s="239">
        <f>IF(N142="zákl. přenesená",J142,0)</f>
        <v>0</v>
      </c>
      <c r="BH142" s="239">
        <f>IF(N142="sníž. přenesená",J142,0)</f>
        <v>0</v>
      </c>
      <c r="BI142" s="239">
        <f>IF(N142="nulová",J142,0)</f>
        <v>0</v>
      </c>
      <c r="BJ142" s="18" t="s">
        <v>85</v>
      </c>
      <c r="BK142" s="239">
        <f>ROUND(I142*H142,2)</f>
        <v>0</v>
      </c>
      <c r="BL142" s="18" t="s">
        <v>177</v>
      </c>
      <c r="BM142" s="238" t="s">
        <v>1420</v>
      </c>
    </row>
    <row r="143" s="13" customFormat="1">
      <c r="A143" s="13"/>
      <c r="B143" s="240"/>
      <c r="C143" s="241"/>
      <c r="D143" s="242" t="s">
        <v>179</v>
      </c>
      <c r="E143" s="243" t="s">
        <v>1</v>
      </c>
      <c r="F143" s="244" t="s">
        <v>1421</v>
      </c>
      <c r="G143" s="241"/>
      <c r="H143" s="245">
        <v>420.31999999999999</v>
      </c>
      <c r="I143" s="246"/>
      <c r="J143" s="241"/>
      <c r="K143" s="241"/>
      <c r="L143" s="247"/>
      <c r="M143" s="248"/>
      <c r="N143" s="249"/>
      <c r="O143" s="249"/>
      <c r="P143" s="249"/>
      <c r="Q143" s="249"/>
      <c r="R143" s="249"/>
      <c r="S143" s="249"/>
      <c r="T143" s="250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51" t="s">
        <v>179</v>
      </c>
      <c r="AU143" s="251" t="s">
        <v>87</v>
      </c>
      <c r="AV143" s="13" t="s">
        <v>87</v>
      </c>
      <c r="AW143" s="13" t="s">
        <v>34</v>
      </c>
      <c r="AX143" s="13" t="s">
        <v>85</v>
      </c>
      <c r="AY143" s="251" t="s">
        <v>170</v>
      </c>
    </row>
    <row r="144" s="2" customFormat="1" ht="24.15" customHeight="1">
      <c r="A144" s="39"/>
      <c r="B144" s="40"/>
      <c r="C144" s="227" t="s">
        <v>215</v>
      </c>
      <c r="D144" s="227" t="s">
        <v>172</v>
      </c>
      <c r="E144" s="228" t="s">
        <v>1422</v>
      </c>
      <c r="F144" s="229" t="s">
        <v>1423</v>
      </c>
      <c r="G144" s="230" t="s">
        <v>389</v>
      </c>
      <c r="H144" s="231">
        <v>4</v>
      </c>
      <c r="I144" s="232"/>
      <c r="J144" s="233">
        <f>ROUND(I144*H144,2)</f>
        <v>0</v>
      </c>
      <c r="K144" s="229" t="s">
        <v>176</v>
      </c>
      <c r="L144" s="45"/>
      <c r="M144" s="234" t="s">
        <v>1</v>
      </c>
      <c r="N144" s="235" t="s">
        <v>43</v>
      </c>
      <c r="O144" s="92"/>
      <c r="P144" s="236">
        <f>O144*H144</f>
        <v>0</v>
      </c>
      <c r="Q144" s="236">
        <v>0.0545</v>
      </c>
      <c r="R144" s="236">
        <f>Q144*H144</f>
        <v>0.218</v>
      </c>
      <c r="S144" s="236">
        <v>0</v>
      </c>
      <c r="T144" s="237">
        <f>S144*H144</f>
        <v>0</v>
      </c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R144" s="238" t="s">
        <v>177</v>
      </c>
      <c r="AT144" s="238" t="s">
        <v>172</v>
      </c>
      <c r="AU144" s="238" t="s">
        <v>87</v>
      </c>
      <c r="AY144" s="18" t="s">
        <v>170</v>
      </c>
      <c r="BE144" s="239">
        <f>IF(N144="základní",J144,0)</f>
        <v>0</v>
      </c>
      <c r="BF144" s="239">
        <f>IF(N144="snížená",J144,0)</f>
        <v>0</v>
      </c>
      <c r="BG144" s="239">
        <f>IF(N144="zákl. přenesená",J144,0)</f>
        <v>0</v>
      </c>
      <c r="BH144" s="239">
        <f>IF(N144="sníž. přenesená",J144,0)</f>
        <v>0</v>
      </c>
      <c r="BI144" s="239">
        <f>IF(N144="nulová",J144,0)</f>
        <v>0</v>
      </c>
      <c r="BJ144" s="18" t="s">
        <v>85</v>
      </c>
      <c r="BK144" s="239">
        <f>ROUND(I144*H144,2)</f>
        <v>0</v>
      </c>
      <c r="BL144" s="18" t="s">
        <v>177</v>
      </c>
      <c r="BM144" s="238" t="s">
        <v>1424</v>
      </c>
    </row>
    <row r="145" s="13" customFormat="1">
      <c r="A145" s="13"/>
      <c r="B145" s="240"/>
      <c r="C145" s="241"/>
      <c r="D145" s="242" t="s">
        <v>179</v>
      </c>
      <c r="E145" s="243" t="s">
        <v>1</v>
      </c>
      <c r="F145" s="244" t="s">
        <v>1425</v>
      </c>
      <c r="G145" s="241"/>
      <c r="H145" s="245">
        <v>4</v>
      </c>
      <c r="I145" s="246"/>
      <c r="J145" s="241"/>
      <c r="K145" s="241"/>
      <c r="L145" s="247"/>
      <c r="M145" s="248"/>
      <c r="N145" s="249"/>
      <c r="O145" s="249"/>
      <c r="P145" s="249"/>
      <c r="Q145" s="249"/>
      <c r="R145" s="249"/>
      <c r="S145" s="249"/>
      <c r="T145" s="250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51" t="s">
        <v>179</v>
      </c>
      <c r="AU145" s="251" t="s">
        <v>87</v>
      </c>
      <c r="AV145" s="13" t="s">
        <v>87</v>
      </c>
      <c r="AW145" s="13" t="s">
        <v>34</v>
      </c>
      <c r="AX145" s="13" t="s">
        <v>85</v>
      </c>
      <c r="AY145" s="251" t="s">
        <v>170</v>
      </c>
    </row>
    <row r="146" s="12" customFormat="1" ht="22.8" customHeight="1">
      <c r="A146" s="12"/>
      <c r="B146" s="211"/>
      <c r="C146" s="212"/>
      <c r="D146" s="213" t="s">
        <v>77</v>
      </c>
      <c r="E146" s="225" t="s">
        <v>498</v>
      </c>
      <c r="F146" s="225" t="s">
        <v>499</v>
      </c>
      <c r="G146" s="212"/>
      <c r="H146" s="212"/>
      <c r="I146" s="215"/>
      <c r="J146" s="226">
        <f>BK146</f>
        <v>0</v>
      </c>
      <c r="K146" s="212"/>
      <c r="L146" s="217"/>
      <c r="M146" s="218"/>
      <c r="N146" s="219"/>
      <c r="O146" s="219"/>
      <c r="P146" s="220">
        <f>P147</f>
        <v>0</v>
      </c>
      <c r="Q146" s="219"/>
      <c r="R146" s="220">
        <f>R147</f>
        <v>0</v>
      </c>
      <c r="S146" s="219"/>
      <c r="T146" s="221">
        <f>T147</f>
        <v>0</v>
      </c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R146" s="222" t="s">
        <v>85</v>
      </c>
      <c r="AT146" s="223" t="s">
        <v>77</v>
      </c>
      <c r="AU146" s="223" t="s">
        <v>85</v>
      </c>
      <c r="AY146" s="222" t="s">
        <v>170</v>
      </c>
      <c r="BK146" s="224">
        <f>BK147</f>
        <v>0</v>
      </c>
    </row>
    <row r="147" s="2" customFormat="1" ht="44.25" customHeight="1">
      <c r="A147" s="39"/>
      <c r="B147" s="40"/>
      <c r="C147" s="227" t="s">
        <v>221</v>
      </c>
      <c r="D147" s="227" t="s">
        <v>172</v>
      </c>
      <c r="E147" s="228" t="s">
        <v>1396</v>
      </c>
      <c r="F147" s="229" t="s">
        <v>1397</v>
      </c>
      <c r="G147" s="230" t="s">
        <v>278</v>
      </c>
      <c r="H147" s="231">
        <v>0.218</v>
      </c>
      <c r="I147" s="232"/>
      <c r="J147" s="233">
        <f>ROUND(I147*H147,2)</f>
        <v>0</v>
      </c>
      <c r="K147" s="229" t="s">
        <v>176</v>
      </c>
      <c r="L147" s="45"/>
      <c r="M147" s="283" t="s">
        <v>1</v>
      </c>
      <c r="N147" s="284" t="s">
        <v>43</v>
      </c>
      <c r="O147" s="285"/>
      <c r="P147" s="286">
        <f>O147*H147</f>
        <v>0</v>
      </c>
      <c r="Q147" s="286">
        <v>0</v>
      </c>
      <c r="R147" s="286">
        <f>Q147*H147</f>
        <v>0</v>
      </c>
      <c r="S147" s="286">
        <v>0</v>
      </c>
      <c r="T147" s="287">
        <f>S147*H147</f>
        <v>0</v>
      </c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R147" s="238" t="s">
        <v>177</v>
      </c>
      <c r="AT147" s="238" t="s">
        <v>172</v>
      </c>
      <c r="AU147" s="238" t="s">
        <v>87</v>
      </c>
      <c r="AY147" s="18" t="s">
        <v>170</v>
      </c>
      <c r="BE147" s="239">
        <f>IF(N147="základní",J147,0)</f>
        <v>0</v>
      </c>
      <c r="BF147" s="239">
        <f>IF(N147="snížená",J147,0)</f>
        <v>0</v>
      </c>
      <c r="BG147" s="239">
        <f>IF(N147="zákl. přenesená",J147,0)</f>
        <v>0</v>
      </c>
      <c r="BH147" s="239">
        <f>IF(N147="sníž. přenesená",J147,0)</f>
        <v>0</v>
      </c>
      <c r="BI147" s="239">
        <f>IF(N147="nulová",J147,0)</f>
        <v>0</v>
      </c>
      <c r="BJ147" s="18" t="s">
        <v>85</v>
      </c>
      <c r="BK147" s="239">
        <f>ROUND(I147*H147,2)</f>
        <v>0</v>
      </c>
      <c r="BL147" s="18" t="s">
        <v>177</v>
      </c>
      <c r="BM147" s="238" t="s">
        <v>1426</v>
      </c>
    </row>
    <row r="148" s="2" customFormat="1" ht="6.96" customHeight="1">
      <c r="A148" s="39"/>
      <c r="B148" s="67"/>
      <c r="C148" s="68"/>
      <c r="D148" s="68"/>
      <c r="E148" s="68"/>
      <c r="F148" s="68"/>
      <c r="G148" s="68"/>
      <c r="H148" s="68"/>
      <c r="I148" s="68"/>
      <c r="J148" s="68"/>
      <c r="K148" s="68"/>
      <c r="L148" s="45"/>
      <c r="M148" s="39"/>
      <c r="O148" s="39"/>
      <c r="P148" s="39"/>
      <c r="Q148" s="39"/>
      <c r="R148" s="39"/>
      <c r="S148" s="39"/>
      <c r="T148" s="39"/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</row>
  </sheetData>
  <sheetProtection sheet="1" autoFilter="0" formatColumns="0" formatRows="0" objects="1" scenarios="1" spinCount="100000" saltValue="q7vNrF4mFZnPNsNl+rk/wpKpWm2UyiQWYhvkr7Lkv43weNjsJ6bOZyZSGVwNoqaRi+c68qcHEz7O1XQxHng+vg==" hashValue="Mh2dNKL01tZmxF+3mtOSO8KkJiNwb/HhHrVqtTavDaGev3FU6ibmx+Xr5Mz4Q7XeqDTJLx0L2uSGo5S8Vu0IXg==" algorithmName="SHA-512" password="CC35"/>
  <autoFilter ref="C123:K147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2:H112"/>
    <mergeCell ref="E114:H114"/>
    <mergeCell ref="E116:H116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Tomas Dostal</dc:creator>
  <cp:lastModifiedBy>Tomas Dostal</cp:lastModifiedBy>
  <dcterms:created xsi:type="dcterms:W3CDTF">2024-06-12T09:58:12Z</dcterms:created>
  <dcterms:modified xsi:type="dcterms:W3CDTF">2024-06-12T09:58:29Z</dcterms:modified>
</cp:coreProperties>
</file>