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810"/>
  <workbookPr codeName="ThisWorkbook"/>
  <mc:AlternateContent xmlns:mc="http://schemas.openxmlformats.org/markup-compatibility/2006">
    <mc:Choice Requires="x15">
      <x15ac:absPath xmlns:x15ac="http://schemas.microsoft.com/office/spreadsheetml/2010/11/ac" url="/Volumes/home/81_Q Park Měšice/11_Q9/PD_DSP/Mesice Q9_PDF_nové/MESICE Q9_PDF/F - OSTATNE DOKUMENTY/VYKAZ-VYMER/"/>
    </mc:Choice>
  </mc:AlternateContent>
  <bookViews>
    <workbookView xWindow="0" yWindow="0" windowWidth="38400" windowHeight="21600" firstSheet="1" activeTab="1"/>
  </bookViews>
  <sheets>
    <sheet name="Pokyny pro vyplnění" sheetId="11" state="hidden" r:id="rId1"/>
    <sheet name="REKAPITULACE" sheetId="1" r:id="rId2"/>
    <sheet name="E1-OBJEKT Hala" sheetId="12" r:id="rId3"/>
    <sheet name="E2-OBJEKT Vestavky- etapa 2" sheetId="13" r:id="rId4"/>
    <sheet name="E1-SILNOPROUD" sheetId="15" r:id="rId5"/>
    <sheet name="E2a-SILNOPROUD-etapa 2" sheetId="16" r:id="rId6"/>
    <sheet name="E2b-SILNOPROUD-etapa 2" sheetId="17" r:id="rId7"/>
    <sheet name="E2c-SILNOPROUD-etapa 2" sheetId="18" r:id="rId8"/>
    <sheet name="E1,2-Slaboproud" sheetId="25" r:id="rId9"/>
    <sheet name="E3-FOTOVOLTAIKA" sheetId="19" r:id="rId10"/>
    <sheet name="E1-TOPENI" sheetId="20" r:id="rId11"/>
    <sheet name="E2-TOPENI-etapa 2" sheetId="21" r:id="rId12"/>
    <sheet name="VzorPolozky" sheetId="10" state="hidden" r:id="rId13"/>
    <sheet name="E1-ZTI voda" sheetId="26" r:id="rId14"/>
    <sheet name="E2-ZTI voda- etapa 2" sheetId="27" r:id="rId15"/>
    <sheet name="E1-KANALIZACE" sheetId="22" r:id="rId16"/>
    <sheet name="E2-KANALIZACE-etapa 2" sheetId="23" r:id="rId17"/>
    <sheet name="E1,2-VZT" sheetId="24" r:id="rId18"/>
  </sheets>
  <externalReferences>
    <externalReference r:id="rId19"/>
    <externalReference r:id="rId20"/>
  </externalReferences>
  <definedNames>
    <definedName name="CelkemDPHVypocet" localSheetId="1">REKAPITULACE!#REF!</definedName>
    <definedName name="CenaCelkem" localSheetId="3">#REF!</definedName>
    <definedName name="CenaCelkem">REKAPITULACE!$G$27</definedName>
    <definedName name="CenaCelkemBezDPH" localSheetId="3">#REF!</definedName>
    <definedName name="CenaCelkemBezDPH">REKAPITULACE!#REF!</definedName>
    <definedName name="CenaCelkemVypocet" localSheetId="1">REKAPITULACE!#REF!</definedName>
    <definedName name="cisloobjektu" localSheetId="3">#REF!</definedName>
    <definedName name="cisloobjektu">REKAPITULACE!$C$3</definedName>
    <definedName name="CisloRozpoctu">'[1]Krycí list'!$C$2</definedName>
    <definedName name="CisloStavby" localSheetId="1">REKAPITULACE!$C$2</definedName>
    <definedName name="cislostavby">'[1]Krycí list'!$A$7</definedName>
    <definedName name="CisloStavebnihoRozpoctu" localSheetId="3">#REF!</definedName>
    <definedName name="CisloStavebnihoRozpoctu">REKAPITULACE!#REF!</definedName>
    <definedName name="dadresa" localSheetId="3">#REF!</definedName>
    <definedName name="dadresa">REKAPITULACE!$D$11:$G$11</definedName>
    <definedName name="DIČ" localSheetId="1">REKAPITULACE!$I$11</definedName>
    <definedName name="dmisto" localSheetId="3">#REF!</definedName>
    <definedName name="dmisto">REKAPITULACE!$D$12:$G$12</definedName>
    <definedName name="DPHSni" localSheetId="3">#REF!</definedName>
    <definedName name="DPHSni">REKAPITULACE!$G$23</definedName>
    <definedName name="DPHZakl" localSheetId="3">#REF!</definedName>
    <definedName name="DPHZakl">REKAPITULACE!$G$25</definedName>
    <definedName name="dpsc" localSheetId="1">REKAPITULACE!$C$12</definedName>
    <definedName name="Excel_BuiltIn_Print_Titles">'[2]rekapitulace cen'!#REF!</definedName>
    <definedName name="IČO" localSheetId="1">REKAPITULACE!$I$10</definedName>
    <definedName name="Mena" localSheetId="3">#REF!</definedName>
    <definedName name="Mena">REKAPITULACE!$J$27</definedName>
    <definedName name="MistoStavby" localSheetId="3">#REF!</definedName>
    <definedName name="MistoStavby">REKAPITULACE!#REF!</definedName>
    <definedName name="nazevobjektu" localSheetId="3">#REF!</definedName>
    <definedName name="nazevobjektu">REKAPITULACE!$D$3</definedName>
    <definedName name="NazevRozpoctu">'[1]Krycí list'!$D$2</definedName>
    <definedName name="NazevStavby" localSheetId="1">REKAPITULACE!$D$2</definedName>
    <definedName name="nazevstavby">'[1]Krycí list'!$C$7</definedName>
    <definedName name="NazevStavebnihoRozpoctu" localSheetId="3">#REF!</definedName>
    <definedName name="NazevStavebnihoRozpoctu">REKAPITULACE!#REF!</definedName>
    <definedName name="_xlnm.Print_Titles" localSheetId="10">'E1-TOPENI'!$2:$5</definedName>
    <definedName name="_xlnm.Print_Titles" localSheetId="13">'E1-ZTI voda'!$1:$5</definedName>
    <definedName name="_xlnm.Print_Titles" localSheetId="11">'E2-TOPENI-etapa 2'!$2:$5</definedName>
    <definedName name="_xlnm.Print_Titles" localSheetId="14">'E2-ZTI voda- etapa 2'!$1:$5</definedName>
    <definedName name="oadresa" localSheetId="3">#REF!</definedName>
    <definedName name="oadresa">REKAPITULACE!$D$5</definedName>
    <definedName name="Objednatel" localSheetId="1">REKAPITULACE!$D$4</definedName>
    <definedName name="Objekt" localSheetId="1">REKAPITULACE!#REF!</definedName>
    <definedName name="_xlnm.Print_Area" localSheetId="2">'E1-OBJEKT Hala'!$A$1:$I$225</definedName>
    <definedName name="_xlnm.Print_Area" localSheetId="10">'E1-TOPENI'!$A:$F</definedName>
    <definedName name="_xlnm.Print_Area" localSheetId="13">'E1-ZTI voda'!$A:$F</definedName>
    <definedName name="_xlnm.Print_Area" localSheetId="3">'E2-OBJEKT Vestavky- etapa 2'!$A$1:$I$163</definedName>
    <definedName name="_xlnm.Print_Area" localSheetId="11">'E2-TOPENI-etapa 2'!$A:$F</definedName>
    <definedName name="_xlnm.Print_Area" localSheetId="14">'E2-ZTI voda- etapa 2'!$A:$F</definedName>
    <definedName name="_xlnm.Print_Area" localSheetId="9">'E3-FOTOVOLTAIKA'!$A$1:$S$42</definedName>
    <definedName name="_xlnm.Print_Area" localSheetId="1">REKAPITULACE!$A$1:$J$54</definedName>
    <definedName name="odic" localSheetId="1">REKAPITULACE!$I$5</definedName>
    <definedName name="oico" localSheetId="1">REKAPITULACE!$I$4</definedName>
    <definedName name="omisto" localSheetId="1">REKAPITULACE!$D$6</definedName>
    <definedName name="onazev" localSheetId="1">REKAPITULACE!$D$5</definedName>
    <definedName name="opsc" localSheetId="1">REKAPITULACE!$C$6</definedName>
    <definedName name="padresa" localSheetId="3">#REF!</definedName>
    <definedName name="padresa">REKAPITULACE!$D$8</definedName>
    <definedName name="pdic" localSheetId="3">#REF!</definedName>
    <definedName name="pdic">REKAPITULACE!$I$8</definedName>
    <definedName name="pico" localSheetId="3">#REF!</definedName>
    <definedName name="pico">REKAPITULACE!$I$7</definedName>
    <definedName name="pmisto" localSheetId="3">#REF!</definedName>
    <definedName name="pmisto">REKAPITULACE!$D$9</definedName>
    <definedName name="PocetMJ" localSheetId="3">#REF!</definedName>
    <definedName name="PocetMJ">#REF!</definedName>
    <definedName name="PoptavkaID" localSheetId="3">#REF!</definedName>
    <definedName name="PoptavkaID">REKAPITULACE!$A$1</definedName>
    <definedName name="pPSC" localSheetId="3">#REF!</definedName>
    <definedName name="pPSC">REKAPITULACE!$C$9</definedName>
    <definedName name="Print_Area" localSheetId="13">#REF!</definedName>
    <definedName name="Print_Area" localSheetId="14">#REF!</definedName>
    <definedName name="Print_Area">#REF!</definedName>
    <definedName name="Projektant" localSheetId="3">#REF!</definedName>
    <definedName name="Projektant">REKAPITULACE!$D$7</definedName>
    <definedName name="SazbaDPH1" localSheetId="1">REKAPITULACE!$E$22</definedName>
    <definedName name="SazbaDPH1">'[1]Krycí list'!$C$30</definedName>
    <definedName name="SazbaDPH2" localSheetId="1">REKAPITULACE!$E$24</definedName>
    <definedName name="SazbaDPH2">'[1]Krycí list'!$C$32</definedName>
    <definedName name="SloupecCC">#REF!</definedName>
    <definedName name="SloupecCisloPol" localSheetId="3">#REF!</definedName>
    <definedName name="SloupecCisloPol">#REF!</definedName>
    <definedName name="SloupecJC" localSheetId="3">#REF!</definedName>
    <definedName name="SloupecJC">#REF!</definedName>
    <definedName name="SloupecMJ" localSheetId="3">#REF!</definedName>
    <definedName name="SloupecMJ">#REF!</definedName>
    <definedName name="SloupecMnozstvi" localSheetId="3">#REF!</definedName>
    <definedName name="SloupecMnozstvi">#REF!</definedName>
    <definedName name="SloupecNazPol" localSheetId="3">#REF!</definedName>
    <definedName name="SloupecNazPol">#REF!</definedName>
    <definedName name="SloupecPC" localSheetId="3">#REF!</definedName>
    <definedName name="SloupecPC">#REF!</definedName>
    <definedName name="Vypracoval" localSheetId="3">#REF!</definedName>
    <definedName name="Vypracoval">REKAPITULACE!$D$13</definedName>
    <definedName name="vzt" localSheetId="17">'E1,2-VZT'!#REF!</definedName>
    <definedName name="Z_1E8618C1_1B4D_11D4_B32D_0050046A422B_.wvu.PrintTitles" localSheetId="10">#REF!</definedName>
    <definedName name="Z_1E8618C1_1B4D_11D4_B32D_0050046A422B_.wvu.PrintTitles" localSheetId="13">#REF!</definedName>
    <definedName name="Z_1E8618C1_1B4D_11D4_B32D_0050046A422B_.wvu.PrintTitles" localSheetId="14">#REF!</definedName>
    <definedName name="Z_1E8618C1_1B4D_11D4_B32D_0050046A422B_.wvu.PrintTitles">#REF!</definedName>
    <definedName name="Z_1E8618C1_1B4D_11D4_B32D_0050046A422B_.wvu.Rows" localSheetId="10">#REF!</definedName>
    <definedName name="Z_1E8618C1_1B4D_11D4_B32D_0050046A422B_.wvu.Rows" localSheetId="13">#REF!</definedName>
    <definedName name="Z_1E8618C1_1B4D_11D4_B32D_0050046A422B_.wvu.Rows" localSheetId="14">#REF!</definedName>
    <definedName name="Z_1E8618C1_1B4D_11D4_B32D_0050046A422B_.wvu.Rows">#REF!</definedName>
    <definedName name="Z_65AC2F60_1B4A_11D4_81C5_0050046A4233_.wvu.PrintTitles" localSheetId="10">#REF!</definedName>
    <definedName name="Z_65AC2F60_1B4A_11D4_81C5_0050046A4233_.wvu.PrintTitles" localSheetId="13">#REF!</definedName>
    <definedName name="Z_65AC2F60_1B4A_11D4_81C5_0050046A4233_.wvu.PrintTitles" localSheetId="14">#REF!</definedName>
    <definedName name="Z_65AC2F60_1B4A_11D4_81C5_0050046A4233_.wvu.PrintTitles">#REF!</definedName>
    <definedName name="Z_65AC2F60_1B4A_11D4_81C5_0050046A4233_.wvu.Rows" localSheetId="10">#REF!</definedName>
    <definedName name="Z_65AC2F60_1B4A_11D4_81C5_0050046A4233_.wvu.Rows" localSheetId="13">#REF!</definedName>
    <definedName name="Z_65AC2F60_1B4A_11D4_81C5_0050046A4233_.wvu.Rows" localSheetId="14">#REF!</definedName>
    <definedName name="Z_65AC2F60_1B4A_11D4_81C5_0050046A4233_.wvu.Rows">#REF!</definedName>
    <definedName name="Z_B7E7C763_C459_487D_8ABA_5CFDDFBD5A84_.wvu.Cols" localSheetId="1" hidden="1">REKAPITULACE!$A:$A</definedName>
    <definedName name="Z_B7E7C763_C459_487D_8ABA_5CFDDFBD5A84_.wvu.PrintArea" localSheetId="1" hidden="1">REKAPITULACE!$B$1:$J$34</definedName>
    <definedName name="ZakladDPHSni" localSheetId="3">#REF!</definedName>
    <definedName name="ZakladDPHSni">REKAPITULACE!$G$22</definedName>
    <definedName name="ZakladDPHSniVypocet" localSheetId="1">REKAPITULACE!#REF!</definedName>
    <definedName name="ZakladDPHZakl" localSheetId="3">#REF!</definedName>
    <definedName name="ZakladDPHZakl">REKAPITULACE!$G$24</definedName>
    <definedName name="ZakladDPHZaklVypocet" localSheetId="1">REKAPITULACE!#REF!</definedName>
    <definedName name="Zaokrouhleni" localSheetId="3">#REF!</definedName>
    <definedName name="Zaokrouhleni">REKAPITULACE!$G$26</definedName>
    <definedName name="Zhotovitel" localSheetId="3">#REF!</definedName>
    <definedName name="Zhotovitel">REKAPITULACE!$D$10:$G$10</definedName>
  </definedNames>
  <calcPr calcId="150001" concurrentCalc="0"/>
  <customWorkbookViews>
    <customWorkbookView name="Radim" guid="{B7E7C763-C459-487D-8ABA-5CFDDFBD5A84}" maximized="1" xWindow="-8" yWindow="-8" windowWidth="1296" windowHeight="1040" activeSheetId="1"/>
  </customWorkbookViews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14" i="25" l="1"/>
  <c r="I215" i="25"/>
  <c r="I216" i="25"/>
  <c r="I217" i="25"/>
  <c r="I218" i="25"/>
  <c r="I219" i="25"/>
  <c r="I221" i="25"/>
  <c r="I222" i="25"/>
  <c r="I224" i="25"/>
  <c r="I225" i="25"/>
  <c r="I226" i="25"/>
  <c r="I227" i="25"/>
  <c r="I228" i="25"/>
  <c r="I230" i="25"/>
  <c r="I231" i="25"/>
  <c r="I232" i="25"/>
  <c r="I233" i="25"/>
  <c r="I234" i="25"/>
  <c r="I235" i="25"/>
  <c r="I236" i="25"/>
  <c r="I237" i="25"/>
  <c r="I238" i="25"/>
  <c r="I204" i="25"/>
  <c r="I205" i="25"/>
  <c r="I206" i="25"/>
  <c r="I207" i="25"/>
  <c r="I208" i="25"/>
  <c r="I209" i="25"/>
  <c r="I210" i="25"/>
  <c r="I198" i="25"/>
  <c r="I199" i="25"/>
  <c r="I200" i="25"/>
  <c r="I201" i="25"/>
  <c r="I202" i="25"/>
  <c r="I195" i="25"/>
  <c r="I196" i="25"/>
  <c r="I182" i="25"/>
  <c r="I183" i="25"/>
  <c r="I184" i="25"/>
  <c r="I185" i="25"/>
  <c r="I186" i="25"/>
  <c r="I187" i="25"/>
  <c r="I188" i="25"/>
  <c r="I189" i="25"/>
  <c r="I190" i="25"/>
  <c r="I191" i="25"/>
  <c r="I192" i="25"/>
  <c r="I193" i="25"/>
  <c r="I211" i="25"/>
  <c r="I170" i="25"/>
  <c r="I171" i="25"/>
  <c r="I172" i="25"/>
  <c r="I173" i="25"/>
  <c r="I174" i="25"/>
  <c r="I175" i="25"/>
  <c r="I176" i="25"/>
  <c r="I177" i="25"/>
  <c r="I178" i="25"/>
  <c r="I159" i="25"/>
  <c r="I160" i="25"/>
  <c r="I161" i="25"/>
  <c r="I162" i="25"/>
  <c r="I163" i="25"/>
  <c r="I164" i="25"/>
  <c r="I165" i="25"/>
  <c r="I166" i="25"/>
  <c r="I167" i="25"/>
  <c r="I168" i="25"/>
  <c r="I154" i="25"/>
  <c r="I155" i="25"/>
  <c r="I156" i="25"/>
  <c r="I157" i="25"/>
  <c r="I142" i="25"/>
  <c r="I143" i="25"/>
  <c r="I144" i="25"/>
  <c r="I145" i="25"/>
  <c r="I146" i="25"/>
  <c r="I147" i="25"/>
  <c r="I148" i="25"/>
  <c r="I149" i="25"/>
  <c r="I150" i="25"/>
  <c r="I151" i="25"/>
  <c r="I152" i="25"/>
  <c r="I125" i="25"/>
  <c r="I126" i="25"/>
  <c r="I127" i="25"/>
  <c r="I128" i="25"/>
  <c r="I129" i="25"/>
  <c r="I130" i="25"/>
  <c r="I131" i="25"/>
  <c r="I132" i="25"/>
  <c r="I133" i="25"/>
  <c r="I134" i="25"/>
  <c r="I135" i="25"/>
  <c r="I136" i="25"/>
  <c r="I137" i="25"/>
  <c r="I138" i="25"/>
  <c r="I139" i="25"/>
  <c r="I140" i="25"/>
  <c r="I113" i="25"/>
  <c r="I114" i="25"/>
  <c r="I115" i="25"/>
  <c r="I116" i="25"/>
  <c r="I117" i="25"/>
  <c r="I118" i="25"/>
  <c r="I119" i="25"/>
  <c r="I120" i="25"/>
  <c r="I121" i="25"/>
  <c r="I122" i="25"/>
  <c r="I123" i="25"/>
  <c r="I179" i="25"/>
  <c r="I98" i="25"/>
  <c r="I99" i="25"/>
  <c r="I100" i="25"/>
  <c r="I101" i="25"/>
  <c r="I102" i="25"/>
  <c r="I103" i="25"/>
  <c r="I104" i="25"/>
  <c r="I105" i="25"/>
  <c r="I106" i="25"/>
  <c r="I107" i="25"/>
  <c r="I108" i="25"/>
  <c r="I109" i="25"/>
  <c r="C88" i="25"/>
  <c r="I88" i="25"/>
  <c r="I89" i="25"/>
  <c r="I90" i="25"/>
  <c r="I91" i="25"/>
  <c r="I92" i="25"/>
  <c r="I93" i="25"/>
  <c r="I94" i="25"/>
  <c r="I95" i="25"/>
  <c r="I96" i="25"/>
  <c r="I82" i="25"/>
  <c r="I83" i="25"/>
  <c r="I84" i="25"/>
  <c r="I85" i="25"/>
  <c r="I86" i="25"/>
  <c r="I66" i="25"/>
  <c r="I67" i="25"/>
  <c r="I68" i="25"/>
  <c r="I69" i="25"/>
  <c r="I70" i="25"/>
  <c r="I71" i="25"/>
  <c r="I72" i="25"/>
  <c r="I73" i="25"/>
  <c r="I74" i="25"/>
  <c r="I75" i="25"/>
  <c r="I76" i="25"/>
  <c r="I77" i="25"/>
  <c r="I78" i="25"/>
  <c r="I79" i="25"/>
  <c r="I80" i="25"/>
  <c r="I54" i="25"/>
  <c r="I55" i="25"/>
  <c r="I56" i="25"/>
  <c r="I57" i="25"/>
  <c r="I58" i="25"/>
  <c r="I59" i="25"/>
  <c r="I60" i="25"/>
  <c r="I61" i="25"/>
  <c r="I62" i="25"/>
  <c r="I63" i="25"/>
  <c r="I64" i="25"/>
  <c r="I110" i="25"/>
  <c r="I35" i="25"/>
  <c r="I36" i="25"/>
  <c r="C37" i="25"/>
  <c r="I37" i="25"/>
  <c r="C38" i="25"/>
  <c r="I38" i="25"/>
  <c r="C39" i="25"/>
  <c r="I39" i="25"/>
  <c r="C40" i="25"/>
  <c r="I40" i="25"/>
  <c r="C41" i="25"/>
  <c r="I41" i="25"/>
  <c r="C42" i="25"/>
  <c r="I42" i="25"/>
  <c r="I43" i="25"/>
  <c r="I44" i="25"/>
  <c r="I45" i="25"/>
  <c r="I46" i="25"/>
  <c r="I47" i="25"/>
  <c r="I48" i="25"/>
  <c r="I49" i="25"/>
  <c r="I50" i="25"/>
  <c r="I29" i="25"/>
  <c r="I30" i="25"/>
  <c r="I31" i="25"/>
  <c r="I32" i="25"/>
  <c r="I33" i="25"/>
  <c r="I23" i="25"/>
  <c r="I24" i="25"/>
  <c r="I25" i="25"/>
  <c r="I26" i="25"/>
  <c r="I27" i="25"/>
  <c r="I18" i="25"/>
  <c r="I19" i="25"/>
  <c r="I20" i="25"/>
  <c r="I21" i="25"/>
  <c r="I5" i="25"/>
  <c r="I6" i="25"/>
  <c r="I7" i="25"/>
  <c r="I8" i="25"/>
  <c r="I9" i="25"/>
  <c r="I10" i="25"/>
  <c r="I11" i="25"/>
  <c r="I12" i="25"/>
  <c r="I13" i="25"/>
  <c r="I14" i="25"/>
  <c r="I15" i="25"/>
  <c r="I16" i="25"/>
  <c r="I51" i="25"/>
  <c r="I240" i="25"/>
  <c r="M214" i="25"/>
  <c r="M215" i="25"/>
  <c r="M216" i="25"/>
  <c r="M217" i="25"/>
  <c r="M218" i="25"/>
  <c r="M219" i="25"/>
  <c r="M221" i="25"/>
  <c r="M222" i="25"/>
  <c r="M224" i="25"/>
  <c r="M225" i="25"/>
  <c r="M226" i="25"/>
  <c r="M227" i="25"/>
  <c r="M228" i="25"/>
  <c r="M230" i="25"/>
  <c r="M231" i="25"/>
  <c r="M232" i="25"/>
  <c r="M233" i="25"/>
  <c r="M234" i="25"/>
  <c r="M235" i="25"/>
  <c r="M236" i="25"/>
  <c r="M237" i="25"/>
  <c r="M238" i="25"/>
  <c r="M204" i="25"/>
  <c r="M205" i="25"/>
  <c r="M206" i="25"/>
  <c r="M207" i="25"/>
  <c r="M208" i="25"/>
  <c r="M209" i="25"/>
  <c r="M210" i="25"/>
  <c r="M198" i="25"/>
  <c r="M199" i="25"/>
  <c r="M200" i="25"/>
  <c r="M201" i="25"/>
  <c r="M202" i="25"/>
  <c r="M195" i="25"/>
  <c r="M196" i="25"/>
  <c r="M182" i="25"/>
  <c r="M183" i="25"/>
  <c r="M184" i="25"/>
  <c r="M185" i="25"/>
  <c r="M186" i="25"/>
  <c r="M187" i="25"/>
  <c r="M188" i="25"/>
  <c r="M189" i="25"/>
  <c r="M190" i="25"/>
  <c r="M191" i="25"/>
  <c r="M192" i="25"/>
  <c r="M193" i="25"/>
  <c r="M211" i="25"/>
  <c r="M170" i="25"/>
  <c r="M171" i="25"/>
  <c r="M172" i="25"/>
  <c r="M173" i="25"/>
  <c r="M174" i="25"/>
  <c r="M175" i="25"/>
  <c r="M176" i="25"/>
  <c r="M177" i="25"/>
  <c r="M178" i="25"/>
  <c r="M159" i="25"/>
  <c r="M160" i="25"/>
  <c r="M161" i="25"/>
  <c r="M162" i="25"/>
  <c r="M163" i="25"/>
  <c r="M164" i="25"/>
  <c r="M165" i="25"/>
  <c r="M166" i="25"/>
  <c r="M167" i="25"/>
  <c r="M168" i="25"/>
  <c r="M154" i="25"/>
  <c r="M155" i="25"/>
  <c r="M156" i="25"/>
  <c r="M157" i="25"/>
  <c r="M142" i="25"/>
  <c r="M143" i="25"/>
  <c r="M144" i="25"/>
  <c r="M145" i="25"/>
  <c r="M146" i="25"/>
  <c r="M147" i="25"/>
  <c r="M148" i="25"/>
  <c r="M149" i="25"/>
  <c r="M150" i="25"/>
  <c r="M151" i="25"/>
  <c r="M152" i="25"/>
  <c r="M125" i="25"/>
  <c r="M126" i="25"/>
  <c r="M127" i="25"/>
  <c r="M128" i="25"/>
  <c r="M129" i="25"/>
  <c r="M130" i="25"/>
  <c r="M131" i="25"/>
  <c r="M132" i="25"/>
  <c r="M133" i="25"/>
  <c r="M134" i="25"/>
  <c r="M135" i="25"/>
  <c r="M136" i="25"/>
  <c r="M137" i="25"/>
  <c r="M138" i="25"/>
  <c r="M139" i="25"/>
  <c r="M140" i="25"/>
  <c r="M113" i="25"/>
  <c r="M114" i="25"/>
  <c r="M115" i="25"/>
  <c r="M116" i="25"/>
  <c r="M117" i="25"/>
  <c r="M118" i="25"/>
  <c r="M119" i="25"/>
  <c r="M120" i="25"/>
  <c r="M121" i="25"/>
  <c r="M122" i="25"/>
  <c r="M123" i="25"/>
  <c r="M179" i="25"/>
  <c r="M98" i="25"/>
  <c r="M99" i="25"/>
  <c r="M100" i="25"/>
  <c r="M101" i="25"/>
  <c r="M102" i="25"/>
  <c r="M103" i="25"/>
  <c r="M104" i="25"/>
  <c r="M105" i="25"/>
  <c r="M106" i="25"/>
  <c r="M107" i="25"/>
  <c r="M108" i="25"/>
  <c r="M109" i="25"/>
  <c r="M88" i="25"/>
  <c r="M89" i="25"/>
  <c r="M90" i="25"/>
  <c r="M91" i="25"/>
  <c r="M92" i="25"/>
  <c r="M93" i="25"/>
  <c r="M94" i="25"/>
  <c r="M95" i="25"/>
  <c r="M96" i="25"/>
  <c r="M82" i="25"/>
  <c r="M83" i="25"/>
  <c r="M84" i="25"/>
  <c r="M85" i="25"/>
  <c r="M86" i="25"/>
  <c r="M66" i="25"/>
  <c r="M67" i="25"/>
  <c r="M68" i="25"/>
  <c r="M69" i="25"/>
  <c r="M70" i="25"/>
  <c r="M71" i="25"/>
  <c r="M72" i="25"/>
  <c r="M73" i="25"/>
  <c r="M74" i="25"/>
  <c r="M75" i="25"/>
  <c r="M76" i="25"/>
  <c r="M77" i="25"/>
  <c r="M78" i="25"/>
  <c r="M79" i="25"/>
  <c r="M80" i="25"/>
  <c r="M54" i="25"/>
  <c r="M55" i="25"/>
  <c r="M56" i="25"/>
  <c r="M57" i="25"/>
  <c r="M58" i="25"/>
  <c r="M59" i="25"/>
  <c r="M60" i="25"/>
  <c r="M61" i="25"/>
  <c r="M62" i="25"/>
  <c r="M63" i="25"/>
  <c r="M64" i="25"/>
  <c r="M110" i="25"/>
  <c r="M35" i="25"/>
  <c r="M36" i="25"/>
  <c r="M37" i="25"/>
  <c r="M38" i="25"/>
  <c r="M39" i="25"/>
  <c r="M40" i="25"/>
  <c r="M41" i="25"/>
  <c r="M42" i="25"/>
  <c r="M43" i="25"/>
  <c r="M44" i="25"/>
  <c r="M45" i="25"/>
  <c r="M46" i="25"/>
  <c r="M47" i="25"/>
  <c r="M48" i="25"/>
  <c r="M49" i="25"/>
  <c r="M50" i="25"/>
  <c r="M29" i="25"/>
  <c r="M30" i="25"/>
  <c r="M31" i="25"/>
  <c r="M32" i="25"/>
  <c r="M33" i="25"/>
  <c r="M23" i="25"/>
  <c r="M24" i="25"/>
  <c r="M25" i="25"/>
  <c r="M26" i="25"/>
  <c r="M27" i="25"/>
  <c r="M18" i="25"/>
  <c r="M19" i="25"/>
  <c r="M20" i="25"/>
  <c r="M21" i="25"/>
  <c r="M5" i="25"/>
  <c r="M6" i="25"/>
  <c r="M7" i="25"/>
  <c r="M8" i="25"/>
  <c r="M9" i="25"/>
  <c r="M10" i="25"/>
  <c r="M11" i="25"/>
  <c r="M12" i="25"/>
  <c r="M13" i="25"/>
  <c r="M14" i="25"/>
  <c r="M15" i="25"/>
  <c r="M16" i="25"/>
  <c r="M51" i="25"/>
  <c r="M240" i="25"/>
  <c r="M241" i="25"/>
  <c r="E214" i="25"/>
  <c r="L214" i="25"/>
  <c r="E215" i="25"/>
  <c r="L215" i="25"/>
  <c r="E216" i="25"/>
  <c r="L216" i="25"/>
  <c r="E217" i="25"/>
  <c r="L217" i="25"/>
  <c r="E218" i="25"/>
  <c r="L218" i="25"/>
  <c r="L219" i="25"/>
  <c r="E221" i="25"/>
  <c r="L221" i="25"/>
  <c r="L222" i="25"/>
  <c r="E224" i="25"/>
  <c r="L224" i="25"/>
  <c r="E225" i="25"/>
  <c r="L225" i="25"/>
  <c r="E226" i="25"/>
  <c r="L226" i="25"/>
  <c r="E227" i="25"/>
  <c r="L227" i="25"/>
  <c r="L228" i="25"/>
  <c r="E230" i="25"/>
  <c r="L230" i="25"/>
  <c r="E231" i="25"/>
  <c r="L231" i="25"/>
  <c r="E232" i="25"/>
  <c r="L232" i="25"/>
  <c r="E233" i="25"/>
  <c r="L233" i="25"/>
  <c r="E234" i="25"/>
  <c r="L234" i="25"/>
  <c r="E235" i="25"/>
  <c r="L235" i="25"/>
  <c r="E236" i="25"/>
  <c r="L236" i="25"/>
  <c r="L237" i="25"/>
  <c r="L238" i="25"/>
  <c r="E204" i="25"/>
  <c r="L204" i="25"/>
  <c r="E205" i="25"/>
  <c r="L205" i="25"/>
  <c r="E206" i="25"/>
  <c r="L206" i="25"/>
  <c r="E207" i="25"/>
  <c r="L207" i="25"/>
  <c r="E208" i="25"/>
  <c r="L208" i="25"/>
  <c r="E209" i="25"/>
  <c r="L209" i="25"/>
  <c r="L210" i="25"/>
  <c r="E198" i="25"/>
  <c r="L198" i="25"/>
  <c r="E199" i="25"/>
  <c r="L199" i="25"/>
  <c r="E200" i="25"/>
  <c r="L200" i="25"/>
  <c r="E201" i="25"/>
  <c r="L201" i="25"/>
  <c r="L202" i="25"/>
  <c r="E195" i="25"/>
  <c r="L195" i="25"/>
  <c r="L196" i="25"/>
  <c r="E182" i="25"/>
  <c r="L182" i="25"/>
  <c r="E183" i="25"/>
  <c r="L183" i="25"/>
  <c r="E184" i="25"/>
  <c r="L184" i="25"/>
  <c r="E185" i="25"/>
  <c r="L185" i="25"/>
  <c r="E186" i="25"/>
  <c r="L186" i="25"/>
  <c r="E187" i="25"/>
  <c r="L187" i="25"/>
  <c r="E188" i="25"/>
  <c r="L188" i="25"/>
  <c r="E189" i="25"/>
  <c r="L189" i="25"/>
  <c r="E190" i="25"/>
  <c r="L190" i="25"/>
  <c r="E191" i="25"/>
  <c r="L191" i="25"/>
  <c r="E192" i="25"/>
  <c r="L192" i="25"/>
  <c r="L193" i="25"/>
  <c r="L211" i="25"/>
  <c r="E170" i="25"/>
  <c r="L170" i="25"/>
  <c r="E171" i="25"/>
  <c r="L171" i="25"/>
  <c r="E172" i="25"/>
  <c r="L172" i="25"/>
  <c r="E173" i="25"/>
  <c r="L173" i="25"/>
  <c r="E174" i="25"/>
  <c r="L174" i="25"/>
  <c r="E175" i="25"/>
  <c r="L175" i="25"/>
  <c r="E176" i="25"/>
  <c r="L176" i="25"/>
  <c r="E177" i="25"/>
  <c r="L177" i="25"/>
  <c r="L178" i="25"/>
  <c r="E159" i="25"/>
  <c r="L159" i="25"/>
  <c r="E160" i="25"/>
  <c r="L160" i="25"/>
  <c r="E161" i="25"/>
  <c r="L161" i="25"/>
  <c r="E162" i="25"/>
  <c r="L162" i="25"/>
  <c r="E163" i="25"/>
  <c r="L163" i="25"/>
  <c r="E164" i="25"/>
  <c r="L164" i="25"/>
  <c r="E165" i="25"/>
  <c r="L165" i="25"/>
  <c r="E166" i="25"/>
  <c r="L166" i="25"/>
  <c r="E167" i="25"/>
  <c r="L167" i="25"/>
  <c r="L168" i="25"/>
  <c r="E154" i="25"/>
  <c r="L154" i="25"/>
  <c r="E155" i="25"/>
  <c r="L155" i="25"/>
  <c r="E156" i="25"/>
  <c r="L156" i="25"/>
  <c r="L157" i="25"/>
  <c r="E142" i="25"/>
  <c r="L142" i="25"/>
  <c r="E143" i="25"/>
  <c r="L143" i="25"/>
  <c r="E144" i="25"/>
  <c r="L144" i="25"/>
  <c r="E145" i="25"/>
  <c r="L145" i="25"/>
  <c r="E146" i="25"/>
  <c r="L146" i="25"/>
  <c r="E147" i="25"/>
  <c r="L147" i="25"/>
  <c r="E148" i="25"/>
  <c r="L148" i="25"/>
  <c r="E149" i="25"/>
  <c r="L149" i="25"/>
  <c r="E150" i="25"/>
  <c r="L150" i="25"/>
  <c r="E151" i="25"/>
  <c r="L151" i="25"/>
  <c r="L152" i="25"/>
  <c r="E125" i="25"/>
  <c r="L125" i="25"/>
  <c r="E126" i="25"/>
  <c r="L126" i="25"/>
  <c r="E127" i="25"/>
  <c r="L127" i="25"/>
  <c r="E128" i="25"/>
  <c r="L128" i="25"/>
  <c r="E129" i="25"/>
  <c r="L129" i="25"/>
  <c r="E130" i="25"/>
  <c r="L130" i="25"/>
  <c r="E131" i="25"/>
  <c r="L131" i="25"/>
  <c r="E132" i="25"/>
  <c r="L132" i="25"/>
  <c r="E133" i="25"/>
  <c r="L133" i="25"/>
  <c r="E134" i="25"/>
  <c r="L134" i="25"/>
  <c r="E135" i="25"/>
  <c r="L135" i="25"/>
  <c r="E136" i="25"/>
  <c r="L136" i="25"/>
  <c r="E137" i="25"/>
  <c r="L137" i="25"/>
  <c r="E138" i="25"/>
  <c r="L138" i="25"/>
  <c r="E139" i="25"/>
  <c r="L139" i="25"/>
  <c r="L140" i="25"/>
  <c r="E113" i="25"/>
  <c r="L113" i="25"/>
  <c r="E114" i="25"/>
  <c r="L114" i="25"/>
  <c r="E115" i="25"/>
  <c r="L115" i="25"/>
  <c r="E116" i="25"/>
  <c r="L116" i="25"/>
  <c r="E117" i="25"/>
  <c r="L117" i="25"/>
  <c r="E118" i="25"/>
  <c r="L118" i="25"/>
  <c r="E119" i="25"/>
  <c r="L119" i="25"/>
  <c r="E120" i="25"/>
  <c r="L120" i="25"/>
  <c r="E121" i="25"/>
  <c r="L121" i="25"/>
  <c r="E122" i="25"/>
  <c r="L122" i="25"/>
  <c r="L123" i="25"/>
  <c r="L179" i="25"/>
  <c r="E98" i="25"/>
  <c r="L98" i="25"/>
  <c r="E99" i="25"/>
  <c r="L99" i="25"/>
  <c r="E100" i="25"/>
  <c r="L100" i="25"/>
  <c r="E101" i="25"/>
  <c r="L101" i="25"/>
  <c r="E102" i="25"/>
  <c r="L102" i="25"/>
  <c r="E103" i="25"/>
  <c r="L103" i="25"/>
  <c r="E104" i="25"/>
  <c r="L104" i="25"/>
  <c r="E105" i="25"/>
  <c r="L105" i="25"/>
  <c r="E106" i="25"/>
  <c r="L106" i="25"/>
  <c r="E107" i="25"/>
  <c r="L107" i="25"/>
  <c r="E108" i="25"/>
  <c r="L108" i="25"/>
  <c r="L109" i="25"/>
  <c r="E88" i="25"/>
  <c r="L88" i="25"/>
  <c r="E89" i="25"/>
  <c r="L89" i="25"/>
  <c r="E90" i="25"/>
  <c r="L90" i="25"/>
  <c r="E91" i="25"/>
  <c r="L91" i="25"/>
  <c r="E92" i="25"/>
  <c r="L92" i="25"/>
  <c r="E93" i="25"/>
  <c r="L93" i="25"/>
  <c r="E94" i="25"/>
  <c r="L94" i="25"/>
  <c r="E95" i="25"/>
  <c r="L95" i="25"/>
  <c r="L96" i="25"/>
  <c r="E82" i="25"/>
  <c r="L82" i="25"/>
  <c r="E83" i="25"/>
  <c r="L83" i="25"/>
  <c r="E84" i="25"/>
  <c r="L84" i="25"/>
  <c r="E85" i="25"/>
  <c r="L85" i="25"/>
  <c r="L86" i="25"/>
  <c r="E66" i="25"/>
  <c r="L66" i="25"/>
  <c r="E67" i="25"/>
  <c r="L67" i="25"/>
  <c r="E68" i="25"/>
  <c r="L68" i="25"/>
  <c r="E69" i="25"/>
  <c r="L69" i="25"/>
  <c r="E70" i="25"/>
  <c r="L70" i="25"/>
  <c r="E71" i="25"/>
  <c r="L71" i="25"/>
  <c r="E72" i="25"/>
  <c r="L72" i="25"/>
  <c r="E73" i="25"/>
  <c r="L73" i="25"/>
  <c r="E74" i="25"/>
  <c r="L74" i="25"/>
  <c r="E75" i="25"/>
  <c r="L75" i="25"/>
  <c r="E76" i="25"/>
  <c r="L76" i="25"/>
  <c r="E77" i="25"/>
  <c r="L77" i="25"/>
  <c r="E78" i="25"/>
  <c r="L78" i="25"/>
  <c r="E79" i="25"/>
  <c r="L79" i="25"/>
  <c r="L80" i="25"/>
  <c r="E54" i="25"/>
  <c r="L54" i="25"/>
  <c r="E55" i="25"/>
  <c r="L55" i="25"/>
  <c r="E56" i="25"/>
  <c r="L56" i="25"/>
  <c r="E57" i="25"/>
  <c r="L57" i="25"/>
  <c r="E58" i="25"/>
  <c r="L58" i="25"/>
  <c r="E59" i="25"/>
  <c r="L59" i="25"/>
  <c r="E60" i="25"/>
  <c r="L60" i="25"/>
  <c r="E61" i="25"/>
  <c r="L61" i="25"/>
  <c r="E62" i="25"/>
  <c r="L62" i="25"/>
  <c r="E63" i="25"/>
  <c r="L63" i="25"/>
  <c r="L64" i="25"/>
  <c r="L110" i="25"/>
  <c r="E35" i="25"/>
  <c r="L35" i="25"/>
  <c r="E36" i="25"/>
  <c r="L36" i="25"/>
  <c r="E37" i="25"/>
  <c r="L37" i="25"/>
  <c r="E38" i="25"/>
  <c r="L38" i="25"/>
  <c r="E39" i="25"/>
  <c r="L39" i="25"/>
  <c r="E40" i="25"/>
  <c r="L40" i="25"/>
  <c r="E41" i="25"/>
  <c r="L41" i="25"/>
  <c r="E42" i="25"/>
  <c r="L42" i="25"/>
  <c r="E43" i="25"/>
  <c r="L43" i="25"/>
  <c r="E44" i="25"/>
  <c r="L44" i="25"/>
  <c r="E45" i="25"/>
  <c r="L45" i="25"/>
  <c r="E46" i="25"/>
  <c r="L46" i="25"/>
  <c r="E47" i="25"/>
  <c r="L47" i="25"/>
  <c r="E48" i="25"/>
  <c r="L48" i="25"/>
  <c r="E49" i="25"/>
  <c r="L49" i="25"/>
  <c r="L50" i="25"/>
  <c r="E29" i="25"/>
  <c r="L29" i="25"/>
  <c r="E30" i="25"/>
  <c r="L30" i="25"/>
  <c r="E31" i="25"/>
  <c r="L31" i="25"/>
  <c r="E32" i="25"/>
  <c r="L32" i="25"/>
  <c r="L33" i="25"/>
  <c r="E23" i="25"/>
  <c r="L23" i="25"/>
  <c r="E24" i="25"/>
  <c r="L24" i="25"/>
  <c r="E25" i="25"/>
  <c r="L25" i="25"/>
  <c r="E26" i="25"/>
  <c r="L26" i="25"/>
  <c r="L27" i="25"/>
  <c r="E18" i="25"/>
  <c r="L18" i="25"/>
  <c r="E19" i="25"/>
  <c r="L19" i="25"/>
  <c r="E20" i="25"/>
  <c r="L20" i="25"/>
  <c r="L21" i="25"/>
  <c r="E5" i="25"/>
  <c r="L5" i="25"/>
  <c r="E6" i="25"/>
  <c r="L6" i="25"/>
  <c r="E7" i="25"/>
  <c r="L7" i="25"/>
  <c r="E8" i="25"/>
  <c r="L8" i="25"/>
  <c r="E9" i="25"/>
  <c r="L9" i="25"/>
  <c r="E10" i="25"/>
  <c r="L10" i="25"/>
  <c r="E11" i="25"/>
  <c r="L11" i="25"/>
  <c r="E12" i="25"/>
  <c r="L12" i="25"/>
  <c r="E13" i="25"/>
  <c r="L13" i="25"/>
  <c r="E14" i="25"/>
  <c r="L14" i="25"/>
  <c r="E15" i="25"/>
  <c r="L15" i="25"/>
  <c r="L16" i="25"/>
  <c r="L51" i="25"/>
  <c r="L240" i="25"/>
  <c r="K214" i="25"/>
  <c r="K215" i="25"/>
  <c r="K216" i="25"/>
  <c r="K217" i="25"/>
  <c r="K218" i="25"/>
  <c r="K219" i="25"/>
  <c r="K221" i="25"/>
  <c r="K222" i="25"/>
  <c r="K224" i="25"/>
  <c r="K225" i="25"/>
  <c r="K226" i="25"/>
  <c r="K227" i="25"/>
  <c r="K228" i="25"/>
  <c r="K230" i="25"/>
  <c r="K231" i="25"/>
  <c r="K232" i="25"/>
  <c r="K233" i="25"/>
  <c r="K234" i="25"/>
  <c r="K235" i="25"/>
  <c r="K236" i="25"/>
  <c r="K237" i="25"/>
  <c r="K238" i="25"/>
  <c r="K204" i="25"/>
  <c r="K205" i="25"/>
  <c r="K206" i="25"/>
  <c r="K207" i="25"/>
  <c r="K208" i="25"/>
  <c r="K209" i="25"/>
  <c r="K210" i="25"/>
  <c r="K198" i="25"/>
  <c r="K199" i="25"/>
  <c r="K200" i="25"/>
  <c r="K201" i="25"/>
  <c r="K202" i="25"/>
  <c r="K195" i="25"/>
  <c r="K196" i="25"/>
  <c r="K182" i="25"/>
  <c r="K183" i="25"/>
  <c r="K184" i="25"/>
  <c r="K185" i="25"/>
  <c r="K186" i="25"/>
  <c r="K187" i="25"/>
  <c r="K188" i="25"/>
  <c r="K189" i="25"/>
  <c r="K190" i="25"/>
  <c r="K191" i="25"/>
  <c r="K192" i="25"/>
  <c r="K193" i="25"/>
  <c r="K211" i="25"/>
  <c r="K170" i="25"/>
  <c r="K171" i="25"/>
  <c r="K172" i="25"/>
  <c r="K173" i="25"/>
  <c r="K174" i="25"/>
  <c r="K175" i="25"/>
  <c r="K176" i="25"/>
  <c r="K177" i="25"/>
  <c r="K178" i="25"/>
  <c r="K159" i="25"/>
  <c r="K160" i="25"/>
  <c r="K161" i="25"/>
  <c r="K162" i="25"/>
  <c r="K163" i="25"/>
  <c r="K164" i="25"/>
  <c r="K165" i="25"/>
  <c r="K166" i="25"/>
  <c r="K167" i="25"/>
  <c r="K168" i="25"/>
  <c r="K154" i="25"/>
  <c r="K155" i="25"/>
  <c r="K156" i="25"/>
  <c r="K157" i="25"/>
  <c r="K142" i="25"/>
  <c r="K143" i="25"/>
  <c r="K144" i="25"/>
  <c r="K145" i="25"/>
  <c r="K146" i="25"/>
  <c r="K147" i="25"/>
  <c r="K148" i="25"/>
  <c r="K149" i="25"/>
  <c r="K150" i="25"/>
  <c r="K151" i="25"/>
  <c r="K152" i="25"/>
  <c r="K125" i="25"/>
  <c r="K126" i="25"/>
  <c r="K127" i="25"/>
  <c r="K128" i="25"/>
  <c r="K129" i="25"/>
  <c r="K130" i="25"/>
  <c r="K131" i="25"/>
  <c r="K132" i="25"/>
  <c r="K133" i="25"/>
  <c r="K134" i="25"/>
  <c r="K135" i="25"/>
  <c r="K136" i="25"/>
  <c r="K137" i="25"/>
  <c r="K138" i="25"/>
  <c r="K139" i="25"/>
  <c r="K140" i="25"/>
  <c r="K113" i="25"/>
  <c r="K114" i="25"/>
  <c r="K115" i="25"/>
  <c r="K116" i="25"/>
  <c r="K117" i="25"/>
  <c r="K118" i="25"/>
  <c r="K119" i="25"/>
  <c r="K120" i="25"/>
  <c r="K121" i="25"/>
  <c r="K122" i="25"/>
  <c r="K123" i="25"/>
  <c r="K179" i="25"/>
  <c r="K98" i="25"/>
  <c r="K99" i="25"/>
  <c r="K100" i="25"/>
  <c r="K101" i="25"/>
  <c r="K102" i="25"/>
  <c r="K103" i="25"/>
  <c r="K104" i="25"/>
  <c r="K105" i="25"/>
  <c r="K106" i="25"/>
  <c r="K107" i="25"/>
  <c r="K108" i="25"/>
  <c r="K109" i="25"/>
  <c r="K88" i="25"/>
  <c r="K89" i="25"/>
  <c r="K90" i="25"/>
  <c r="K91" i="25"/>
  <c r="K92" i="25"/>
  <c r="K93" i="25"/>
  <c r="K94" i="25"/>
  <c r="K95" i="25"/>
  <c r="K96" i="25"/>
  <c r="K82" i="25"/>
  <c r="K83" i="25"/>
  <c r="K84" i="25"/>
  <c r="K85" i="25"/>
  <c r="K86" i="25"/>
  <c r="K66" i="25"/>
  <c r="K67" i="25"/>
  <c r="K68" i="25"/>
  <c r="K69" i="25"/>
  <c r="K70" i="25"/>
  <c r="K71" i="25"/>
  <c r="K72" i="25"/>
  <c r="K73" i="25"/>
  <c r="K74" i="25"/>
  <c r="K75" i="25"/>
  <c r="K76" i="25"/>
  <c r="K77" i="25"/>
  <c r="K78" i="25"/>
  <c r="K79" i="25"/>
  <c r="K80" i="25"/>
  <c r="K54" i="25"/>
  <c r="K55" i="25"/>
  <c r="K56" i="25"/>
  <c r="K57" i="25"/>
  <c r="K58" i="25"/>
  <c r="K59" i="25"/>
  <c r="K60" i="25"/>
  <c r="K61" i="25"/>
  <c r="K62" i="25"/>
  <c r="K63" i="25"/>
  <c r="K64" i="25"/>
  <c r="K110" i="25"/>
  <c r="K35" i="25"/>
  <c r="K36" i="25"/>
  <c r="K37" i="25"/>
  <c r="K38" i="25"/>
  <c r="K39" i="25"/>
  <c r="K40" i="25"/>
  <c r="K41" i="25"/>
  <c r="K42" i="25"/>
  <c r="K43" i="25"/>
  <c r="K44" i="25"/>
  <c r="K45" i="25"/>
  <c r="K46" i="25"/>
  <c r="K47" i="25"/>
  <c r="K48" i="25"/>
  <c r="K49" i="25"/>
  <c r="K50" i="25"/>
  <c r="K29" i="25"/>
  <c r="K30" i="25"/>
  <c r="K31" i="25"/>
  <c r="K32" i="25"/>
  <c r="K33" i="25"/>
  <c r="K23" i="25"/>
  <c r="K24" i="25"/>
  <c r="K25" i="25"/>
  <c r="K26" i="25"/>
  <c r="K27" i="25"/>
  <c r="K18" i="25"/>
  <c r="K19" i="25"/>
  <c r="K20" i="25"/>
  <c r="K21" i="25"/>
  <c r="K5" i="25"/>
  <c r="K6" i="25"/>
  <c r="K7" i="25"/>
  <c r="K8" i="25"/>
  <c r="K9" i="25"/>
  <c r="K10" i="25"/>
  <c r="K11" i="25"/>
  <c r="K12" i="25"/>
  <c r="K13" i="25"/>
  <c r="K14" i="25"/>
  <c r="K15" i="25"/>
  <c r="K16" i="25"/>
  <c r="K51" i="25"/>
  <c r="K240" i="25"/>
  <c r="H214" i="25"/>
  <c r="H215" i="25"/>
  <c r="H216" i="25"/>
  <c r="H217" i="25"/>
  <c r="H218" i="25"/>
  <c r="H219" i="25"/>
  <c r="H221" i="25"/>
  <c r="H222" i="25"/>
  <c r="H224" i="25"/>
  <c r="H225" i="25"/>
  <c r="H226" i="25"/>
  <c r="H227" i="25"/>
  <c r="H228" i="25"/>
  <c r="H230" i="25"/>
  <c r="H231" i="25"/>
  <c r="H232" i="25"/>
  <c r="H233" i="25"/>
  <c r="H234" i="25"/>
  <c r="H235" i="25"/>
  <c r="H236" i="25"/>
  <c r="H237" i="25"/>
  <c r="H238" i="25"/>
  <c r="H204" i="25"/>
  <c r="H205" i="25"/>
  <c r="H206" i="25"/>
  <c r="H207" i="25"/>
  <c r="H208" i="25"/>
  <c r="H209" i="25"/>
  <c r="H210" i="25"/>
  <c r="H198" i="25"/>
  <c r="H199" i="25"/>
  <c r="H200" i="25"/>
  <c r="H201" i="25"/>
  <c r="H202" i="25"/>
  <c r="H195" i="25"/>
  <c r="H196" i="25"/>
  <c r="H182" i="25"/>
  <c r="H183" i="25"/>
  <c r="H184" i="25"/>
  <c r="H185" i="25"/>
  <c r="H186" i="25"/>
  <c r="H187" i="25"/>
  <c r="H188" i="25"/>
  <c r="H189" i="25"/>
  <c r="H190" i="25"/>
  <c r="H191" i="25"/>
  <c r="H192" i="25"/>
  <c r="H193" i="25"/>
  <c r="H211" i="25"/>
  <c r="H170" i="25"/>
  <c r="H171" i="25"/>
  <c r="H172" i="25"/>
  <c r="H173" i="25"/>
  <c r="H174" i="25"/>
  <c r="H175" i="25"/>
  <c r="H176" i="25"/>
  <c r="H177" i="25"/>
  <c r="H178" i="25"/>
  <c r="H159" i="25"/>
  <c r="H160" i="25"/>
  <c r="H161" i="25"/>
  <c r="H162" i="25"/>
  <c r="H163" i="25"/>
  <c r="H164" i="25"/>
  <c r="H165" i="25"/>
  <c r="H166" i="25"/>
  <c r="H167" i="25"/>
  <c r="H168" i="25"/>
  <c r="H154" i="25"/>
  <c r="H155" i="25"/>
  <c r="H156" i="25"/>
  <c r="H157" i="25"/>
  <c r="H142" i="25"/>
  <c r="H143" i="25"/>
  <c r="H144" i="25"/>
  <c r="H145" i="25"/>
  <c r="H146" i="25"/>
  <c r="H147" i="25"/>
  <c r="H148" i="25"/>
  <c r="H149" i="25"/>
  <c r="H150" i="25"/>
  <c r="H151" i="25"/>
  <c r="H152" i="25"/>
  <c r="H125" i="25"/>
  <c r="H126" i="25"/>
  <c r="H127" i="25"/>
  <c r="H128" i="25"/>
  <c r="H129" i="25"/>
  <c r="H130" i="25"/>
  <c r="H131" i="25"/>
  <c r="H132" i="25"/>
  <c r="H133" i="25"/>
  <c r="H134" i="25"/>
  <c r="H135" i="25"/>
  <c r="H136" i="25"/>
  <c r="H137" i="25"/>
  <c r="H138" i="25"/>
  <c r="H139" i="25"/>
  <c r="H140" i="25"/>
  <c r="H113" i="25"/>
  <c r="H114" i="25"/>
  <c r="H115" i="25"/>
  <c r="H116" i="25"/>
  <c r="H117" i="25"/>
  <c r="H118" i="25"/>
  <c r="H119" i="25"/>
  <c r="H120" i="25"/>
  <c r="H121" i="25"/>
  <c r="H122" i="25"/>
  <c r="H123" i="25"/>
  <c r="H179" i="25"/>
  <c r="H98" i="25"/>
  <c r="H99" i="25"/>
  <c r="H100" i="25"/>
  <c r="H101" i="25"/>
  <c r="H102" i="25"/>
  <c r="H103" i="25"/>
  <c r="H104" i="25"/>
  <c r="H105" i="25"/>
  <c r="H106" i="25"/>
  <c r="H107" i="25"/>
  <c r="H108" i="25"/>
  <c r="H109" i="25"/>
  <c r="H88" i="25"/>
  <c r="H89" i="25"/>
  <c r="H90" i="25"/>
  <c r="H91" i="25"/>
  <c r="H92" i="25"/>
  <c r="H93" i="25"/>
  <c r="H94" i="25"/>
  <c r="H95" i="25"/>
  <c r="H96" i="25"/>
  <c r="H82" i="25"/>
  <c r="H83" i="25"/>
  <c r="H84" i="25"/>
  <c r="H85" i="25"/>
  <c r="H86" i="25"/>
  <c r="H66" i="25"/>
  <c r="H67" i="25"/>
  <c r="H68" i="25"/>
  <c r="H69" i="25"/>
  <c r="H70" i="25"/>
  <c r="H71" i="25"/>
  <c r="H72" i="25"/>
  <c r="H73" i="25"/>
  <c r="H74" i="25"/>
  <c r="H75" i="25"/>
  <c r="H76" i="25"/>
  <c r="H77" i="25"/>
  <c r="H78" i="25"/>
  <c r="H79" i="25"/>
  <c r="H80" i="25"/>
  <c r="H54" i="25"/>
  <c r="H55" i="25"/>
  <c r="H56" i="25"/>
  <c r="H57" i="25"/>
  <c r="H58" i="25"/>
  <c r="H59" i="25"/>
  <c r="H60" i="25"/>
  <c r="H61" i="25"/>
  <c r="H62" i="25"/>
  <c r="H63" i="25"/>
  <c r="H64" i="25"/>
  <c r="H110" i="25"/>
  <c r="H35" i="25"/>
  <c r="H36" i="25"/>
  <c r="H37" i="25"/>
  <c r="H38" i="25"/>
  <c r="H39" i="25"/>
  <c r="H40" i="25"/>
  <c r="H41" i="25"/>
  <c r="H42" i="25"/>
  <c r="H43" i="25"/>
  <c r="H44" i="25"/>
  <c r="H45" i="25"/>
  <c r="H46" i="25"/>
  <c r="H47" i="25"/>
  <c r="H48" i="25"/>
  <c r="H49" i="25"/>
  <c r="H50" i="25"/>
  <c r="H29" i="25"/>
  <c r="H30" i="25"/>
  <c r="H31" i="25"/>
  <c r="H32" i="25"/>
  <c r="H33" i="25"/>
  <c r="H23" i="25"/>
  <c r="H24" i="25"/>
  <c r="H25" i="25"/>
  <c r="H26" i="25"/>
  <c r="H27" i="25"/>
  <c r="H18" i="25"/>
  <c r="H19" i="25"/>
  <c r="H20" i="25"/>
  <c r="H21" i="25"/>
  <c r="H5" i="25"/>
  <c r="H6" i="25"/>
  <c r="H7" i="25"/>
  <c r="H8" i="25"/>
  <c r="H9" i="25"/>
  <c r="H10" i="25"/>
  <c r="H11" i="25"/>
  <c r="H12" i="25"/>
  <c r="H13" i="25"/>
  <c r="H14" i="25"/>
  <c r="H15" i="25"/>
  <c r="H16" i="25"/>
  <c r="H51" i="25"/>
  <c r="H240" i="25"/>
  <c r="G214" i="25"/>
  <c r="G215" i="25"/>
  <c r="G216" i="25"/>
  <c r="G217" i="25"/>
  <c r="G218" i="25"/>
  <c r="G219" i="25"/>
  <c r="G221" i="25"/>
  <c r="G222" i="25"/>
  <c r="G224" i="25"/>
  <c r="G225" i="25"/>
  <c r="G226" i="25"/>
  <c r="G227" i="25"/>
  <c r="G228" i="25"/>
  <c r="G230" i="25"/>
  <c r="G231" i="25"/>
  <c r="G232" i="25"/>
  <c r="G233" i="25"/>
  <c r="G234" i="25"/>
  <c r="G235" i="25"/>
  <c r="G236" i="25"/>
  <c r="G237" i="25"/>
  <c r="G238" i="25"/>
  <c r="G204" i="25"/>
  <c r="G205" i="25"/>
  <c r="G206" i="25"/>
  <c r="G207" i="25"/>
  <c r="G208" i="25"/>
  <c r="G209" i="25"/>
  <c r="G210" i="25"/>
  <c r="G198" i="25"/>
  <c r="G199" i="25"/>
  <c r="G200" i="25"/>
  <c r="G201" i="25"/>
  <c r="G202" i="25"/>
  <c r="G195" i="25"/>
  <c r="G196" i="25"/>
  <c r="G182" i="25"/>
  <c r="G183" i="25"/>
  <c r="G184" i="25"/>
  <c r="G185" i="25"/>
  <c r="G186" i="25"/>
  <c r="G187" i="25"/>
  <c r="G188" i="25"/>
  <c r="G189" i="25"/>
  <c r="G190" i="25"/>
  <c r="G191" i="25"/>
  <c r="G192" i="25"/>
  <c r="G193" i="25"/>
  <c r="G211" i="25"/>
  <c r="G170" i="25"/>
  <c r="G171" i="25"/>
  <c r="G172" i="25"/>
  <c r="G173" i="25"/>
  <c r="G174" i="25"/>
  <c r="G175" i="25"/>
  <c r="G176" i="25"/>
  <c r="G177" i="25"/>
  <c r="G178" i="25"/>
  <c r="G159" i="25"/>
  <c r="G160" i="25"/>
  <c r="G161" i="25"/>
  <c r="G162" i="25"/>
  <c r="G163" i="25"/>
  <c r="G164" i="25"/>
  <c r="G165" i="25"/>
  <c r="G166" i="25"/>
  <c r="G167" i="25"/>
  <c r="G168" i="25"/>
  <c r="G154" i="25"/>
  <c r="G155" i="25"/>
  <c r="G156" i="25"/>
  <c r="G157" i="25"/>
  <c r="G142" i="25"/>
  <c r="G143" i="25"/>
  <c r="G144" i="25"/>
  <c r="G145" i="25"/>
  <c r="G146" i="25"/>
  <c r="G147" i="25"/>
  <c r="G148" i="25"/>
  <c r="G149" i="25"/>
  <c r="G150" i="25"/>
  <c r="G151" i="25"/>
  <c r="G152" i="25"/>
  <c r="G125" i="25"/>
  <c r="G126" i="25"/>
  <c r="G127" i="25"/>
  <c r="G128" i="25"/>
  <c r="G129" i="25"/>
  <c r="G130" i="25"/>
  <c r="G131" i="25"/>
  <c r="G132" i="25"/>
  <c r="G133" i="25"/>
  <c r="G134" i="25"/>
  <c r="G135" i="25"/>
  <c r="G136" i="25"/>
  <c r="G137" i="25"/>
  <c r="G138" i="25"/>
  <c r="G139" i="25"/>
  <c r="G140" i="25"/>
  <c r="G113" i="25"/>
  <c r="G114" i="25"/>
  <c r="G115" i="25"/>
  <c r="G116" i="25"/>
  <c r="G117" i="25"/>
  <c r="G118" i="25"/>
  <c r="G119" i="25"/>
  <c r="G120" i="25"/>
  <c r="G121" i="25"/>
  <c r="G122" i="25"/>
  <c r="G123" i="25"/>
  <c r="G179" i="25"/>
  <c r="G98" i="25"/>
  <c r="G99" i="25"/>
  <c r="G100" i="25"/>
  <c r="G101" i="25"/>
  <c r="G102" i="25"/>
  <c r="G103" i="25"/>
  <c r="G104" i="25"/>
  <c r="G105" i="25"/>
  <c r="G106" i="25"/>
  <c r="G107" i="25"/>
  <c r="G108" i="25"/>
  <c r="G109" i="25"/>
  <c r="G88" i="25"/>
  <c r="G89" i="25"/>
  <c r="G90" i="25"/>
  <c r="G91" i="25"/>
  <c r="G92" i="25"/>
  <c r="G93" i="25"/>
  <c r="G94" i="25"/>
  <c r="G95" i="25"/>
  <c r="G96" i="25"/>
  <c r="G82" i="25"/>
  <c r="G83" i="25"/>
  <c r="G84" i="25"/>
  <c r="G85" i="25"/>
  <c r="G86" i="25"/>
  <c r="G66" i="25"/>
  <c r="G67" i="25"/>
  <c r="G68" i="25"/>
  <c r="G69" i="25"/>
  <c r="G70" i="25"/>
  <c r="G71" i="25"/>
  <c r="G72" i="25"/>
  <c r="G73" i="25"/>
  <c r="G74" i="25"/>
  <c r="G75" i="25"/>
  <c r="G76" i="25"/>
  <c r="G77" i="25"/>
  <c r="G78" i="25"/>
  <c r="G79" i="25"/>
  <c r="G80" i="25"/>
  <c r="G54" i="25"/>
  <c r="G55" i="25"/>
  <c r="G56" i="25"/>
  <c r="G57" i="25"/>
  <c r="G58" i="25"/>
  <c r="G59" i="25"/>
  <c r="G60" i="25"/>
  <c r="G61" i="25"/>
  <c r="G62" i="25"/>
  <c r="G63" i="25"/>
  <c r="G64" i="25"/>
  <c r="G110" i="25"/>
  <c r="G35" i="25"/>
  <c r="G36" i="25"/>
  <c r="G37" i="25"/>
  <c r="G38" i="25"/>
  <c r="G39" i="25"/>
  <c r="G40" i="25"/>
  <c r="G41" i="25"/>
  <c r="G42" i="25"/>
  <c r="G43" i="25"/>
  <c r="G44" i="25"/>
  <c r="G45" i="25"/>
  <c r="G46" i="25"/>
  <c r="G47" i="25"/>
  <c r="G48" i="25"/>
  <c r="G49" i="25"/>
  <c r="G50" i="25"/>
  <c r="G29" i="25"/>
  <c r="G30" i="25"/>
  <c r="G31" i="25"/>
  <c r="G32" i="25"/>
  <c r="G33" i="25"/>
  <c r="G23" i="25"/>
  <c r="G24" i="25"/>
  <c r="G25" i="25"/>
  <c r="G26" i="25"/>
  <c r="G27" i="25"/>
  <c r="G18" i="25"/>
  <c r="G19" i="25"/>
  <c r="G20" i="25"/>
  <c r="G21" i="25"/>
  <c r="G5" i="25"/>
  <c r="G6" i="25"/>
  <c r="G7" i="25"/>
  <c r="G8" i="25"/>
  <c r="G9" i="25"/>
  <c r="G10" i="25"/>
  <c r="G11" i="25"/>
  <c r="G12" i="25"/>
  <c r="G13" i="25"/>
  <c r="G14" i="25"/>
  <c r="G15" i="25"/>
  <c r="G16" i="25"/>
  <c r="G51" i="25"/>
  <c r="G240" i="25"/>
  <c r="I219" i="12"/>
  <c r="G219" i="12"/>
  <c r="I218" i="12"/>
  <c r="G218" i="12"/>
  <c r="J315" i="27"/>
  <c r="J314" i="27"/>
  <c r="J313" i="27"/>
  <c r="J312" i="27"/>
  <c r="J311" i="27"/>
  <c r="J310" i="27"/>
  <c r="J309" i="27"/>
  <c r="J308" i="27"/>
  <c r="J307" i="27"/>
  <c r="J306" i="27"/>
  <c r="J305" i="27"/>
  <c r="J304" i="27"/>
  <c r="J303" i="27"/>
  <c r="J302" i="27"/>
  <c r="J301" i="27"/>
  <c r="J300" i="27"/>
  <c r="J299" i="27"/>
  <c r="J298" i="27"/>
  <c r="J297" i="27"/>
  <c r="J296" i="27"/>
  <c r="J295" i="27"/>
  <c r="J294" i="27"/>
  <c r="J293" i="27"/>
  <c r="J292" i="27"/>
  <c r="J291" i="27"/>
  <c r="J290" i="27"/>
  <c r="J289" i="27"/>
  <c r="J288" i="27"/>
  <c r="J287" i="27"/>
  <c r="J286" i="27"/>
  <c r="J285" i="27"/>
  <c r="J284" i="27"/>
  <c r="J283" i="27"/>
  <c r="J282" i="27"/>
  <c r="J281" i="27"/>
  <c r="J280" i="27"/>
  <c r="J279" i="27"/>
  <c r="J278" i="27"/>
  <c r="J277" i="27"/>
  <c r="J276" i="27"/>
  <c r="J275" i="27"/>
  <c r="J274" i="27"/>
  <c r="J273" i="27"/>
  <c r="J272" i="27"/>
  <c r="J271" i="27"/>
  <c r="J270" i="27"/>
  <c r="J269" i="27"/>
  <c r="J268" i="27"/>
  <c r="J267" i="27"/>
  <c r="J266" i="27"/>
  <c r="J265" i="27"/>
  <c r="J264" i="27"/>
  <c r="J263" i="27"/>
  <c r="J262" i="27"/>
  <c r="J261" i="27"/>
  <c r="J260" i="27"/>
  <c r="J259" i="27"/>
  <c r="J258" i="27"/>
  <c r="J257" i="27"/>
  <c r="J256" i="27"/>
  <c r="J255" i="27"/>
  <c r="J254" i="27"/>
  <c r="J253" i="27"/>
  <c r="J252" i="27"/>
  <c r="J251" i="27"/>
  <c r="J250" i="27"/>
  <c r="J249" i="27"/>
  <c r="J248" i="27"/>
  <c r="J247" i="27"/>
  <c r="J246" i="27"/>
  <c r="J245" i="27"/>
  <c r="J244" i="27"/>
  <c r="J243" i="27"/>
  <c r="J242" i="27"/>
  <c r="J241" i="27"/>
  <c r="J240" i="27"/>
  <c r="J239" i="27"/>
  <c r="J238" i="27"/>
  <c r="J237" i="27"/>
  <c r="J236" i="27"/>
  <c r="J235" i="27"/>
  <c r="J234" i="27"/>
  <c r="J233" i="27"/>
  <c r="J232" i="27"/>
  <c r="J231" i="27"/>
  <c r="J230" i="27"/>
  <c r="J229" i="27"/>
  <c r="J228" i="27"/>
  <c r="J227" i="27"/>
  <c r="J226" i="27"/>
  <c r="J225" i="27"/>
  <c r="J224" i="27"/>
  <c r="J223" i="27"/>
  <c r="J222" i="27"/>
  <c r="J221" i="27"/>
  <c r="J220" i="27"/>
  <c r="J219" i="27"/>
  <c r="J218" i="27"/>
  <c r="J217" i="27"/>
  <c r="J216" i="27"/>
  <c r="J215" i="27"/>
  <c r="J214" i="27"/>
  <c r="J213" i="27"/>
  <c r="J212" i="27"/>
  <c r="J211" i="27"/>
  <c r="J210" i="27"/>
  <c r="J209" i="27"/>
  <c r="J208" i="27"/>
  <c r="J207" i="27"/>
  <c r="J206" i="27"/>
  <c r="J205" i="27"/>
  <c r="J204" i="27"/>
  <c r="J203" i="27"/>
  <c r="J202" i="27"/>
  <c r="J201" i="27"/>
  <c r="J200" i="27"/>
  <c r="J199" i="27"/>
  <c r="J198" i="27"/>
  <c r="J197" i="27"/>
  <c r="J196" i="27"/>
  <c r="J195" i="27"/>
  <c r="J194" i="27"/>
  <c r="J193" i="27"/>
  <c r="J192" i="27"/>
  <c r="J191" i="27"/>
  <c r="J190" i="27"/>
  <c r="J189" i="27"/>
  <c r="J188" i="27"/>
  <c r="J187" i="27"/>
  <c r="J186" i="27"/>
  <c r="J185" i="27"/>
  <c r="J184" i="27"/>
  <c r="J183" i="27"/>
  <c r="J182" i="27"/>
  <c r="J181" i="27"/>
  <c r="J180" i="27"/>
  <c r="J179" i="27"/>
  <c r="J178" i="27"/>
  <c r="J177" i="27"/>
  <c r="J176" i="27"/>
  <c r="J175" i="27"/>
  <c r="J174" i="27"/>
  <c r="J173" i="27"/>
  <c r="J172" i="27"/>
  <c r="J171" i="27"/>
  <c r="J170" i="27"/>
  <c r="J169" i="27"/>
  <c r="J168" i="27"/>
  <c r="J167" i="27"/>
  <c r="J166" i="27"/>
  <c r="J165" i="27"/>
  <c r="J164" i="27"/>
  <c r="J163" i="27"/>
  <c r="J162" i="27"/>
  <c r="J161" i="27"/>
  <c r="J160" i="27"/>
  <c r="J159" i="27"/>
  <c r="J158" i="27"/>
  <c r="J157" i="27"/>
  <c r="J156" i="27"/>
  <c r="J155" i="27"/>
  <c r="J154" i="27"/>
  <c r="J153" i="27"/>
  <c r="J152" i="27"/>
  <c r="J151" i="27"/>
  <c r="J150" i="27"/>
  <c r="J149" i="27"/>
  <c r="J148" i="27"/>
  <c r="J147" i="27"/>
  <c r="J146" i="27"/>
  <c r="J145" i="27"/>
  <c r="J144" i="27"/>
  <c r="J143" i="27"/>
  <c r="J142" i="27"/>
  <c r="J141" i="27"/>
  <c r="J140" i="27"/>
  <c r="J139" i="27"/>
  <c r="J138" i="27"/>
  <c r="J137" i="27"/>
  <c r="J136" i="27"/>
  <c r="J135" i="27"/>
  <c r="J134" i="27"/>
  <c r="J133" i="27"/>
  <c r="J132" i="27"/>
  <c r="J131" i="27"/>
  <c r="J130" i="27"/>
  <c r="J129" i="27"/>
  <c r="J128" i="27"/>
  <c r="J127" i="27"/>
  <c r="J126" i="27"/>
  <c r="J125" i="27"/>
  <c r="J124" i="27"/>
  <c r="J123" i="27"/>
  <c r="J122" i="27"/>
  <c r="J121" i="27"/>
  <c r="J120" i="27"/>
  <c r="J119" i="27"/>
  <c r="J118" i="27"/>
  <c r="J117" i="27"/>
  <c r="J116" i="27"/>
  <c r="J115" i="27"/>
  <c r="J114" i="27"/>
  <c r="J113" i="27"/>
  <c r="J112" i="27"/>
  <c r="J111" i="27"/>
  <c r="J110" i="27"/>
  <c r="J109" i="27"/>
  <c r="J108" i="27"/>
  <c r="J107" i="27"/>
  <c r="J106" i="27"/>
  <c r="J105" i="27"/>
  <c r="J104" i="27"/>
  <c r="J103" i="27"/>
  <c r="J102" i="27"/>
  <c r="J101" i="27"/>
  <c r="J100" i="27"/>
  <c r="J99" i="27"/>
  <c r="J98" i="27"/>
  <c r="J97" i="27"/>
  <c r="J96" i="27"/>
  <c r="J95" i="27"/>
  <c r="J94" i="27"/>
  <c r="J93" i="27"/>
  <c r="J92" i="27"/>
  <c r="J91" i="27"/>
  <c r="J90" i="27"/>
  <c r="J89" i="27"/>
  <c r="J88" i="27"/>
  <c r="J87" i="27"/>
  <c r="J86" i="27"/>
  <c r="J85" i="27"/>
  <c r="J84" i="27"/>
  <c r="J83" i="27"/>
  <c r="J82" i="27"/>
  <c r="J81" i="27"/>
  <c r="J80" i="27"/>
  <c r="J79" i="27"/>
  <c r="J78" i="27"/>
  <c r="J77" i="27"/>
  <c r="J76" i="27"/>
  <c r="J75" i="27"/>
  <c r="J74" i="27"/>
  <c r="J73" i="27"/>
  <c r="J72" i="27"/>
  <c r="J71" i="27"/>
  <c r="J70" i="27"/>
  <c r="J69" i="27"/>
  <c r="J68" i="27"/>
  <c r="J67" i="27"/>
  <c r="J66" i="27"/>
  <c r="J65" i="27"/>
  <c r="J64" i="27"/>
  <c r="J63" i="27"/>
  <c r="J62" i="27"/>
  <c r="J61" i="27"/>
  <c r="J60" i="27"/>
  <c r="J59" i="27"/>
  <c r="J58" i="27"/>
  <c r="J57" i="27"/>
  <c r="J56" i="27"/>
  <c r="J55" i="27"/>
  <c r="J54" i="27"/>
  <c r="J53" i="27"/>
  <c r="J52" i="27"/>
  <c r="J51" i="27"/>
  <c r="J50" i="27"/>
  <c r="J49" i="27"/>
  <c r="J48" i="27"/>
  <c r="J47" i="27"/>
  <c r="J46" i="27"/>
  <c r="J45" i="27"/>
  <c r="J44" i="27"/>
  <c r="J43" i="27"/>
  <c r="J42" i="27"/>
  <c r="J41" i="27"/>
  <c r="J40" i="27"/>
  <c r="J39" i="27"/>
  <c r="J38" i="27"/>
  <c r="J37" i="27"/>
  <c r="J36" i="27"/>
  <c r="J35" i="27"/>
  <c r="J34" i="27"/>
  <c r="J33" i="27"/>
  <c r="J32" i="27"/>
  <c r="J31" i="27"/>
  <c r="J30" i="27"/>
  <c r="F7" i="27"/>
  <c r="F8" i="27"/>
  <c r="F9" i="27"/>
  <c r="F10" i="27"/>
  <c r="F11" i="27"/>
  <c r="F12" i="27"/>
  <c r="F13" i="27"/>
  <c r="F14" i="27"/>
  <c r="F15" i="27"/>
  <c r="F16" i="27"/>
  <c r="F17" i="27"/>
  <c r="F18" i="27"/>
  <c r="F19" i="27"/>
  <c r="F20" i="27"/>
  <c r="F21" i="27"/>
  <c r="F22" i="27"/>
  <c r="D23" i="27"/>
  <c r="F23" i="27"/>
  <c r="F24" i="27"/>
  <c r="D25" i="27"/>
  <c r="F25" i="27"/>
  <c r="D26" i="27"/>
  <c r="F26" i="27"/>
  <c r="F27" i="27"/>
  <c r="F28" i="27"/>
  <c r="F30" i="27"/>
  <c r="J29" i="27"/>
  <c r="J28" i="27"/>
  <c r="J27" i="27"/>
  <c r="J26" i="27"/>
  <c r="J25" i="27"/>
  <c r="J324" i="26"/>
  <c r="J323" i="26"/>
  <c r="J322" i="26"/>
  <c r="J321" i="26"/>
  <c r="J320" i="26"/>
  <c r="J319" i="26"/>
  <c r="J318" i="26"/>
  <c r="J317" i="26"/>
  <c r="J316" i="26"/>
  <c r="J315" i="26"/>
  <c r="J314" i="26"/>
  <c r="J313" i="26"/>
  <c r="J312" i="26"/>
  <c r="J311" i="26"/>
  <c r="J310" i="26"/>
  <c r="J309" i="26"/>
  <c r="J308" i="26"/>
  <c r="J307" i="26"/>
  <c r="J306" i="26"/>
  <c r="J305" i="26"/>
  <c r="J304" i="26"/>
  <c r="J303" i="26"/>
  <c r="J302" i="26"/>
  <c r="J301" i="26"/>
  <c r="J300" i="26"/>
  <c r="J299" i="26"/>
  <c r="J298" i="26"/>
  <c r="J297" i="26"/>
  <c r="J296" i="26"/>
  <c r="J295" i="26"/>
  <c r="J294" i="26"/>
  <c r="J293" i="26"/>
  <c r="J292" i="26"/>
  <c r="J291" i="26"/>
  <c r="J290" i="26"/>
  <c r="J289" i="26"/>
  <c r="J288" i="26"/>
  <c r="J287" i="26"/>
  <c r="J286" i="26"/>
  <c r="J285" i="26"/>
  <c r="J284" i="26"/>
  <c r="J283" i="26"/>
  <c r="J282" i="26"/>
  <c r="J281" i="26"/>
  <c r="J280" i="26"/>
  <c r="J279" i="26"/>
  <c r="J278" i="26"/>
  <c r="J277" i="26"/>
  <c r="J276" i="26"/>
  <c r="J275" i="26"/>
  <c r="J274" i="26"/>
  <c r="J273" i="26"/>
  <c r="J272" i="26"/>
  <c r="J271" i="26"/>
  <c r="J270" i="26"/>
  <c r="J269" i="26"/>
  <c r="J268" i="26"/>
  <c r="J267" i="26"/>
  <c r="J266" i="26"/>
  <c r="J265" i="26"/>
  <c r="J264" i="26"/>
  <c r="J263" i="26"/>
  <c r="J262" i="26"/>
  <c r="J261" i="26"/>
  <c r="J260" i="26"/>
  <c r="J259" i="26"/>
  <c r="J258" i="26"/>
  <c r="J257" i="26"/>
  <c r="J256" i="26"/>
  <c r="J255" i="26"/>
  <c r="J254" i="26"/>
  <c r="J253" i="26"/>
  <c r="J252" i="26"/>
  <c r="J251" i="26"/>
  <c r="J250" i="26"/>
  <c r="J249" i="26"/>
  <c r="J248" i="26"/>
  <c r="J247" i="26"/>
  <c r="J246" i="26"/>
  <c r="J245" i="26"/>
  <c r="J244" i="26"/>
  <c r="J243" i="26"/>
  <c r="J242" i="26"/>
  <c r="J241" i="26"/>
  <c r="J240" i="26"/>
  <c r="J239" i="26"/>
  <c r="J238" i="26"/>
  <c r="J237" i="26"/>
  <c r="J236" i="26"/>
  <c r="J235" i="26"/>
  <c r="J234" i="26"/>
  <c r="J233" i="26"/>
  <c r="J232" i="26"/>
  <c r="J231" i="26"/>
  <c r="J230" i="26"/>
  <c r="J229" i="26"/>
  <c r="J228" i="26"/>
  <c r="J227" i="26"/>
  <c r="J226" i="26"/>
  <c r="J225" i="26"/>
  <c r="J224" i="26"/>
  <c r="J223" i="26"/>
  <c r="J222" i="26"/>
  <c r="J221" i="26"/>
  <c r="J220" i="26"/>
  <c r="J219" i="26"/>
  <c r="J218" i="26"/>
  <c r="J217" i="26"/>
  <c r="J216" i="26"/>
  <c r="J215" i="26"/>
  <c r="J214" i="26"/>
  <c r="J213" i="26"/>
  <c r="J212" i="26"/>
  <c r="J211" i="26"/>
  <c r="J210" i="26"/>
  <c r="J209" i="26"/>
  <c r="J208" i="26"/>
  <c r="J207" i="26"/>
  <c r="J206" i="26"/>
  <c r="J205" i="26"/>
  <c r="J204" i="26"/>
  <c r="J203" i="26"/>
  <c r="J202" i="26"/>
  <c r="J201" i="26"/>
  <c r="J200" i="26"/>
  <c r="J199" i="26"/>
  <c r="J198" i="26"/>
  <c r="J197" i="26"/>
  <c r="J196" i="26"/>
  <c r="J195" i="26"/>
  <c r="J194" i="26"/>
  <c r="J193" i="26"/>
  <c r="J192" i="26"/>
  <c r="J191" i="26"/>
  <c r="J190" i="26"/>
  <c r="J189" i="26"/>
  <c r="J188" i="26"/>
  <c r="J187" i="26"/>
  <c r="J186" i="26"/>
  <c r="J185" i="26"/>
  <c r="J184" i="26"/>
  <c r="J183" i="26"/>
  <c r="J182" i="26"/>
  <c r="J181" i="26"/>
  <c r="J180" i="26"/>
  <c r="J179" i="26"/>
  <c r="J178" i="26"/>
  <c r="J177" i="26"/>
  <c r="J176" i="26"/>
  <c r="J175" i="26"/>
  <c r="J174" i="26"/>
  <c r="J173" i="26"/>
  <c r="J172" i="26"/>
  <c r="J171" i="26"/>
  <c r="J170" i="26"/>
  <c r="J169" i="26"/>
  <c r="J168" i="26"/>
  <c r="J167" i="26"/>
  <c r="J166" i="26"/>
  <c r="J165" i="26"/>
  <c r="J164" i="26"/>
  <c r="J163" i="26"/>
  <c r="J162" i="26"/>
  <c r="J161" i="26"/>
  <c r="J160" i="26"/>
  <c r="J159" i="26"/>
  <c r="J158" i="26"/>
  <c r="J157" i="26"/>
  <c r="J156" i="26"/>
  <c r="J155" i="26"/>
  <c r="J154" i="26"/>
  <c r="J153" i="26"/>
  <c r="J152" i="26"/>
  <c r="J151" i="26"/>
  <c r="J150" i="26"/>
  <c r="J149" i="26"/>
  <c r="J148" i="26"/>
  <c r="J147" i="26"/>
  <c r="J146" i="26"/>
  <c r="J145" i="26"/>
  <c r="J144" i="26"/>
  <c r="J143" i="26"/>
  <c r="J142" i="26"/>
  <c r="J141" i="26"/>
  <c r="J140" i="26"/>
  <c r="J139" i="26"/>
  <c r="J138" i="26"/>
  <c r="J137" i="26"/>
  <c r="J136" i="26"/>
  <c r="J135" i="26"/>
  <c r="J134" i="26"/>
  <c r="J133" i="26"/>
  <c r="J132" i="26"/>
  <c r="J131" i="26"/>
  <c r="J130" i="26"/>
  <c r="J129" i="26"/>
  <c r="J128" i="26"/>
  <c r="J127" i="26"/>
  <c r="J126" i="26"/>
  <c r="J125" i="26"/>
  <c r="J124" i="26"/>
  <c r="J123" i="26"/>
  <c r="J122" i="26"/>
  <c r="J121" i="26"/>
  <c r="J120" i="26"/>
  <c r="J119" i="26"/>
  <c r="J118" i="26"/>
  <c r="J117" i="26"/>
  <c r="J116" i="26"/>
  <c r="J115" i="26"/>
  <c r="J114" i="26"/>
  <c r="J113" i="26"/>
  <c r="J112" i="26"/>
  <c r="J111" i="26"/>
  <c r="J110" i="26"/>
  <c r="J109" i="26"/>
  <c r="J108" i="26"/>
  <c r="J107" i="26"/>
  <c r="J106" i="26"/>
  <c r="J105" i="26"/>
  <c r="J104" i="26"/>
  <c r="J103" i="26"/>
  <c r="J102" i="26"/>
  <c r="J101" i="26"/>
  <c r="J100" i="26"/>
  <c r="J99" i="26"/>
  <c r="J98" i="26"/>
  <c r="J97" i="26"/>
  <c r="J96" i="26"/>
  <c r="J95" i="26"/>
  <c r="J94" i="26"/>
  <c r="J93" i="26"/>
  <c r="J92" i="26"/>
  <c r="J91" i="26"/>
  <c r="J90" i="26"/>
  <c r="J89" i="26"/>
  <c r="J88" i="26"/>
  <c r="J87" i="26"/>
  <c r="J86" i="26"/>
  <c r="J85" i="26"/>
  <c r="J84" i="26"/>
  <c r="J83" i="26"/>
  <c r="J82" i="26"/>
  <c r="J81" i="26"/>
  <c r="J80" i="26"/>
  <c r="J79" i="26"/>
  <c r="J78" i="26"/>
  <c r="J77" i="26"/>
  <c r="J76" i="26"/>
  <c r="J75" i="26"/>
  <c r="J74" i="26"/>
  <c r="J73" i="26"/>
  <c r="J72" i="26"/>
  <c r="J71" i="26"/>
  <c r="J70" i="26"/>
  <c r="J69" i="26"/>
  <c r="J68" i="26"/>
  <c r="J67" i="26"/>
  <c r="J66" i="26"/>
  <c r="J65" i="26"/>
  <c r="J64" i="26"/>
  <c r="J63" i="26"/>
  <c r="J62" i="26"/>
  <c r="J61" i="26"/>
  <c r="J60" i="26"/>
  <c r="J59" i="26"/>
  <c r="J58" i="26"/>
  <c r="J57" i="26"/>
  <c r="J56" i="26"/>
  <c r="J55" i="26"/>
  <c r="J54" i="26"/>
  <c r="J53" i="26"/>
  <c r="J52" i="26"/>
  <c r="J51" i="26"/>
  <c r="J50" i="26"/>
  <c r="J49" i="26"/>
  <c r="J48" i="26"/>
  <c r="J47" i="26"/>
  <c r="J46" i="26"/>
  <c r="J45" i="26"/>
  <c r="J44" i="26"/>
  <c r="J43" i="26"/>
  <c r="J42" i="26"/>
  <c r="J41" i="26"/>
  <c r="J40" i="26"/>
  <c r="J39" i="26"/>
  <c r="F7" i="26"/>
  <c r="F8" i="26"/>
  <c r="F9" i="26"/>
  <c r="F10" i="26"/>
  <c r="F11" i="26"/>
  <c r="F12" i="26"/>
  <c r="F13" i="26"/>
  <c r="F14" i="26"/>
  <c r="F15" i="26"/>
  <c r="F16" i="26"/>
  <c r="F17" i="26"/>
  <c r="F18" i="26"/>
  <c r="F19" i="26"/>
  <c r="F20" i="26"/>
  <c r="F21" i="26"/>
  <c r="F22" i="26"/>
  <c r="F23" i="26"/>
  <c r="F24" i="26"/>
  <c r="F25" i="26"/>
  <c r="F26" i="26"/>
  <c r="F27" i="26"/>
  <c r="F28" i="26"/>
  <c r="F29" i="26"/>
  <c r="F30" i="26"/>
  <c r="D31" i="26"/>
  <c r="F31" i="26"/>
  <c r="F32" i="26"/>
  <c r="D33" i="26"/>
  <c r="F33" i="26"/>
  <c r="D34" i="26"/>
  <c r="F34" i="26"/>
  <c r="D35" i="26"/>
  <c r="F35" i="26"/>
  <c r="F36" i="26"/>
  <c r="F37" i="26"/>
  <c r="F39" i="26"/>
  <c r="J38" i="26"/>
  <c r="J37" i="26"/>
  <c r="J36" i="26"/>
  <c r="J35" i="26"/>
  <c r="J34" i="26"/>
  <c r="J33" i="26"/>
  <c r="G181" i="12"/>
  <c r="G159" i="12"/>
  <c r="I158" i="12"/>
  <c r="G158" i="12"/>
  <c r="I152" i="13"/>
  <c r="G152" i="13"/>
  <c r="E152" i="13"/>
  <c r="I214" i="12"/>
  <c r="G214" i="12"/>
  <c r="I291" i="24"/>
  <c r="J291" i="24"/>
  <c r="K291" i="24"/>
  <c r="H291" i="24"/>
  <c r="I289" i="24"/>
  <c r="J289" i="24"/>
  <c r="K289" i="24"/>
  <c r="H289" i="24"/>
  <c r="I287" i="24"/>
  <c r="J287" i="24"/>
  <c r="H287" i="24"/>
  <c r="I285" i="24"/>
  <c r="J285" i="24"/>
  <c r="H285" i="24"/>
  <c r="J283" i="24"/>
  <c r="I283" i="24"/>
  <c r="H283" i="24"/>
  <c r="K283" i="24"/>
  <c r="J281" i="24"/>
  <c r="I281" i="24"/>
  <c r="H281" i="24"/>
  <c r="K281" i="24"/>
  <c r="H277" i="24"/>
  <c r="I275" i="24"/>
  <c r="J275" i="24"/>
  <c r="H275" i="24"/>
  <c r="K275" i="24"/>
  <c r="I273" i="24"/>
  <c r="J273" i="24"/>
  <c r="H273" i="24"/>
  <c r="J263" i="24"/>
  <c r="I263" i="24"/>
  <c r="H263" i="24"/>
  <c r="K263" i="24"/>
  <c r="J261" i="24"/>
  <c r="I261" i="24"/>
  <c r="H261" i="24"/>
  <c r="K261" i="24"/>
  <c r="J259" i="24"/>
  <c r="I259" i="24"/>
  <c r="H259" i="24"/>
  <c r="K259" i="24"/>
  <c r="J257" i="24"/>
  <c r="I257" i="24"/>
  <c r="H257" i="24"/>
  <c r="K257" i="24"/>
  <c r="J255" i="24"/>
  <c r="I255" i="24"/>
  <c r="H255" i="24"/>
  <c r="K255" i="24"/>
  <c r="J253" i="24"/>
  <c r="K253" i="24"/>
  <c r="I253" i="24"/>
  <c r="H253" i="24"/>
  <c r="H251" i="24"/>
  <c r="I249" i="24"/>
  <c r="I247" i="24"/>
  <c r="J247" i="24"/>
  <c r="H247" i="24"/>
  <c r="K247" i="24"/>
  <c r="I245" i="24"/>
  <c r="J245" i="24"/>
  <c r="H245" i="24"/>
  <c r="I235" i="24"/>
  <c r="J235" i="24"/>
  <c r="H235" i="24"/>
  <c r="K235" i="24"/>
  <c r="J233" i="24"/>
  <c r="I233" i="24"/>
  <c r="H233" i="24"/>
  <c r="K233" i="24"/>
  <c r="J231" i="24"/>
  <c r="I231" i="24"/>
  <c r="H231" i="24"/>
  <c r="K231" i="24"/>
  <c r="I229" i="24"/>
  <c r="J229" i="24"/>
  <c r="H229" i="24"/>
  <c r="K229" i="24"/>
  <c r="J227" i="24"/>
  <c r="I227" i="24"/>
  <c r="H227" i="24"/>
  <c r="K227" i="24"/>
  <c r="J225" i="24"/>
  <c r="I225" i="24"/>
  <c r="H225" i="24"/>
  <c r="K225" i="24"/>
  <c r="H223" i="24"/>
  <c r="I223" i="24"/>
  <c r="J223" i="24"/>
  <c r="J219" i="24"/>
  <c r="I219" i="24"/>
  <c r="H219" i="24"/>
  <c r="K219" i="24"/>
  <c r="J217" i="24"/>
  <c r="I217" i="24"/>
  <c r="H217" i="24"/>
  <c r="K217" i="24"/>
  <c r="J205" i="24"/>
  <c r="I205" i="24"/>
  <c r="H205" i="24"/>
  <c r="K205" i="24"/>
  <c r="J203" i="24"/>
  <c r="I203" i="24"/>
  <c r="H203" i="24"/>
  <c r="K203" i="24"/>
  <c r="J201" i="24"/>
  <c r="I201" i="24"/>
  <c r="H201" i="24"/>
  <c r="K201" i="24"/>
  <c r="I199" i="24"/>
  <c r="J199" i="24"/>
  <c r="H199" i="24"/>
  <c r="I197" i="24"/>
  <c r="J197" i="24"/>
  <c r="K197" i="24"/>
  <c r="H197" i="24"/>
  <c r="I195" i="24"/>
  <c r="J195" i="24"/>
  <c r="K195" i="24"/>
  <c r="H195" i="24"/>
  <c r="J193" i="24"/>
  <c r="K193" i="24"/>
  <c r="I193" i="24"/>
  <c r="H193" i="24"/>
  <c r="K191" i="24"/>
  <c r="J191" i="24"/>
  <c r="I191" i="24"/>
  <c r="H191" i="24"/>
  <c r="J189" i="24"/>
  <c r="I189" i="24"/>
  <c r="H189" i="24"/>
  <c r="K189" i="24"/>
  <c r="J187" i="24"/>
  <c r="I187" i="24"/>
  <c r="H187" i="24"/>
  <c r="K187" i="24"/>
  <c r="K185" i="24"/>
  <c r="J185" i="24"/>
  <c r="I185" i="24"/>
  <c r="H185" i="24"/>
  <c r="J173" i="24"/>
  <c r="I173" i="24"/>
  <c r="H173" i="24"/>
  <c r="K173" i="24"/>
  <c r="J171" i="24"/>
  <c r="I171" i="24"/>
  <c r="H171" i="24"/>
  <c r="K171" i="24"/>
  <c r="J169" i="24"/>
  <c r="I169" i="24"/>
  <c r="H169" i="24"/>
  <c r="K169" i="24"/>
  <c r="K167" i="24"/>
  <c r="J167" i="24"/>
  <c r="I167" i="24"/>
  <c r="H167" i="24"/>
  <c r="J165" i="24"/>
  <c r="I165" i="24"/>
  <c r="H165" i="24"/>
  <c r="K165" i="24"/>
  <c r="J163" i="24"/>
  <c r="I163" i="24"/>
  <c r="H163" i="24"/>
  <c r="K163" i="24"/>
  <c r="J161" i="24"/>
  <c r="I161" i="24"/>
  <c r="H161" i="24"/>
  <c r="K161" i="24"/>
  <c r="K159" i="24"/>
  <c r="J159" i="24"/>
  <c r="I159" i="24"/>
  <c r="H159" i="24"/>
  <c r="K157" i="24"/>
  <c r="J157" i="24"/>
  <c r="I157" i="24"/>
  <c r="H157" i="24"/>
  <c r="K155" i="24"/>
  <c r="K175" i="24"/>
  <c r="J155" i="24"/>
  <c r="J175" i="24"/>
  <c r="I155" i="24"/>
  <c r="H155" i="24"/>
  <c r="H175" i="24"/>
  <c r="J145" i="24"/>
  <c r="I145" i="24"/>
  <c r="H145" i="24"/>
  <c r="K145" i="24"/>
  <c r="J143" i="24"/>
  <c r="I143" i="24"/>
  <c r="H143" i="24"/>
  <c r="K143" i="24"/>
  <c r="J141" i="24"/>
  <c r="I141" i="24"/>
  <c r="H141" i="24"/>
  <c r="K141" i="24"/>
  <c r="J139" i="24"/>
  <c r="I139" i="24"/>
  <c r="H139" i="24"/>
  <c r="K139" i="24"/>
  <c r="I137" i="24"/>
  <c r="J137" i="24"/>
  <c r="H137" i="24"/>
  <c r="J135" i="24"/>
  <c r="I135" i="24"/>
  <c r="H135" i="24"/>
  <c r="K135" i="24"/>
  <c r="J133" i="24"/>
  <c r="I133" i="24"/>
  <c r="H133" i="24"/>
  <c r="K133" i="24"/>
  <c r="J131" i="24"/>
  <c r="I131" i="24"/>
  <c r="H131" i="24"/>
  <c r="K131" i="24"/>
  <c r="J129" i="24"/>
  <c r="I129" i="24"/>
  <c r="H129" i="24"/>
  <c r="I119" i="24"/>
  <c r="J119" i="24"/>
  <c r="H119" i="24"/>
  <c r="K119" i="24"/>
  <c r="I117" i="24"/>
  <c r="J117" i="24"/>
  <c r="H117" i="24"/>
  <c r="K117" i="24"/>
  <c r="I115" i="24"/>
  <c r="J115" i="24"/>
  <c r="H115" i="24"/>
  <c r="K115" i="24"/>
  <c r="J113" i="24"/>
  <c r="I113" i="24"/>
  <c r="H113" i="24"/>
  <c r="K113" i="24"/>
  <c r="J111" i="24"/>
  <c r="I111" i="24"/>
  <c r="H111" i="24"/>
  <c r="K111" i="24"/>
  <c r="J109" i="24"/>
  <c r="I109" i="24"/>
  <c r="H109" i="24"/>
  <c r="K109" i="24"/>
  <c r="J107" i="24"/>
  <c r="I107" i="24"/>
  <c r="H107" i="24"/>
  <c r="K107" i="24"/>
  <c r="J105" i="24"/>
  <c r="I105" i="24"/>
  <c r="H105" i="24"/>
  <c r="K105" i="24"/>
  <c r="J103" i="24"/>
  <c r="J121" i="24"/>
  <c r="I103" i="24"/>
  <c r="H103" i="24"/>
  <c r="J93" i="24"/>
  <c r="I93" i="24"/>
  <c r="H93" i="24"/>
  <c r="K93" i="24"/>
  <c r="J91" i="24"/>
  <c r="I91" i="24"/>
  <c r="H91" i="24"/>
  <c r="K91" i="24"/>
  <c r="J89" i="24"/>
  <c r="I89" i="24"/>
  <c r="H89" i="24"/>
  <c r="K89" i="24"/>
  <c r="I87" i="24"/>
  <c r="J87" i="24"/>
  <c r="H87" i="24"/>
  <c r="J85" i="24"/>
  <c r="I85" i="24"/>
  <c r="H85" i="24"/>
  <c r="K85" i="24"/>
  <c r="J83" i="24"/>
  <c r="I83" i="24"/>
  <c r="H83" i="24"/>
  <c r="K83" i="24"/>
  <c r="H79" i="24"/>
  <c r="I77" i="24"/>
  <c r="J77" i="24"/>
  <c r="H77" i="24"/>
  <c r="I75" i="24"/>
  <c r="J75" i="24"/>
  <c r="H75" i="24"/>
  <c r="I65" i="24"/>
  <c r="J65" i="24"/>
  <c r="H65" i="24"/>
  <c r="J63" i="24"/>
  <c r="I63" i="24"/>
  <c r="H63" i="24"/>
  <c r="K63" i="24"/>
  <c r="J61" i="24"/>
  <c r="I61" i="24"/>
  <c r="H61" i="24"/>
  <c r="K61" i="24"/>
  <c r="K59" i="24"/>
  <c r="J59" i="24"/>
  <c r="I59" i="24"/>
  <c r="H59" i="24"/>
  <c r="K57" i="24"/>
  <c r="J57" i="24"/>
  <c r="I57" i="24"/>
  <c r="H57" i="24"/>
  <c r="K55" i="24"/>
  <c r="J55" i="24"/>
  <c r="I55" i="24"/>
  <c r="H55" i="24"/>
  <c r="H53" i="24"/>
  <c r="I51" i="24"/>
  <c r="I49" i="24"/>
  <c r="J49" i="24"/>
  <c r="H49" i="24"/>
  <c r="I47" i="24"/>
  <c r="J47" i="24"/>
  <c r="H47" i="24"/>
  <c r="I37" i="24"/>
  <c r="J37" i="24"/>
  <c r="H37" i="24"/>
  <c r="J35" i="24"/>
  <c r="I35" i="24"/>
  <c r="H35" i="24"/>
  <c r="K35" i="24"/>
  <c r="I33" i="24"/>
  <c r="J33" i="24"/>
  <c r="H33" i="24"/>
  <c r="K33" i="24"/>
  <c r="I31" i="24"/>
  <c r="J31" i="24"/>
  <c r="H31" i="24"/>
  <c r="K31" i="24"/>
  <c r="I29" i="24"/>
  <c r="J29" i="24"/>
  <c r="H29" i="24"/>
  <c r="K29" i="24"/>
  <c r="I27" i="24"/>
  <c r="J27" i="24"/>
  <c r="H27" i="24"/>
  <c r="K27" i="24"/>
  <c r="I25" i="24"/>
  <c r="I23" i="24"/>
  <c r="J23" i="24"/>
  <c r="H23" i="24"/>
  <c r="I19" i="24"/>
  <c r="J19" i="24"/>
  <c r="H19" i="24"/>
  <c r="K19" i="24"/>
  <c r="I17" i="24"/>
  <c r="J17" i="24"/>
  <c r="H17" i="24"/>
  <c r="C7" i="24"/>
  <c r="C6" i="24"/>
  <c r="C5" i="24"/>
  <c r="C4" i="24"/>
  <c r="C3" i="24"/>
  <c r="H147" i="24"/>
  <c r="H121" i="24"/>
  <c r="K17" i="24"/>
  <c r="J147" i="24"/>
  <c r="K199" i="24"/>
  <c r="K273" i="24"/>
  <c r="K285" i="24"/>
  <c r="K23" i="24"/>
  <c r="K65" i="24"/>
  <c r="K77" i="24"/>
  <c r="K137" i="24"/>
  <c r="K287" i="24"/>
  <c r="K37" i="24"/>
  <c r="K49" i="24"/>
  <c r="K75" i="24"/>
  <c r="K87" i="24"/>
  <c r="J25" i="24"/>
  <c r="K47" i="24"/>
  <c r="J51" i="24"/>
  <c r="I53" i="24"/>
  <c r="I79" i="24"/>
  <c r="H81" i="24"/>
  <c r="K81" i="24"/>
  <c r="K245" i="24"/>
  <c r="J249" i="24"/>
  <c r="J251" i="24"/>
  <c r="J265" i="24"/>
  <c r="I251" i="24"/>
  <c r="I277" i="24"/>
  <c r="H279" i="24"/>
  <c r="K279" i="24"/>
  <c r="H21" i="24"/>
  <c r="J53" i="24"/>
  <c r="J79" i="24"/>
  <c r="J81" i="24"/>
  <c r="J95" i="24"/>
  <c r="I81" i="24"/>
  <c r="K129" i="24"/>
  <c r="K147" i="24"/>
  <c r="H183" i="24"/>
  <c r="H207" i="24"/>
  <c r="H221" i="24"/>
  <c r="K223" i="24"/>
  <c r="J277" i="24"/>
  <c r="I279" i="24"/>
  <c r="I21" i="24"/>
  <c r="J21" i="24"/>
  <c r="J39" i="24"/>
  <c r="H25" i="24"/>
  <c r="H39" i="24"/>
  <c r="H51" i="24"/>
  <c r="K51" i="24"/>
  <c r="K53" i="24"/>
  <c r="K79" i="24"/>
  <c r="K103" i="24"/>
  <c r="K121" i="24"/>
  <c r="I183" i="24"/>
  <c r="J183" i="24"/>
  <c r="J207" i="24"/>
  <c r="I221" i="24"/>
  <c r="J221" i="24"/>
  <c r="J237" i="24"/>
  <c r="H237" i="24"/>
  <c r="H249" i="24"/>
  <c r="H265" i="24"/>
  <c r="K251" i="24"/>
  <c r="K277" i="24"/>
  <c r="J279" i="24"/>
  <c r="D29" i="23"/>
  <c r="F29" i="23"/>
  <c r="F28" i="23"/>
  <c r="F26" i="23"/>
  <c r="F25" i="23"/>
  <c r="F22" i="23"/>
  <c r="D21" i="23"/>
  <c r="F21" i="23"/>
  <c r="D19" i="23"/>
  <c r="D20" i="23"/>
  <c r="F20" i="23"/>
  <c r="F18" i="23"/>
  <c r="F17" i="23"/>
  <c r="F16" i="23"/>
  <c r="F15" i="23"/>
  <c r="F14" i="23"/>
  <c r="F13" i="23"/>
  <c r="F12" i="23"/>
  <c r="F11" i="23"/>
  <c r="F10" i="23"/>
  <c r="F9" i="23"/>
  <c r="F8" i="23"/>
  <c r="F7" i="23"/>
  <c r="D28" i="22"/>
  <c r="F28" i="22"/>
  <c r="F27" i="22"/>
  <c r="F26" i="22"/>
  <c r="F25" i="22"/>
  <c r="F22" i="22"/>
  <c r="D21" i="22"/>
  <c r="F21" i="22"/>
  <c r="D19" i="22"/>
  <c r="D20" i="22"/>
  <c r="F20" i="22"/>
  <c r="F18" i="22"/>
  <c r="F17" i="22"/>
  <c r="F16" i="22"/>
  <c r="F15" i="22"/>
  <c r="F14" i="22"/>
  <c r="F13" i="22"/>
  <c r="F12" i="22"/>
  <c r="F11" i="22"/>
  <c r="F10" i="22"/>
  <c r="F9" i="22"/>
  <c r="F8" i="22"/>
  <c r="F7" i="22"/>
  <c r="J293" i="24"/>
  <c r="J67" i="24"/>
  <c r="K221" i="24"/>
  <c r="K237" i="24"/>
  <c r="K21" i="24"/>
  <c r="H293" i="24"/>
  <c r="H95" i="24"/>
  <c r="H67" i="24"/>
  <c r="K249" i="24"/>
  <c r="K265" i="24"/>
  <c r="K67" i="24"/>
  <c r="K293" i="24"/>
  <c r="K25" i="24"/>
  <c r="K95" i="24"/>
  <c r="K183" i="24"/>
  <c r="K207" i="24"/>
  <c r="F19" i="23"/>
  <c r="F23" i="23"/>
  <c r="F19" i="22"/>
  <c r="F23" i="22"/>
  <c r="J380" i="21"/>
  <c r="J379" i="21"/>
  <c r="J378" i="21"/>
  <c r="J377" i="21"/>
  <c r="J376" i="21"/>
  <c r="J375" i="21"/>
  <c r="J374" i="21"/>
  <c r="J373" i="21"/>
  <c r="J372" i="21"/>
  <c r="J371" i="21"/>
  <c r="J370" i="21"/>
  <c r="J369" i="21"/>
  <c r="J368" i="21"/>
  <c r="J367" i="21"/>
  <c r="J366" i="21"/>
  <c r="J365" i="21"/>
  <c r="J364" i="21"/>
  <c r="J363" i="21"/>
  <c r="J362" i="21"/>
  <c r="J361" i="21"/>
  <c r="J360" i="21"/>
  <c r="J359" i="21"/>
  <c r="J358" i="21"/>
  <c r="J357" i="21"/>
  <c r="J356" i="21"/>
  <c r="J355" i="21"/>
  <c r="J354" i="21"/>
  <c r="J353" i="21"/>
  <c r="J352" i="21"/>
  <c r="J351" i="21"/>
  <c r="J350" i="21"/>
  <c r="J349" i="21"/>
  <c r="J348" i="21"/>
  <c r="J347" i="21"/>
  <c r="J346" i="21"/>
  <c r="J345" i="21"/>
  <c r="J344" i="21"/>
  <c r="J343" i="21"/>
  <c r="J342" i="21"/>
  <c r="J341" i="21"/>
  <c r="J340" i="21"/>
  <c r="J339" i="21"/>
  <c r="J338" i="21"/>
  <c r="J337" i="21"/>
  <c r="J336" i="21"/>
  <c r="J335" i="21"/>
  <c r="J334" i="21"/>
  <c r="J333" i="21"/>
  <c r="J332" i="21"/>
  <c r="J331" i="21"/>
  <c r="J330" i="21"/>
  <c r="J329" i="21"/>
  <c r="J328" i="21"/>
  <c r="J327" i="21"/>
  <c r="J326" i="21"/>
  <c r="J325" i="21"/>
  <c r="J324" i="21"/>
  <c r="J323" i="21"/>
  <c r="J322" i="21"/>
  <c r="J321" i="21"/>
  <c r="J320" i="21"/>
  <c r="J319" i="21"/>
  <c r="J318" i="21"/>
  <c r="J317" i="21"/>
  <c r="J316" i="21"/>
  <c r="J315" i="21"/>
  <c r="J314" i="21"/>
  <c r="J313" i="21"/>
  <c r="J312" i="21"/>
  <c r="J311" i="21"/>
  <c r="J310" i="21"/>
  <c r="J309" i="21"/>
  <c r="J308" i="21"/>
  <c r="J307" i="21"/>
  <c r="J306" i="21"/>
  <c r="J305" i="21"/>
  <c r="J304" i="21"/>
  <c r="J303" i="21"/>
  <c r="J302" i="21"/>
  <c r="J301" i="21"/>
  <c r="J300" i="21"/>
  <c r="J299" i="21"/>
  <c r="J298" i="21"/>
  <c r="J297" i="21"/>
  <c r="J296" i="21"/>
  <c r="J295" i="21"/>
  <c r="J294" i="21"/>
  <c r="J293" i="21"/>
  <c r="J292" i="21"/>
  <c r="J291" i="21"/>
  <c r="J290" i="21"/>
  <c r="J289" i="21"/>
  <c r="J288" i="21"/>
  <c r="J287" i="21"/>
  <c r="J286" i="21"/>
  <c r="J285" i="21"/>
  <c r="J284" i="21"/>
  <c r="J283" i="21"/>
  <c r="J282" i="21"/>
  <c r="J281" i="21"/>
  <c r="J280" i="21"/>
  <c r="J279" i="21"/>
  <c r="J278" i="21"/>
  <c r="J277" i="21"/>
  <c r="J276" i="21"/>
  <c r="J275" i="21"/>
  <c r="J274" i="21"/>
  <c r="J273" i="21"/>
  <c r="J272" i="21"/>
  <c r="J271" i="21"/>
  <c r="J270" i="21"/>
  <c r="J269" i="21"/>
  <c r="J268" i="21"/>
  <c r="J267" i="21"/>
  <c r="J266" i="21"/>
  <c r="J265" i="21"/>
  <c r="J264" i="21"/>
  <c r="J263" i="21"/>
  <c r="J262" i="21"/>
  <c r="J261" i="21"/>
  <c r="J260" i="21"/>
  <c r="J259" i="21"/>
  <c r="J258" i="21"/>
  <c r="J257" i="21"/>
  <c r="J256" i="21"/>
  <c r="J255" i="21"/>
  <c r="J254" i="21"/>
  <c r="J253" i="21"/>
  <c r="J252" i="21"/>
  <c r="J251" i="21"/>
  <c r="J250" i="21"/>
  <c r="J249" i="21"/>
  <c r="J248" i="21"/>
  <c r="J247" i="21"/>
  <c r="J246" i="21"/>
  <c r="J245" i="21"/>
  <c r="J244" i="21"/>
  <c r="J243" i="21"/>
  <c r="J242" i="21"/>
  <c r="J241" i="21"/>
  <c r="J240" i="21"/>
  <c r="J239" i="21"/>
  <c r="J238" i="21"/>
  <c r="J237" i="21"/>
  <c r="J236" i="21"/>
  <c r="J235" i="21"/>
  <c r="J234" i="21"/>
  <c r="J233" i="21"/>
  <c r="J232" i="21"/>
  <c r="J231" i="21"/>
  <c r="J230" i="21"/>
  <c r="J229" i="21"/>
  <c r="J228" i="21"/>
  <c r="J227" i="21"/>
  <c r="J226" i="21"/>
  <c r="J225" i="21"/>
  <c r="J224" i="21"/>
  <c r="J223" i="21"/>
  <c r="J222" i="21"/>
  <c r="J221" i="21"/>
  <c r="J220" i="21"/>
  <c r="J219" i="21"/>
  <c r="J218" i="21"/>
  <c r="J217" i="21"/>
  <c r="J216" i="21"/>
  <c r="J215" i="21"/>
  <c r="J214" i="21"/>
  <c r="J213" i="21"/>
  <c r="J212" i="21"/>
  <c r="J211" i="21"/>
  <c r="J210" i="21"/>
  <c r="J209" i="21"/>
  <c r="J208" i="21"/>
  <c r="J207" i="21"/>
  <c r="J206" i="21"/>
  <c r="J205" i="21"/>
  <c r="J204" i="21"/>
  <c r="J203" i="21"/>
  <c r="J202" i="21"/>
  <c r="J201" i="21"/>
  <c r="J200" i="21"/>
  <c r="J199" i="21"/>
  <c r="J198" i="21"/>
  <c r="J197" i="21"/>
  <c r="J196" i="21"/>
  <c r="J195" i="21"/>
  <c r="J194" i="21"/>
  <c r="J193" i="21"/>
  <c r="J192" i="21"/>
  <c r="J191" i="21"/>
  <c r="J190" i="21"/>
  <c r="J189" i="21"/>
  <c r="J188" i="21"/>
  <c r="J187" i="21"/>
  <c r="J186" i="21"/>
  <c r="J185" i="21"/>
  <c r="J184" i="21"/>
  <c r="J183" i="21"/>
  <c r="J182" i="21"/>
  <c r="J181" i="21"/>
  <c r="J180" i="21"/>
  <c r="J179" i="21"/>
  <c r="J178" i="21"/>
  <c r="J177" i="21"/>
  <c r="J176" i="21"/>
  <c r="J175" i="21"/>
  <c r="J174" i="21"/>
  <c r="J173" i="21"/>
  <c r="J172" i="21"/>
  <c r="J171" i="21"/>
  <c r="J170" i="21"/>
  <c r="J169" i="21"/>
  <c r="J168" i="21"/>
  <c r="J167" i="21"/>
  <c r="J166" i="21"/>
  <c r="J165" i="21"/>
  <c r="J164" i="21"/>
  <c r="J163" i="21"/>
  <c r="J162" i="21"/>
  <c r="J161" i="21"/>
  <c r="J160" i="21"/>
  <c r="J159" i="21"/>
  <c r="J158" i="21"/>
  <c r="J157" i="21"/>
  <c r="J156" i="21"/>
  <c r="J155" i="21"/>
  <c r="J154" i="21"/>
  <c r="J153" i="21"/>
  <c r="J152" i="21"/>
  <c r="J151" i="21"/>
  <c r="J150" i="21"/>
  <c r="J149" i="21"/>
  <c r="J148" i="21"/>
  <c r="J147" i="21"/>
  <c r="J146" i="21"/>
  <c r="J145" i="21"/>
  <c r="J144" i="21"/>
  <c r="J143" i="21"/>
  <c r="J142" i="21"/>
  <c r="J141" i="21"/>
  <c r="J140" i="21"/>
  <c r="J139" i="21"/>
  <c r="J138" i="21"/>
  <c r="J137" i="21"/>
  <c r="J136" i="21"/>
  <c r="J135" i="21"/>
  <c r="J134" i="21"/>
  <c r="J133" i="21"/>
  <c r="J132" i="21"/>
  <c r="J131" i="21"/>
  <c r="J130" i="21"/>
  <c r="J129" i="21"/>
  <c r="J128" i="21"/>
  <c r="J127" i="21"/>
  <c r="J126" i="21"/>
  <c r="J125" i="21"/>
  <c r="J124" i="21"/>
  <c r="J123" i="21"/>
  <c r="J122" i="21"/>
  <c r="J121" i="21"/>
  <c r="J120" i="21"/>
  <c r="J119" i="21"/>
  <c r="J118" i="21"/>
  <c r="J117" i="21"/>
  <c r="J116" i="21"/>
  <c r="J115" i="21"/>
  <c r="J114" i="21"/>
  <c r="J113" i="21"/>
  <c r="J112" i="21"/>
  <c r="J111" i="21"/>
  <c r="J110" i="21"/>
  <c r="J109" i="21"/>
  <c r="J108" i="21"/>
  <c r="J107" i="21"/>
  <c r="J106" i="21"/>
  <c r="J105" i="21"/>
  <c r="J104" i="21"/>
  <c r="J103" i="21"/>
  <c r="J102" i="21"/>
  <c r="J101" i="21"/>
  <c r="J100" i="21"/>
  <c r="J99" i="21"/>
  <c r="J98" i="21"/>
  <c r="J97" i="21"/>
  <c r="J96" i="21"/>
  <c r="J95" i="21"/>
  <c r="J94" i="21"/>
  <c r="J93" i="21"/>
  <c r="J92" i="21"/>
  <c r="J91" i="21"/>
  <c r="J90" i="21"/>
  <c r="J89" i="21"/>
  <c r="J88" i="21"/>
  <c r="J87" i="21"/>
  <c r="J86" i="21"/>
  <c r="J85" i="21"/>
  <c r="J84" i="21"/>
  <c r="J83" i="21"/>
  <c r="J82" i="21"/>
  <c r="J81" i="21"/>
  <c r="J80" i="21"/>
  <c r="J79" i="21"/>
  <c r="J78" i="21"/>
  <c r="J77" i="21"/>
  <c r="J76" i="21"/>
  <c r="J75" i="21"/>
  <c r="J74" i="21"/>
  <c r="J73" i="21"/>
  <c r="J72" i="21"/>
  <c r="J71" i="21"/>
  <c r="J70" i="21"/>
  <c r="F32" i="21"/>
  <c r="F30" i="21"/>
  <c r="D29" i="21"/>
  <c r="F29" i="21"/>
  <c r="D28" i="21"/>
  <c r="F28" i="21"/>
  <c r="D27" i="21"/>
  <c r="F27" i="21"/>
  <c r="F26" i="21"/>
  <c r="F25" i="21"/>
  <c r="F24" i="21"/>
  <c r="F23" i="21"/>
  <c r="F22" i="21"/>
  <c r="F21" i="21"/>
  <c r="D18" i="21"/>
  <c r="F18" i="21"/>
  <c r="F17" i="21"/>
  <c r="F16" i="21"/>
  <c r="F15" i="21"/>
  <c r="D14" i="21"/>
  <c r="F14" i="21"/>
  <c r="D13" i="21"/>
  <c r="F13" i="21"/>
  <c r="F12" i="21"/>
  <c r="F11" i="21"/>
  <c r="F10" i="21"/>
  <c r="F9" i="21"/>
  <c r="F8" i="21"/>
  <c r="F7" i="21"/>
  <c r="J386" i="20"/>
  <c r="J385" i="20"/>
  <c r="J384" i="20"/>
  <c r="J383" i="20"/>
  <c r="J382" i="20"/>
  <c r="J381" i="20"/>
  <c r="J380" i="20"/>
  <c r="J379" i="20"/>
  <c r="J378" i="20"/>
  <c r="J377" i="20"/>
  <c r="J376" i="20"/>
  <c r="J375" i="20"/>
  <c r="J374" i="20"/>
  <c r="J373" i="20"/>
  <c r="J372" i="20"/>
  <c r="J371" i="20"/>
  <c r="J370" i="20"/>
  <c r="J369" i="20"/>
  <c r="J368" i="20"/>
  <c r="J367" i="20"/>
  <c r="J366" i="20"/>
  <c r="J365" i="20"/>
  <c r="J364" i="20"/>
  <c r="J363" i="20"/>
  <c r="J362" i="20"/>
  <c r="J361" i="20"/>
  <c r="J360" i="20"/>
  <c r="J359" i="20"/>
  <c r="J358" i="20"/>
  <c r="J357" i="20"/>
  <c r="J356" i="20"/>
  <c r="J355" i="20"/>
  <c r="J354" i="20"/>
  <c r="J353" i="20"/>
  <c r="J352" i="20"/>
  <c r="J351" i="20"/>
  <c r="J350" i="20"/>
  <c r="J349" i="20"/>
  <c r="J348" i="20"/>
  <c r="J347" i="20"/>
  <c r="J346" i="20"/>
  <c r="J345" i="20"/>
  <c r="J344" i="20"/>
  <c r="J343" i="20"/>
  <c r="J342" i="20"/>
  <c r="J341" i="20"/>
  <c r="J340" i="20"/>
  <c r="J339" i="20"/>
  <c r="J338" i="20"/>
  <c r="J337" i="20"/>
  <c r="J336" i="20"/>
  <c r="J335" i="20"/>
  <c r="J334" i="20"/>
  <c r="J333" i="20"/>
  <c r="J332" i="20"/>
  <c r="J331" i="20"/>
  <c r="J330" i="20"/>
  <c r="J329" i="20"/>
  <c r="J328" i="20"/>
  <c r="J327" i="20"/>
  <c r="J326" i="20"/>
  <c r="J325" i="20"/>
  <c r="J324" i="20"/>
  <c r="J323" i="20"/>
  <c r="J322" i="20"/>
  <c r="J321" i="20"/>
  <c r="J320" i="20"/>
  <c r="J319" i="20"/>
  <c r="J318" i="20"/>
  <c r="J317" i="20"/>
  <c r="J316" i="20"/>
  <c r="J315" i="20"/>
  <c r="J314" i="20"/>
  <c r="J313" i="20"/>
  <c r="J312" i="20"/>
  <c r="J311" i="20"/>
  <c r="J310" i="20"/>
  <c r="J309" i="20"/>
  <c r="J308" i="20"/>
  <c r="J307" i="20"/>
  <c r="J306" i="20"/>
  <c r="J305" i="20"/>
  <c r="J304" i="20"/>
  <c r="J303" i="20"/>
  <c r="J302" i="20"/>
  <c r="J301" i="20"/>
  <c r="J300" i="20"/>
  <c r="J299" i="20"/>
  <c r="J298" i="20"/>
  <c r="J297" i="20"/>
  <c r="J296" i="20"/>
  <c r="J295" i="20"/>
  <c r="J294" i="20"/>
  <c r="J293" i="20"/>
  <c r="J292" i="20"/>
  <c r="J291" i="20"/>
  <c r="J290" i="20"/>
  <c r="J289" i="20"/>
  <c r="J288" i="20"/>
  <c r="J287" i="20"/>
  <c r="J286" i="20"/>
  <c r="J285" i="20"/>
  <c r="J284" i="20"/>
  <c r="J283" i="20"/>
  <c r="J282" i="20"/>
  <c r="J281" i="20"/>
  <c r="J280" i="20"/>
  <c r="J279" i="20"/>
  <c r="J278" i="20"/>
  <c r="J277" i="20"/>
  <c r="J276" i="20"/>
  <c r="J275" i="20"/>
  <c r="J274" i="20"/>
  <c r="J273" i="20"/>
  <c r="J272" i="20"/>
  <c r="J271" i="20"/>
  <c r="J270" i="20"/>
  <c r="J269" i="20"/>
  <c r="J268" i="20"/>
  <c r="J267" i="20"/>
  <c r="J266" i="20"/>
  <c r="J265" i="20"/>
  <c r="J264" i="20"/>
  <c r="J263" i="20"/>
  <c r="J262" i="20"/>
  <c r="J261" i="20"/>
  <c r="J260" i="20"/>
  <c r="J259" i="20"/>
  <c r="J258" i="20"/>
  <c r="J257" i="20"/>
  <c r="J256" i="20"/>
  <c r="J255" i="20"/>
  <c r="J254" i="20"/>
  <c r="J253" i="20"/>
  <c r="J252" i="20"/>
  <c r="J251" i="20"/>
  <c r="J250" i="20"/>
  <c r="J249" i="20"/>
  <c r="J248" i="20"/>
  <c r="J247" i="20"/>
  <c r="J246" i="20"/>
  <c r="J245" i="20"/>
  <c r="J244" i="20"/>
  <c r="J243" i="20"/>
  <c r="J242" i="20"/>
  <c r="J241" i="20"/>
  <c r="J240" i="20"/>
  <c r="J239" i="20"/>
  <c r="J238" i="20"/>
  <c r="J237" i="20"/>
  <c r="J236" i="20"/>
  <c r="J235" i="20"/>
  <c r="J234" i="20"/>
  <c r="J233" i="20"/>
  <c r="J232" i="20"/>
  <c r="J231" i="20"/>
  <c r="J230" i="20"/>
  <c r="J229" i="20"/>
  <c r="J228" i="20"/>
  <c r="J227" i="20"/>
  <c r="J226" i="20"/>
  <c r="J225" i="20"/>
  <c r="J224" i="20"/>
  <c r="J223" i="20"/>
  <c r="J222" i="20"/>
  <c r="J221" i="20"/>
  <c r="J220" i="20"/>
  <c r="J219" i="20"/>
  <c r="J218" i="20"/>
  <c r="J217" i="20"/>
  <c r="J216" i="20"/>
  <c r="J215" i="20"/>
  <c r="J214" i="20"/>
  <c r="J213" i="20"/>
  <c r="J212" i="20"/>
  <c r="J211" i="20"/>
  <c r="J210" i="20"/>
  <c r="J209" i="20"/>
  <c r="J208" i="20"/>
  <c r="J207" i="20"/>
  <c r="J206" i="20"/>
  <c r="J205" i="20"/>
  <c r="J204" i="20"/>
  <c r="J203" i="20"/>
  <c r="J202" i="20"/>
  <c r="J201" i="20"/>
  <c r="J200" i="20"/>
  <c r="J199" i="20"/>
  <c r="J198" i="20"/>
  <c r="J197" i="20"/>
  <c r="J196" i="20"/>
  <c r="J195" i="20"/>
  <c r="J194" i="20"/>
  <c r="J193" i="20"/>
  <c r="J192" i="20"/>
  <c r="J191" i="20"/>
  <c r="J190" i="20"/>
  <c r="J189" i="20"/>
  <c r="J188" i="20"/>
  <c r="J187" i="20"/>
  <c r="J186" i="20"/>
  <c r="J185" i="20"/>
  <c r="J184" i="20"/>
  <c r="J183" i="20"/>
  <c r="J182" i="20"/>
  <c r="J181" i="20"/>
  <c r="J180" i="20"/>
  <c r="J179" i="20"/>
  <c r="J178" i="20"/>
  <c r="J177" i="20"/>
  <c r="J176" i="20"/>
  <c r="J175" i="20"/>
  <c r="J174" i="20"/>
  <c r="J173" i="20"/>
  <c r="J172" i="20"/>
  <c r="J171" i="20"/>
  <c r="J170" i="20"/>
  <c r="J169" i="20"/>
  <c r="J168" i="20"/>
  <c r="J167" i="20"/>
  <c r="J166" i="20"/>
  <c r="J165" i="20"/>
  <c r="J164" i="20"/>
  <c r="J163" i="20"/>
  <c r="J162" i="20"/>
  <c r="J161" i="20"/>
  <c r="J160" i="20"/>
  <c r="J159" i="20"/>
  <c r="J158" i="20"/>
  <c r="J157" i="20"/>
  <c r="J156" i="20"/>
  <c r="J155" i="20"/>
  <c r="J154" i="20"/>
  <c r="J153" i="20"/>
  <c r="J152" i="20"/>
  <c r="J151" i="20"/>
  <c r="J150" i="20"/>
  <c r="J149" i="20"/>
  <c r="J148" i="20"/>
  <c r="J147" i="20"/>
  <c r="J146" i="20"/>
  <c r="J145" i="20"/>
  <c r="J144" i="20"/>
  <c r="J143" i="20"/>
  <c r="J142" i="20"/>
  <c r="J141" i="20"/>
  <c r="J140" i="20"/>
  <c r="J139" i="20"/>
  <c r="J138" i="20"/>
  <c r="J137" i="20"/>
  <c r="J136" i="20"/>
  <c r="J135" i="20"/>
  <c r="J134" i="20"/>
  <c r="J133" i="20"/>
  <c r="J132" i="20"/>
  <c r="J131" i="20"/>
  <c r="J130" i="20"/>
  <c r="J129" i="20"/>
  <c r="J128" i="20"/>
  <c r="J127" i="20"/>
  <c r="J126" i="20"/>
  <c r="J125" i="20"/>
  <c r="J124" i="20"/>
  <c r="J123" i="20"/>
  <c r="J122" i="20"/>
  <c r="J121" i="20"/>
  <c r="J120" i="20"/>
  <c r="J119" i="20"/>
  <c r="J118" i="20"/>
  <c r="J117" i="20"/>
  <c r="J116" i="20"/>
  <c r="J115" i="20"/>
  <c r="J114" i="20"/>
  <c r="J113" i="20"/>
  <c r="J112" i="20"/>
  <c r="J111" i="20"/>
  <c r="J110" i="20"/>
  <c r="J109" i="20"/>
  <c r="J108" i="20"/>
  <c r="J107" i="20"/>
  <c r="J106" i="20"/>
  <c r="J105" i="20"/>
  <c r="J104" i="20"/>
  <c r="J103" i="20"/>
  <c r="J102" i="20"/>
  <c r="J101" i="20"/>
  <c r="J100" i="20"/>
  <c r="J99" i="20"/>
  <c r="J98" i="20"/>
  <c r="J97" i="20"/>
  <c r="J96" i="20"/>
  <c r="J95" i="20"/>
  <c r="J94" i="20"/>
  <c r="J93" i="20"/>
  <c r="J92" i="20"/>
  <c r="J91" i="20"/>
  <c r="J90" i="20"/>
  <c r="J89" i="20"/>
  <c r="J88" i="20"/>
  <c r="J87" i="20"/>
  <c r="J86" i="20"/>
  <c r="J85" i="20"/>
  <c r="J84" i="20"/>
  <c r="J83" i="20"/>
  <c r="J82" i="20"/>
  <c r="J81" i="20"/>
  <c r="J80" i="20"/>
  <c r="J79" i="20"/>
  <c r="J78" i="20"/>
  <c r="J77" i="20"/>
  <c r="J76" i="20"/>
  <c r="F38" i="20"/>
  <c r="F36" i="20"/>
  <c r="D35" i="20"/>
  <c r="F35" i="20"/>
  <c r="D34" i="20"/>
  <c r="D33" i="20"/>
  <c r="D37" i="20"/>
  <c r="F37" i="20"/>
  <c r="F33" i="20"/>
  <c r="F32" i="20"/>
  <c r="F31" i="20"/>
  <c r="F30" i="20"/>
  <c r="F29" i="20"/>
  <c r="F28" i="20"/>
  <c r="F27" i="20"/>
  <c r="F26" i="20"/>
  <c r="F25" i="20"/>
  <c r="F24" i="20"/>
  <c r="F23" i="20"/>
  <c r="D20" i="20"/>
  <c r="D21" i="20"/>
  <c r="D22" i="20"/>
  <c r="F22" i="20"/>
  <c r="F20" i="20"/>
  <c r="F19" i="20"/>
  <c r="F18" i="20"/>
  <c r="F17" i="20"/>
  <c r="F16" i="20"/>
  <c r="F15" i="20"/>
  <c r="D14" i="20"/>
  <c r="F14" i="20"/>
  <c r="D13" i="20"/>
  <c r="F13" i="20"/>
  <c r="F12" i="20"/>
  <c r="F11" i="20"/>
  <c r="F10" i="20"/>
  <c r="F9" i="20"/>
  <c r="F8" i="20"/>
  <c r="F7" i="20"/>
  <c r="I50" i="1"/>
  <c r="K39" i="24"/>
  <c r="I44" i="1"/>
  <c r="K295" i="24"/>
  <c r="F31" i="23"/>
  <c r="I48" i="1"/>
  <c r="F30" i="22"/>
  <c r="I42" i="1"/>
  <c r="D19" i="21"/>
  <c r="D31" i="21"/>
  <c r="F31" i="21"/>
  <c r="F21" i="20"/>
  <c r="F34" i="20"/>
  <c r="F40" i="20"/>
  <c r="I45" i="1"/>
  <c r="Q40" i="19"/>
  <c r="O40" i="19"/>
  <c r="Q39" i="19"/>
  <c r="O39" i="19"/>
  <c r="Q38" i="19"/>
  <c r="O38" i="19"/>
  <c r="R38" i="19"/>
  <c r="Q37" i="19"/>
  <c r="O37" i="19"/>
  <c r="Q36" i="19"/>
  <c r="O36" i="19"/>
  <c r="R36" i="19"/>
  <c r="Q35" i="19"/>
  <c r="O35" i="19"/>
  <c r="R35" i="19"/>
  <c r="Q34" i="19"/>
  <c r="O34" i="19"/>
  <c r="Q33" i="19"/>
  <c r="O33" i="19"/>
  <c r="R33" i="19"/>
  <c r="Q32" i="19"/>
  <c r="O32" i="19"/>
  <c r="Q31" i="19"/>
  <c r="O31" i="19"/>
  <c r="Q30" i="19"/>
  <c r="O30" i="19"/>
  <c r="R30" i="19"/>
  <c r="Q29" i="19"/>
  <c r="O29" i="19"/>
  <c r="Q28" i="19"/>
  <c r="O28" i="19"/>
  <c r="R28" i="19"/>
  <c r="Q27" i="19"/>
  <c r="O27" i="19"/>
  <c r="R27" i="19"/>
  <c r="Q26" i="19"/>
  <c r="O26" i="19"/>
  <c r="Q25" i="19"/>
  <c r="O25" i="19"/>
  <c r="R25" i="19"/>
  <c r="Q24" i="19"/>
  <c r="O24" i="19"/>
  <c r="R24" i="19"/>
  <c r="Q23" i="19"/>
  <c r="O23" i="19"/>
  <c r="R23" i="19"/>
  <c r="Q22" i="19"/>
  <c r="O22" i="19"/>
  <c r="R22" i="19"/>
  <c r="Q21" i="19"/>
  <c r="O21" i="19"/>
  <c r="Q20" i="19"/>
  <c r="O20" i="19"/>
  <c r="R20" i="19"/>
  <c r="Q19" i="19"/>
  <c r="O19" i="19"/>
  <c r="R19" i="19"/>
  <c r="Q18" i="19"/>
  <c r="O18" i="19"/>
  <c r="Q17" i="19"/>
  <c r="O17" i="19"/>
  <c r="R17" i="19"/>
  <c r="Q16" i="19"/>
  <c r="O16" i="19"/>
  <c r="R16" i="19"/>
  <c r="Q15" i="19"/>
  <c r="O15" i="19"/>
  <c r="R15" i="19"/>
  <c r="Q14" i="19"/>
  <c r="O14" i="19"/>
  <c r="Q13" i="19"/>
  <c r="O13" i="19"/>
  <c r="Q12" i="19"/>
  <c r="O12" i="19"/>
  <c r="R12" i="19"/>
  <c r="Q11" i="19"/>
  <c r="O11" i="19"/>
  <c r="R11" i="19"/>
  <c r="Q10" i="19"/>
  <c r="O10" i="19"/>
  <c r="Q9" i="19"/>
  <c r="O9" i="19"/>
  <c r="Q8" i="19"/>
  <c r="O8" i="19"/>
  <c r="R8" i="19"/>
  <c r="Q7" i="19"/>
  <c r="O7" i="19"/>
  <c r="R7" i="19"/>
  <c r="Q6" i="19"/>
  <c r="O6" i="19"/>
  <c r="Q5" i="19"/>
  <c r="O5" i="19"/>
  <c r="R32" i="19"/>
  <c r="R39" i="19"/>
  <c r="R31" i="19"/>
  <c r="R40" i="19"/>
  <c r="R14" i="19"/>
  <c r="R6" i="19"/>
  <c r="R9" i="19"/>
  <c r="R5" i="19"/>
  <c r="R10" i="19"/>
  <c r="R13" i="19"/>
  <c r="R18" i="19"/>
  <c r="R21" i="19"/>
  <c r="R26" i="19"/>
  <c r="R29" i="19"/>
  <c r="R34" i="19"/>
  <c r="R37" i="19"/>
  <c r="D20" i="21"/>
  <c r="F20" i="21"/>
  <c r="F19" i="21"/>
  <c r="F34" i="21"/>
  <c r="I49" i="1"/>
  <c r="R1" i="19"/>
  <c r="R2" i="19"/>
  <c r="I53" i="1"/>
  <c r="F5" i="18"/>
  <c r="H5" i="18"/>
  <c r="F6" i="18"/>
  <c r="H6" i="18"/>
  <c r="I6" i="18"/>
  <c r="F7" i="18"/>
  <c r="H7" i="18"/>
  <c r="F8" i="18"/>
  <c r="H8" i="18"/>
  <c r="I8" i="18"/>
  <c r="F9" i="18"/>
  <c r="H9" i="18"/>
  <c r="I9" i="18"/>
  <c r="F10" i="18"/>
  <c r="H10" i="18"/>
  <c r="I10" i="18"/>
  <c r="F11" i="18"/>
  <c r="H11" i="18"/>
  <c r="I11" i="18"/>
  <c r="F12" i="18"/>
  <c r="H12" i="18"/>
  <c r="F13" i="18"/>
  <c r="H13" i="18"/>
  <c r="I13" i="18"/>
  <c r="F14" i="18"/>
  <c r="H14" i="18"/>
  <c r="F15" i="18"/>
  <c r="H15" i="18"/>
  <c r="F16" i="18"/>
  <c r="H16" i="18"/>
  <c r="I16" i="18"/>
  <c r="F17" i="18"/>
  <c r="H17" i="18"/>
  <c r="F18" i="18"/>
  <c r="H18" i="18"/>
  <c r="I18" i="18"/>
  <c r="F19" i="18"/>
  <c r="H19" i="18"/>
  <c r="F20" i="18"/>
  <c r="H20" i="18"/>
  <c r="I20" i="18"/>
  <c r="F21" i="18"/>
  <c r="H21" i="18"/>
  <c r="F22" i="18"/>
  <c r="H22" i="18"/>
  <c r="I22" i="18"/>
  <c r="F23" i="18"/>
  <c r="H23" i="18"/>
  <c r="F24" i="18"/>
  <c r="H24" i="18"/>
  <c r="I24" i="18"/>
  <c r="F25" i="18"/>
  <c r="H25" i="18"/>
  <c r="F26" i="18"/>
  <c r="H26" i="18"/>
  <c r="F27" i="18"/>
  <c r="H27" i="18"/>
  <c r="F28" i="18"/>
  <c r="H28" i="18"/>
  <c r="F29" i="18"/>
  <c r="H29" i="18"/>
  <c r="I29" i="18"/>
  <c r="F30" i="18"/>
  <c r="H30" i="18"/>
  <c r="F31" i="18"/>
  <c r="H31" i="18"/>
  <c r="I31" i="18"/>
  <c r="F32" i="18"/>
  <c r="H32" i="18"/>
  <c r="I32" i="18"/>
  <c r="F33" i="18"/>
  <c r="H33" i="18"/>
  <c r="F34" i="18"/>
  <c r="H34" i="18"/>
  <c r="I34" i="18"/>
  <c r="F35" i="18"/>
  <c r="H35" i="18"/>
  <c r="F36" i="18"/>
  <c r="H36" i="18"/>
  <c r="I36" i="18"/>
  <c r="F37" i="18"/>
  <c r="H37" i="18"/>
  <c r="F5" i="17"/>
  <c r="H5" i="17"/>
  <c r="F6" i="17"/>
  <c r="H6" i="17"/>
  <c r="I6" i="17"/>
  <c r="F7" i="17"/>
  <c r="H7" i="17"/>
  <c r="F8" i="17"/>
  <c r="H8" i="17"/>
  <c r="I8" i="17"/>
  <c r="F9" i="17"/>
  <c r="H9" i="17"/>
  <c r="I9" i="17"/>
  <c r="F10" i="17"/>
  <c r="H10" i="17"/>
  <c r="I10" i="17"/>
  <c r="F11" i="17"/>
  <c r="H11" i="17"/>
  <c r="I11" i="17"/>
  <c r="F12" i="17"/>
  <c r="H12" i="17"/>
  <c r="F13" i="17"/>
  <c r="H13" i="17"/>
  <c r="I13" i="17"/>
  <c r="F14" i="17"/>
  <c r="H14" i="17"/>
  <c r="I14" i="17"/>
  <c r="F15" i="17"/>
  <c r="H15" i="17"/>
  <c r="F16" i="17"/>
  <c r="H16" i="17"/>
  <c r="I16" i="17"/>
  <c r="F17" i="17"/>
  <c r="H17" i="17"/>
  <c r="F18" i="17"/>
  <c r="H18" i="17"/>
  <c r="F19" i="17"/>
  <c r="H19" i="17"/>
  <c r="I19" i="17"/>
  <c r="F20" i="17"/>
  <c r="H20" i="17"/>
  <c r="I20" i="17"/>
  <c r="F21" i="17"/>
  <c r="H21" i="17"/>
  <c r="F22" i="17"/>
  <c r="H22" i="17"/>
  <c r="I22" i="17"/>
  <c r="F23" i="17"/>
  <c r="H23" i="17"/>
  <c r="F24" i="17"/>
  <c r="H24" i="17"/>
  <c r="I24" i="17"/>
  <c r="F25" i="17"/>
  <c r="H25" i="17"/>
  <c r="F26" i="17"/>
  <c r="H26" i="17"/>
  <c r="F27" i="17"/>
  <c r="H27" i="17"/>
  <c r="F28" i="17"/>
  <c r="H28" i="17"/>
  <c r="F29" i="17"/>
  <c r="H29" i="17"/>
  <c r="I29" i="17"/>
  <c r="F30" i="17"/>
  <c r="H30" i="17"/>
  <c r="I30" i="17"/>
  <c r="F31" i="17"/>
  <c r="H31" i="17"/>
  <c r="I31" i="17"/>
  <c r="F32" i="17"/>
  <c r="H32" i="17"/>
  <c r="I32" i="17"/>
  <c r="F33" i="17"/>
  <c r="H33" i="17"/>
  <c r="F34" i="17"/>
  <c r="H34" i="17"/>
  <c r="F35" i="17"/>
  <c r="H35" i="17"/>
  <c r="F36" i="17"/>
  <c r="H36" i="17"/>
  <c r="I36" i="17"/>
  <c r="F37" i="17"/>
  <c r="H37" i="17"/>
  <c r="F5" i="16"/>
  <c r="H5" i="16"/>
  <c r="F6" i="16"/>
  <c r="H6" i="16"/>
  <c r="F7" i="16"/>
  <c r="H7" i="16"/>
  <c r="F8" i="16"/>
  <c r="H8" i="16"/>
  <c r="F9" i="16"/>
  <c r="H9" i="16"/>
  <c r="C10" i="16"/>
  <c r="H10" i="16"/>
  <c r="F10" i="16"/>
  <c r="I10" i="16"/>
  <c r="F11" i="16"/>
  <c r="H11" i="16"/>
  <c r="F12" i="16"/>
  <c r="H12" i="16"/>
  <c r="F13" i="16"/>
  <c r="H13" i="16"/>
  <c r="F14" i="16"/>
  <c r="H14" i="16"/>
  <c r="F15" i="16"/>
  <c r="H15" i="16"/>
  <c r="F16" i="16"/>
  <c r="H16" i="16"/>
  <c r="F17" i="16"/>
  <c r="H17" i="16"/>
  <c r="I17" i="16"/>
  <c r="F18" i="16"/>
  <c r="H18" i="16"/>
  <c r="F19" i="16"/>
  <c r="H19" i="16"/>
  <c r="I19" i="16"/>
  <c r="F20" i="16"/>
  <c r="H20" i="16"/>
  <c r="I20" i="16"/>
  <c r="F21" i="16"/>
  <c r="H21" i="16"/>
  <c r="F22" i="16"/>
  <c r="H22" i="16"/>
  <c r="I22" i="16"/>
  <c r="F23" i="16"/>
  <c r="H23" i="16"/>
  <c r="I23" i="16"/>
  <c r="F24" i="16"/>
  <c r="H24" i="16"/>
  <c r="I24" i="16"/>
  <c r="F25" i="16"/>
  <c r="H25" i="16"/>
  <c r="I25" i="16"/>
  <c r="F26" i="16"/>
  <c r="H26" i="16"/>
  <c r="F27" i="16"/>
  <c r="H27" i="16"/>
  <c r="I27" i="16"/>
  <c r="F28" i="16"/>
  <c r="H28" i="16"/>
  <c r="I28" i="16"/>
  <c r="F29" i="16"/>
  <c r="H29" i="16"/>
  <c r="F30" i="16"/>
  <c r="H30" i="16"/>
  <c r="I30" i="16"/>
  <c r="F31" i="16"/>
  <c r="H31" i="16"/>
  <c r="I31" i="16"/>
  <c r="F32" i="16"/>
  <c r="H32" i="16"/>
  <c r="F33" i="16"/>
  <c r="H33" i="16"/>
  <c r="F34" i="16"/>
  <c r="H34" i="16"/>
  <c r="F35" i="16"/>
  <c r="H35" i="16"/>
  <c r="I35" i="16"/>
  <c r="F36" i="16"/>
  <c r="H36" i="16"/>
  <c r="I36" i="16"/>
  <c r="F37" i="16"/>
  <c r="H37" i="16"/>
  <c r="F5" i="15"/>
  <c r="H5" i="15"/>
  <c r="F6" i="15"/>
  <c r="H6" i="15"/>
  <c r="F7" i="15"/>
  <c r="H7" i="15"/>
  <c r="F8" i="15"/>
  <c r="H8" i="15"/>
  <c r="F9" i="15"/>
  <c r="H9" i="15"/>
  <c r="F10" i="15"/>
  <c r="H10" i="15"/>
  <c r="F11" i="15"/>
  <c r="H11" i="15"/>
  <c r="F12" i="15"/>
  <c r="H12" i="15"/>
  <c r="F13" i="15"/>
  <c r="H13" i="15"/>
  <c r="F14" i="15"/>
  <c r="H14" i="15"/>
  <c r="F15" i="15"/>
  <c r="H15" i="15"/>
  <c r="F16" i="15"/>
  <c r="H16" i="15"/>
  <c r="F17" i="15"/>
  <c r="H17" i="15"/>
  <c r="F18" i="15"/>
  <c r="H18" i="15"/>
  <c r="F19" i="15"/>
  <c r="H19" i="15"/>
  <c r="F20" i="15"/>
  <c r="H20" i="15"/>
  <c r="F21" i="15"/>
  <c r="H21" i="15"/>
  <c r="F22" i="15"/>
  <c r="H22" i="15"/>
  <c r="F23" i="15"/>
  <c r="H23" i="15"/>
  <c r="F24" i="15"/>
  <c r="H24" i="15"/>
  <c r="F25" i="15"/>
  <c r="H25" i="15"/>
  <c r="F26" i="15"/>
  <c r="H26" i="15"/>
  <c r="F27" i="15"/>
  <c r="H27" i="15"/>
  <c r="C28" i="15"/>
  <c r="H28" i="15"/>
  <c r="F28" i="15"/>
  <c r="F29" i="15"/>
  <c r="H29" i="15"/>
  <c r="F30" i="15"/>
  <c r="H30" i="15"/>
  <c r="F31" i="15"/>
  <c r="H31" i="15"/>
  <c r="F32" i="15"/>
  <c r="H32" i="15"/>
  <c r="F33" i="15"/>
  <c r="H33" i="15"/>
  <c r="F34" i="15"/>
  <c r="H34" i="15"/>
  <c r="I34" i="15"/>
  <c r="F35" i="15"/>
  <c r="H35" i="15"/>
  <c r="F36" i="15"/>
  <c r="H36" i="15"/>
  <c r="I36" i="15"/>
  <c r="F37" i="15"/>
  <c r="H37" i="15"/>
  <c r="F38" i="15"/>
  <c r="H38" i="15"/>
  <c r="I38" i="15"/>
  <c r="F39" i="15"/>
  <c r="H39" i="15"/>
  <c r="F40" i="15"/>
  <c r="H40" i="15"/>
  <c r="F41" i="15"/>
  <c r="H41" i="15"/>
  <c r="F42" i="15"/>
  <c r="H42" i="15"/>
  <c r="F43" i="15"/>
  <c r="H43" i="15"/>
  <c r="F44" i="15"/>
  <c r="H44" i="15"/>
  <c r="F45" i="15"/>
  <c r="H45" i="15"/>
  <c r="F46" i="15"/>
  <c r="H46" i="15"/>
  <c r="F47" i="15"/>
  <c r="H47" i="15"/>
  <c r="F48" i="15"/>
  <c r="H48" i="15"/>
  <c r="F49" i="15"/>
  <c r="H49" i="15"/>
  <c r="F50" i="15"/>
  <c r="H50" i="15"/>
  <c r="F51" i="15"/>
  <c r="H51" i="15"/>
  <c r="F52" i="15"/>
  <c r="H52" i="15"/>
  <c r="F53" i="15"/>
  <c r="H53" i="15"/>
  <c r="F54" i="15"/>
  <c r="H54" i="15"/>
  <c r="F55" i="15"/>
  <c r="H55" i="15"/>
  <c r="F56" i="15"/>
  <c r="H56" i="15"/>
  <c r="F57" i="15"/>
  <c r="H57" i="15"/>
  <c r="F58" i="15"/>
  <c r="H58" i="15"/>
  <c r="F59" i="15"/>
  <c r="H59" i="15"/>
  <c r="F60" i="15"/>
  <c r="H60" i="15"/>
  <c r="F61" i="15"/>
  <c r="H61" i="15"/>
  <c r="F62" i="15"/>
  <c r="H62" i="15"/>
  <c r="F63" i="15"/>
  <c r="H63" i="15"/>
  <c r="F64" i="15"/>
  <c r="H64" i="15"/>
  <c r="F65" i="15"/>
  <c r="H65" i="15"/>
  <c r="F66" i="15"/>
  <c r="H66" i="15"/>
  <c r="F67" i="15"/>
  <c r="H67" i="15"/>
  <c r="F68" i="15"/>
  <c r="H68" i="15"/>
  <c r="F69" i="15"/>
  <c r="H69" i="15"/>
  <c r="F70" i="15"/>
  <c r="H70" i="15"/>
  <c r="F71" i="15"/>
  <c r="H71" i="15"/>
  <c r="F72" i="15"/>
  <c r="H72" i="15"/>
  <c r="F73" i="15"/>
  <c r="H73" i="15"/>
  <c r="C74" i="15"/>
  <c r="F74" i="15"/>
  <c r="H74" i="15"/>
  <c r="F75" i="15"/>
  <c r="H75" i="15"/>
  <c r="F76" i="15"/>
  <c r="H76" i="15"/>
  <c r="F77" i="15"/>
  <c r="H77" i="15"/>
  <c r="F78" i="15"/>
  <c r="H78" i="15"/>
  <c r="F79" i="15"/>
  <c r="H79" i="15"/>
  <c r="F80" i="15"/>
  <c r="H80" i="15"/>
  <c r="I80" i="15"/>
  <c r="F81" i="15"/>
  <c r="H81" i="15"/>
  <c r="F82" i="15"/>
  <c r="H82" i="15"/>
  <c r="F83" i="15"/>
  <c r="H83" i="15"/>
  <c r="F84" i="15"/>
  <c r="H84" i="15"/>
  <c r="F85" i="15"/>
  <c r="H85" i="15"/>
  <c r="F86" i="15"/>
  <c r="H86" i="15"/>
  <c r="F87" i="15"/>
  <c r="H87" i="15"/>
  <c r="F88" i="15"/>
  <c r="H88" i="15"/>
  <c r="I88" i="15"/>
  <c r="F89" i="15"/>
  <c r="H89" i="15"/>
  <c r="F90" i="15"/>
  <c r="H90" i="15"/>
  <c r="F91" i="15"/>
  <c r="H91" i="15"/>
  <c r="F92" i="15"/>
  <c r="H92" i="15"/>
  <c r="F93" i="15"/>
  <c r="H93" i="15"/>
  <c r="F94" i="15"/>
  <c r="H94" i="15"/>
  <c r="F95" i="15"/>
  <c r="H95" i="15"/>
  <c r="F96" i="15"/>
  <c r="H96" i="15"/>
  <c r="F97" i="15"/>
  <c r="H97" i="15"/>
  <c r="F98" i="15"/>
  <c r="H98" i="15"/>
  <c r="F99" i="15"/>
  <c r="H99" i="15"/>
  <c r="F100" i="15"/>
  <c r="H100" i="15"/>
  <c r="F101" i="15"/>
  <c r="H101" i="15"/>
  <c r="F102" i="15"/>
  <c r="H102" i="15"/>
  <c r="F103" i="15"/>
  <c r="H103" i="15"/>
  <c r="F104" i="15"/>
  <c r="H104" i="15"/>
  <c r="F105" i="15"/>
  <c r="H105" i="15"/>
  <c r="F106" i="15"/>
  <c r="H106" i="15"/>
  <c r="F107" i="15"/>
  <c r="H107" i="15"/>
  <c r="F108" i="15"/>
  <c r="H108" i="15"/>
  <c r="F109" i="15"/>
  <c r="H109" i="15"/>
  <c r="F110" i="15"/>
  <c r="H110" i="15"/>
  <c r="C111" i="15"/>
  <c r="H111" i="15"/>
  <c r="I14" i="18"/>
  <c r="I28" i="18"/>
  <c r="I15" i="18"/>
  <c r="I5" i="18"/>
  <c r="I37" i="18"/>
  <c r="I30" i="18"/>
  <c r="I35" i="18"/>
  <c r="I33" i="18"/>
  <c r="I27" i="18"/>
  <c r="I25" i="18"/>
  <c r="I7" i="18"/>
  <c r="I23" i="18"/>
  <c r="I21" i="18"/>
  <c r="I12" i="18"/>
  <c r="I26" i="18"/>
  <c r="I19" i="18"/>
  <c r="I17" i="18"/>
  <c r="I28" i="17"/>
  <c r="I26" i="17"/>
  <c r="I15" i="17"/>
  <c r="I5" i="17"/>
  <c r="I37" i="17"/>
  <c r="I23" i="17"/>
  <c r="I21" i="17"/>
  <c r="I12" i="17"/>
  <c r="I35" i="17"/>
  <c r="I33" i="17"/>
  <c r="I17" i="17"/>
  <c r="I34" i="17"/>
  <c r="I27" i="17"/>
  <c r="I25" i="17"/>
  <c r="I18" i="17"/>
  <c r="I7" i="17"/>
  <c r="I1" i="17"/>
  <c r="I2" i="17"/>
  <c r="I16" i="16"/>
  <c r="I14" i="16"/>
  <c r="I32" i="16"/>
  <c r="I15" i="16"/>
  <c r="I5" i="16"/>
  <c r="I37" i="16"/>
  <c r="I34" i="16"/>
  <c r="I33" i="16"/>
  <c r="I13" i="16"/>
  <c r="I11" i="16"/>
  <c r="I9" i="16"/>
  <c r="I7" i="16"/>
  <c r="I29" i="16"/>
  <c r="I26" i="16"/>
  <c r="I21" i="16"/>
  <c r="I18" i="16"/>
  <c r="I12" i="16"/>
  <c r="I8" i="16"/>
  <c r="I6" i="16"/>
  <c r="I75" i="15"/>
  <c r="I92" i="15"/>
  <c r="I76" i="15"/>
  <c r="I71" i="15"/>
  <c r="I59" i="15"/>
  <c r="I47" i="15"/>
  <c r="I26" i="15"/>
  <c r="I22" i="15"/>
  <c r="I25" i="15"/>
  <c r="I23" i="15"/>
  <c r="I21" i="15"/>
  <c r="I19" i="15"/>
  <c r="I17" i="15"/>
  <c r="I15" i="15"/>
  <c r="I13" i="15"/>
  <c r="I11" i="15"/>
  <c r="I9" i="15"/>
  <c r="I24" i="15"/>
  <c r="I20" i="15"/>
  <c r="I18" i="15"/>
  <c r="I16" i="15"/>
  <c r="I14" i="15"/>
  <c r="I12" i="15"/>
  <c r="I7" i="15"/>
  <c r="I5" i="15"/>
  <c r="I6" i="15"/>
  <c r="I58" i="15"/>
  <c r="I52" i="15"/>
  <c r="I50" i="15"/>
  <c r="I48" i="15"/>
  <c r="I46" i="15"/>
  <c r="I44" i="15"/>
  <c r="I32" i="15"/>
  <c r="I28" i="15"/>
  <c r="I69" i="15"/>
  <c r="I67" i="15"/>
  <c r="I61" i="15"/>
  <c r="I49" i="15"/>
  <c r="I45" i="15"/>
  <c r="I37" i="15"/>
  <c r="I33" i="15"/>
  <c r="I27" i="15"/>
  <c r="I56" i="15"/>
  <c r="I54" i="15"/>
  <c r="I110" i="15"/>
  <c r="I108" i="15"/>
  <c r="I98" i="15"/>
  <c r="I96" i="15"/>
  <c r="I109" i="15"/>
  <c r="I103" i="15"/>
  <c r="I97" i="15"/>
  <c r="I91" i="15"/>
  <c r="I83" i="15"/>
  <c r="I72" i="15"/>
  <c r="I66" i="15"/>
  <c r="I64" i="15"/>
  <c r="I60" i="15"/>
  <c r="I107" i="15"/>
  <c r="I35" i="15"/>
  <c r="I62" i="15"/>
  <c r="I55" i="15"/>
  <c r="I102" i="15"/>
  <c r="I87" i="15"/>
  <c r="I51" i="15"/>
  <c r="I42" i="15"/>
  <c r="I40" i="15"/>
  <c r="I31" i="15"/>
  <c r="I29" i="15"/>
  <c r="I99" i="15"/>
  <c r="I95" i="15"/>
  <c r="I84" i="15"/>
  <c r="I79" i="15"/>
  <c r="I70" i="15"/>
  <c r="I63" i="15"/>
  <c r="I43" i="15"/>
  <c r="I41" i="15"/>
  <c r="I39" i="15"/>
  <c r="I30" i="15"/>
  <c r="I8" i="15"/>
  <c r="I106" i="15"/>
  <c r="I104" i="15"/>
  <c r="I101" i="15"/>
  <c r="I94" i="15"/>
  <c r="I89" i="15"/>
  <c r="I86" i="15"/>
  <c r="I81" i="15"/>
  <c r="I78" i="15"/>
  <c r="I73" i="15"/>
  <c r="I68" i="15"/>
  <c r="I65" i="15"/>
  <c r="I57" i="15"/>
  <c r="I105" i="15"/>
  <c r="I100" i="15"/>
  <c r="I93" i="15"/>
  <c r="I90" i="15"/>
  <c r="I85" i="15"/>
  <c r="I82" i="15"/>
  <c r="I77" i="15"/>
  <c r="I74" i="15"/>
  <c r="I53" i="15"/>
  <c r="I1" i="16"/>
  <c r="I1" i="18"/>
  <c r="I2" i="18"/>
  <c r="I10" i="15"/>
  <c r="F111" i="15"/>
  <c r="I111" i="15"/>
  <c r="I1" i="15"/>
  <c r="I213" i="12"/>
  <c r="G213" i="12"/>
  <c r="I2" i="16"/>
  <c r="I52" i="1"/>
  <c r="I2" i="15"/>
  <c r="I43" i="1"/>
  <c r="G180" i="12"/>
  <c r="I161" i="13"/>
  <c r="G161" i="13"/>
  <c r="I160" i="13"/>
  <c r="G160" i="13"/>
  <c r="I159" i="13"/>
  <c r="I158" i="13"/>
  <c r="G159" i="13"/>
  <c r="G158" i="13"/>
  <c r="I157" i="13"/>
  <c r="I156" i="13"/>
  <c r="G157" i="13"/>
  <c r="G156" i="13"/>
  <c r="I155" i="13"/>
  <c r="G155" i="13"/>
  <c r="I154" i="13"/>
  <c r="G154" i="13"/>
  <c r="G153" i="13"/>
  <c r="I153" i="13"/>
  <c r="I151" i="13"/>
  <c r="G151" i="13"/>
  <c r="I150" i="13"/>
  <c r="I149" i="13"/>
  <c r="G150" i="13"/>
  <c r="G149" i="13"/>
  <c r="I148" i="13"/>
  <c r="G148" i="13"/>
  <c r="I147" i="13"/>
  <c r="G147" i="13"/>
  <c r="I146" i="13"/>
  <c r="G146" i="13"/>
  <c r="I145" i="13"/>
  <c r="G145" i="13"/>
  <c r="I144" i="13"/>
  <c r="G144" i="13"/>
  <c r="I142" i="13"/>
  <c r="G142" i="13"/>
  <c r="I141" i="13"/>
  <c r="G141" i="13"/>
  <c r="I140" i="13"/>
  <c r="G140" i="13"/>
  <c r="I139" i="13"/>
  <c r="G139" i="13"/>
  <c r="I138" i="13"/>
  <c r="G138" i="13"/>
  <c r="G137" i="13"/>
  <c r="G136" i="13"/>
  <c r="I137" i="13"/>
  <c r="I136" i="13"/>
  <c r="I135" i="13"/>
  <c r="G135" i="13"/>
  <c r="I134" i="13"/>
  <c r="G134" i="13"/>
  <c r="I133" i="13"/>
  <c r="G133" i="13"/>
  <c r="I132" i="13"/>
  <c r="G132" i="13"/>
  <c r="I131" i="13"/>
  <c r="G131" i="13"/>
  <c r="I130" i="13"/>
  <c r="G130" i="13"/>
  <c r="G129" i="13"/>
  <c r="I128" i="13"/>
  <c r="G128" i="13"/>
  <c r="I127" i="13"/>
  <c r="G127" i="13"/>
  <c r="I126" i="13"/>
  <c r="G126" i="13"/>
  <c r="I125" i="13"/>
  <c r="G125" i="13"/>
  <c r="I124" i="13"/>
  <c r="I119" i="13"/>
  <c r="I120" i="13"/>
  <c r="I121" i="13"/>
  <c r="I122" i="13"/>
  <c r="I123" i="13"/>
  <c r="I118" i="13"/>
  <c r="G124" i="13"/>
  <c r="G123" i="13"/>
  <c r="G122" i="13"/>
  <c r="G121" i="13"/>
  <c r="G120" i="13"/>
  <c r="G119" i="13"/>
  <c r="I117" i="13"/>
  <c r="G117" i="13"/>
  <c r="I116" i="13"/>
  <c r="G116" i="13"/>
  <c r="I115" i="13"/>
  <c r="G115" i="13"/>
  <c r="I114" i="13"/>
  <c r="G114" i="13"/>
  <c r="I113" i="13"/>
  <c r="G113" i="13"/>
  <c r="I112" i="13"/>
  <c r="G112" i="13"/>
  <c r="I111" i="13"/>
  <c r="G111" i="13"/>
  <c r="I110" i="13"/>
  <c r="G110" i="13"/>
  <c r="I109" i="13"/>
  <c r="G109" i="13"/>
  <c r="I108" i="13"/>
  <c r="G108" i="13"/>
  <c r="I107" i="13"/>
  <c r="G107" i="13"/>
  <c r="I106" i="13"/>
  <c r="G106" i="13"/>
  <c r="I105" i="13"/>
  <c r="G105" i="13"/>
  <c r="I104" i="13"/>
  <c r="G104" i="13"/>
  <c r="I103" i="13"/>
  <c r="G103" i="13"/>
  <c r="I102" i="13"/>
  <c r="I101" i="13"/>
  <c r="G102" i="13"/>
  <c r="G101" i="13"/>
  <c r="I100" i="13"/>
  <c r="G100" i="13"/>
  <c r="I99" i="13"/>
  <c r="G99" i="13"/>
  <c r="I98" i="13"/>
  <c r="G98" i="13"/>
  <c r="I97" i="13"/>
  <c r="G97" i="13"/>
  <c r="I96" i="13"/>
  <c r="I95" i="13"/>
  <c r="G96" i="13"/>
  <c r="I92" i="13"/>
  <c r="G92" i="13"/>
  <c r="I91" i="13"/>
  <c r="G91" i="13"/>
  <c r="I90" i="13"/>
  <c r="G90" i="13"/>
  <c r="I89" i="13"/>
  <c r="G89" i="13"/>
  <c r="I88" i="13"/>
  <c r="G88" i="13"/>
  <c r="I87" i="13"/>
  <c r="G87" i="13"/>
  <c r="I86" i="13"/>
  <c r="G86" i="13"/>
  <c r="I85" i="13"/>
  <c r="G85" i="13"/>
  <c r="I84" i="13"/>
  <c r="G84" i="13"/>
  <c r="I83" i="13"/>
  <c r="G83" i="13"/>
  <c r="I82" i="13"/>
  <c r="G82" i="13"/>
  <c r="I81" i="13"/>
  <c r="G81" i="13"/>
  <c r="I79" i="13"/>
  <c r="G79" i="13"/>
  <c r="I78" i="13"/>
  <c r="I77" i="13"/>
  <c r="G78" i="13"/>
  <c r="I76" i="13"/>
  <c r="I75" i="13"/>
  <c r="G76" i="13"/>
  <c r="G75" i="13"/>
  <c r="I74" i="13"/>
  <c r="I73" i="13"/>
  <c r="G74" i="13"/>
  <c r="G73" i="13"/>
  <c r="I72" i="13"/>
  <c r="G72" i="13"/>
  <c r="I71" i="13"/>
  <c r="G71" i="13"/>
  <c r="I70" i="13"/>
  <c r="G70" i="13"/>
  <c r="I69" i="13"/>
  <c r="G69" i="13"/>
  <c r="I68" i="13"/>
  <c r="G68" i="13"/>
  <c r="I67" i="13"/>
  <c r="G67" i="13"/>
  <c r="I66" i="13"/>
  <c r="G66" i="13"/>
  <c r="I65" i="13"/>
  <c r="G65" i="13"/>
  <c r="I64" i="13"/>
  <c r="G64" i="13"/>
  <c r="G63" i="13"/>
  <c r="I62" i="13"/>
  <c r="G62" i="13"/>
  <c r="I61" i="13"/>
  <c r="G61" i="13"/>
  <c r="I60" i="13"/>
  <c r="G60" i="13"/>
  <c r="I59" i="13"/>
  <c r="G59" i="13"/>
  <c r="I58" i="13"/>
  <c r="I57" i="13"/>
  <c r="G58" i="13"/>
  <c r="G57" i="13"/>
  <c r="I56" i="13"/>
  <c r="G56" i="13"/>
  <c r="I55" i="13"/>
  <c r="G55" i="13"/>
  <c r="I54" i="13"/>
  <c r="G54" i="13"/>
  <c r="I53" i="13"/>
  <c r="G53" i="13"/>
  <c r="I52" i="13"/>
  <c r="I51" i="13"/>
  <c r="G52" i="13"/>
  <c r="G51" i="13"/>
  <c r="I50" i="13"/>
  <c r="G50" i="13"/>
  <c r="I49" i="13"/>
  <c r="G49" i="13"/>
  <c r="I48" i="13"/>
  <c r="G48" i="13"/>
  <c r="I47" i="13"/>
  <c r="G47" i="13"/>
  <c r="I46" i="13"/>
  <c r="G46" i="13"/>
  <c r="I45" i="13"/>
  <c r="G45" i="13"/>
  <c r="I44" i="13"/>
  <c r="G44" i="13"/>
  <c r="I43" i="13"/>
  <c r="G43" i="13"/>
  <c r="I42" i="13"/>
  <c r="G42" i="13"/>
  <c r="I41" i="13"/>
  <c r="G41" i="13"/>
  <c r="I40" i="13"/>
  <c r="G40" i="13"/>
  <c r="I39" i="13"/>
  <c r="G39" i="13"/>
  <c r="I38" i="13"/>
  <c r="G38" i="13"/>
  <c r="I37" i="13"/>
  <c r="G37" i="13"/>
  <c r="I36" i="13"/>
  <c r="G36" i="13"/>
  <c r="I35" i="13"/>
  <c r="G35" i="13"/>
  <c r="I34" i="13"/>
  <c r="G34" i="13"/>
  <c r="I33" i="13"/>
  <c r="G33" i="13"/>
  <c r="I31" i="13"/>
  <c r="G31" i="13"/>
  <c r="I30" i="13"/>
  <c r="G30" i="13"/>
  <c r="I29" i="13"/>
  <c r="G29" i="13"/>
  <c r="I28" i="13"/>
  <c r="G28" i="13"/>
  <c r="I27" i="13"/>
  <c r="G27" i="13"/>
  <c r="I26" i="13"/>
  <c r="G26" i="13"/>
  <c r="I25" i="13"/>
  <c r="G25" i="13"/>
  <c r="I24" i="13"/>
  <c r="G24" i="13"/>
  <c r="I23" i="13"/>
  <c r="G23" i="13"/>
  <c r="I22" i="13"/>
  <c r="G22" i="13"/>
  <c r="I21" i="13"/>
  <c r="G21" i="13"/>
  <c r="I19" i="13"/>
  <c r="G19" i="13"/>
  <c r="I18" i="13"/>
  <c r="G18" i="13"/>
  <c r="I17" i="13"/>
  <c r="G17" i="13"/>
  <c r="I16" i="13"/>
  <c r="I15" i="13"/>
  <c r="G16" i="13"/>
  <c r="G15" i="13"/>
  <c r="I14" i="13"/>
  <c r="G14" i="13"/>
  <c r="I13" i="13"/>
  <c r="G13" i="13"/>
  <c r="I12" i="13"/>
  <c r="G12" i="13"/>
  <c r="I11" i="13"/>
  <c r="G11" i="13"/>
  <c r="I10" i="13"/>
  <c r="G10" i="13"/>
  <c r="I9" i="13"/>
  <c r="G9" i="13"/>
  <c r="I8" i="13"/>
  <c r="G8" i="13"/>
  <c r="I7" i="13"/>
  <c r="G7" i="13"/>
  <c r="G77" i="13"/>
  <c r="G80" i="13"/>
  <c r="G6" i="13"/>
  <c r="G20" i="13"/>
  <c r="I143" i="13"/>
  <c r="I32" i="13"/>
  <c r="I80" i="13"/>
  <c r="I6" i="13"/>
  <c r="G32" i="13"/>
  <c r="I63" i="13"/>
  <c r="G95" i="13"/>
  <c r="I129" i="13"/>
  <c r="I20" i="13"/>
  <c r="G118" i="13"/>
  <c r="G143" i="13"/>
  <c r="E94" i="13"/>
  <c r="G94" i="13"/>
  <c r="G93" i="13"/>
  <c r="G163" i="13"/>
  <c r="I47" i="1"/>
  <c r="I94" i="13"/>
  <c r="I93" i="13"/>
  <c r="G223" i="12"/>
  <c r="G222" i="12"/>
  <c r="G221" i="12"/>
  <c r="G217" i="12"/>
  <c r="G216" i="12"/>
  <c r="G212" i="12"/>
  <c r="G211" i="12"/>
  <c r="G210" i="12"/>
  <c r="G209" i="12"/>
  <c r="G208" i="12"/>
  <c r="G207" i="12"/>
  <c r="G206" i="12"/>
  <c r="G205" i="12"/>
  <c r="G204" i="12"/>
  <c r="G202" i="12"/>
  <c r="G201" i="12"/>
  <c r="G200" i="12"/>
  <c r="G198" i="12"/>
  <c r="G197" i="12"/>
  <c r="G196" i="12"/>
  <c r="G195" i="12"/>
  <c r="G194" i="12"/>
  <c r="G193" i="12"/>
  <c r="G191" i="12"/>
  <c r="G190" i="12"/>
  <c r="G189" i="12"/>
  <c r="G188" i="12"/>
  <c r="G187" i="12"/>
  <c r="G186" i="12"/>
  <c r="G185" i="12"/>
  <c r="G184" i="12"/>
  <c r="G183" i="12"/>
  <c r="G179" i="12"/>
  <c r="G178" i="12"/>
  <c r="G177" i="12"/>
  <c r="G176" i="12"/>
  <c r="G175" i="12"/>
  <c r="G174" i="12"/>
  <c r="G173" i="12"/>
  <c r="G172" i="12"/>
  <c r="G171" i="12"/>
  <c r="G170" i="12"/>
  <c r="G169" i="12"/>
  <c r="G168" i="12"/>
  <c r="G167" i="12"/>
  <c r="G166" i="12"/>
  <c r="G165" i="12"/>
  <c r="G164" i="12"/>
  <c r="G163" i="12"/>
  <c r="G162" i="12"/>
  <c r="G161" i="12"/>
  <c r="G160" i="12"/>
  <c r="G157" i="12"/>
  <c r="G156" i="12"/>
  <c r="G155" i="12"/>
  <c r="G154" i="12"/>
  <c r="G153" i="12"/>
  <c r="G152" i="12"/>
  <c r="G151" i="12"/>
  <c r="G150" i="12"/>
  <c r="G149" i="12"/>
  <c r="G148" i="12"/>
  <c r="G147" i="12"/>
  <c r="G146" i="12"/>
  <c r="G145" i="12"/>
  <c r="G144" i="12"/>
  <c r="G143" i="12"/>
  <c r="G142" i="12"/>
  <c r="G141" i="12"/>
  <c r="G140" i="12"/>
  <c r="G139" i="12"/>
  <c r="G138" i="12"/>
  <c r="G137" i="12"/>
  <c r="G135" i="12"/>
  <c r="G134" i="12"/>
  <c r="G133" i="12"/>
  <c r="G132" i="12"/>
  <c r="G130" i="12"/>
  <c r="G129" i="12"/>
  <c r="G127" i="12"/>
  <c r="G126" i="12"/>
  <c r="G125" i="12"/>
  <c r="G124" i="12"/>
  <c r="G123" i="12"/>
  <c r="G122" i="12"/>
  <c r="G121" i="12"/>
  <c r="G120" i="12"/>
  <c r="G118" i="12"/>
  <c r="G117" i="12"/>
  <c r="G116" i="12"/>
  <c r="G115" i="12"/>
  <c r="G114" i="12"/>
  <c r="G113" i="12"/>
  <c r="G112" i="12"/>
  <c r="G111" i="12"/>
  <c r="G109" i="12"/>
  <c r="G108" i="12"/>
  <c r="G107" i="12"/>
  <c r="G106" i="12"/>
  <c r="G105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6" i="12"/>
  <c r="G85" i="12"/>
  <c r="G84" i="12"/>
  <c r="G83" i="12"/>
  <c r="G82" i="12"/>
  <c r="G81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8" i="12"/>
  <c r="G57" i="12"/>
  <c r="G55" i="12"/>
  <c r="G54" i="12"/>
  <c r="G53" i="12"/>
  <c r="G52" i="12"/>
  <c r="G51" i="12"/>
  <c r="G50" i="12"/>
  <c r="G49" i="12"/>
  <c r="G47" i="12"/>
  <c r="G46" i="12"/>
  <c r="G45" i="12"/>
  <c r="G44" i="12"/>
  <c r="G43" i="12"/>
  <c r="G42" i="12"/>
  <c r="G40" i="12"/>
  <c r="G39" i="12"/>
  <c r="G38" i="12"/>
  <c r="G36" i="12"/>
  <c r="G35" i="12"/>
  <c r="G34" i="12"/>
  <c r="G33" i="12"/>
  <c r="G32" i="12"/>
  <c r="G31" i="12"/>
  <c r="G29" i="12"/>
  <c r="G28" i="12"/>
  <c r="G27" i="12"/>
  <c r="G26" i="12"/>
  <c r="G25" i="12"/>
  <c r="G24" i="12"/>
  <c r="G23" i="12"/>
  <c r="G22" i="12"/>
  <c r="G21" i="12"/>
  <c r="G20" i="12"/>
  <c r="G18" i="12"/>
  <c r="G17" i="12"/>
  <c r="G8" i="12"/>
  <c r="G9" i="12"/>
  <c r="G10" i="12"/>
  <c r="G11" i="12"/>
  <c r="G12" i="12"/>
  <c r="G13" i="12"/>
  <c r="G14" i="12"/>
  <c r="G15" i="12"/>
  <c r="G7" i="12"/>
  <c r="I7" i="12"/>
  <c r="I8" i="12"/>
  <c r="I9" i="12"/>
  <c r="I10" i="12"/>
  <c r="I11" i="12"/>
  <c r="I12" i="12"/>
  <c r="I13" i="12"/>
  <c r="I14" i="12"/>
  <c r="I15" i="12"/>
  <c r="I17" i="12"/>
  <c r="I18" i="12"/>
  <c r="I20" i="12"/>
  <c r="I21" i="12"/>
  <c r="I22" i="12"/>
  <c r="I23" i="12"/>
  <c r="I24" i="12"/>
  <c r="I25" i="12"/>
  <c r="I26" i="12"/>
  <c r="I27" i="12"/>
  <c r="I29" i="12"/>
  <c r="I28" i="12"/>
  <c r="I31" i="12"/>
  <c r="I32" i="12"/>
  <c r="I33" i="12"/>
  <c r="I34" i="12"/>
  <c r="I36" i="12"/>
  <c r="I35" i="12"/>
  <c r="I38" i="12"/>
  <c r="I39" i="12"/>
  <c r="I40" i="12"/>
  <c r="I42" i="12"/>
  <c r="I43" i="12"/>
  <c r="I44" i="12"/>
  <c r="I45" i="12"/>
  <c r="I47" i="12"/>
  <c r="I46" i="12"/>
  <c r="I49" i="12"/>
  <c r="I50" i="12"/>
  <c r="I51" i="12"/>
  <c r="I52" i="12"/>
  <c r="I53" i="12"/>
  <c r="I54" i="12"/>
  <c r="I55" i="12"/>
  <c r="I57" i="12"/>
  <c r="I58" i="12"/>
  <c r="I60" i="12"/>
  <c r="I61" i="12"/>
  <c r="I62" i="12"/>
  <c r="I63" i="12"/>
  <c r="I64" i="12"/>
  <c r="I65" i="12"/>
  <c r="I66" i="12"/>
  <c r="I67" i="12"/>
  <c r="I68" i="12"/>
  <c r="I69" i="12"/>
  <c r="I70" i="12"/>
  <c r="I71" i="12"/>
  <c r="I72" i="12"/>
  <c r="I73" i="12"/>
  <c r="I74" i="12"/>
  <c r="I75" i="12"/>
  <c r="I76" i="12"/>
  <c r="I77" i="12"/>
  <c r="I78" i="12"/>
  <c r="I79" i="12"/>
  <c r="I80" i="12"/>
  <c r="I81" i="12"/>
  <c r="I82" i="12"/>
  <c r="I83" i="12"/>
  <c r="I84" i="12"/>
  <c r="I85" i="12"/>
  <c r="I86" i="12"/>
  <c r="I87" i="12"/>
  <c r="I88" i="12"/>
  <c r="I89" i="12"/>
  <c r="I90" i="12"/>
  <c r="I91" i="12"/>
  <c r="I92" i="12"/>
  <c r="I93" i="12"/>
  <c r="I94" i="12"/>
  <c r="I95" i="12"/>
  <c r="I96" i="12"/>
  <c r="I97" i="12"/>
  <c r="I98" i="12"/>
  <c r="I99" i="12"/>
  <c r="I100" i="12"/>
  <c r="I101" i="12"/>
  <c r="I105" i="12"/>
  <c r="I106" i="12"/>
  <c r="I107" i="12"/>
  <c r="I108" i="12"/>
  <c r="I109" i="12"/>
  <c r="I111" i="12"/>
  <c r="I112" i="12"/>
  <c r="I113" i="12"/>
  <c r="I114" i="12"/>
  <c r="I115" i="12"/>
  <c r="I116" i="12"/>
  <c r="I117" i="12"/>
  <c r="I118" i="12"/>
  <c r="I120" i="12"/>
  <c r="I121" i="12"/>
  <c r="I122" i="12"/>
  <c r="I123" i="12"/>
  <c r="I124" i="12"/>
  <c r="I125" i="12"/>
  <c r="I126" i="12"/>
  <c r="I127" i="12"/>
  <c r="I129" i="12"/>
  <c r="I130" i="12"/>
  <c r="I132" i="12"/>
  <c r="I133" i="12"/>
  <c r="I134" i="12"/>
  <c r="I135" i="12"/>
  <c r="I137" i="12"/>
  <c r="I138" i="12"/>
  <c r="I139" i="12"/>
  <c r="I140" i="12"/>
  <c r="I141" i="12"/>
  <c r="I142" i="12"/>
  <c r="I143" i="12"/>
  <c r="I144" i="12"/>
  <c r="I145" i="12"/>
  <c r="I146" i="12"/>
  <c r="I147" i="12"/>
  <c r="I148" i="12"/>
  <c r="I149" i="12"/>
  <c r="I150" i="12"/>
  <c r="I151" i="12"/>
  <c r="I152" i="12"/>
  <c r="I153" i="12"/>
  <c r="I154" i="12"/>
  <c r="I155" i="12"/>
  <c r="I156" i="12"/>
  <c r="I160" i="12"/>
  <c r="I161" i="12"/>
  <c r="I162" i="12"/>
  <c r="I163" i="12"/>
  <c r="I164" i="12"/>
  <c r="I165" i="12"/>
  <c r="I166" i="12"/>
  <c r="I167" i="12"/>
  <c r="I168" i="12"/>
  <c r="I169" i="12"/>
  <c r="I170" i="12"/>
  <c r="I171" i="12"/>
  <c r="I172" i="12"/>
  <c r="I173" i="12"/>
  <c r="I174" i="12"/>
  <c r="I175" i="12"/>
  <c r="I176" i="12"/>
  <c r="I177" i="12"/>
  <c r="I178" i="12"/>
  <c r="I179" i="12"/>
  <c r="I183" i="12"/>
  <c r="I184" i="12"/>
  <c r="I185" i="12"/>
  <c r="I186" i="12"/>
  <c r="I187" i="12"/>
  <c r="I188" i="12"/>
  <c r="I189" i="12"/>
  <c r="I190" i="12"/>
  <c r="I191" i="12"/>
  <c r="I193" i="12"/>
  <c r="I194" i="12"/>
  <c r="I195" i="12"/>
  <c r="I196" i="12"/>
  <c r="I197" i="12"/>
  <c r="I198" i="12"/>
  <c r="I200" i="12"/>
  <c r="I201" i="12"/>
  <c r="I202" i="12"/>
  <c r="I204" i="12"/>
  <c r="I205" i="12"/>
  <c r="I206" i="12"/>
  <c r="I207" i="12"/>
  <c r="I208" i="12"/>
  <c r="I209" i="12"/>
  <c r="I210" i="12"/>
  <c r="I212" i="12"/>
  <c r="I211" i="12"/>
  <c r="I216" i="12"/>
  <c r="I217" i="12"/>
  <c r="I221" i="12"/>
  <c r="I222" i="12"/>
  <c r="I223" i="12"/>
  <c r="J25" i="1"/>
  <c r="H30" i="1"/>
  <c r="J22" i="1"/>
  <c r="J23" i="1"/>
  <c r="J24" i="1"/>
  <c r="J26" i="1"/>
  <c r="E23" i="1"/>
  <c r="E25" i="1"/>
  <c r="G215" i="12"/>
  <c r="G104" i="12"/>
  <c r="G110" i="12"/>
  <c r="G119" i="12"/>
  <c r="G182" i="12"/>
  <c r="G192" i="12"/>
  <c r="G199" i="12"/>
  <c r="G203" i="12"/>
  <c r="G16" i="12"/>
  <c r="G37" i="12"/>
  <c r="G30" i="12"/>
  <c r="G48" i="12"/>
  <c r="G56" i="12"/>
  <c r="G220" i="12"/>
  <c r="G41" i="12"/>
  <c r="G128" i="12"/>
  <c r="G19" i="12"/>
  <c r="G131" i="12"/>
  <c r="G136" i="12"/>
  <c r="G6" i="12"/>
  <c r="G59" i="12"/>
  <c r="I215" i="12"/>
  <c r="I199" i="12"/>
  <c r="I128" i="12"/>
  <c r="I110" i="12"/>
  <c r="I59" i="12"/>
  <c r="I48" i="12"/>
  <c r="I56" i="12"/>
  <c r="I41" i="12"/>
  <c r="I16" i="12"/>
  <c r="I182" i="12"/>
  <c r="I136" i="12"/>
  <c r="I37" i="12"/>
  <c r="I30" i="12"/>
  <c r="I19" i="12"/>
  <c r="I6" i="12"/>
  <c r="I220" i="12"/>
  <c r="I203" i="12"/>
  <c r="I192" i="12"/>
  <c r="I157" i="12"/>
  <c r="I131" i="12"/>
  <c r="I119" i="12"/>
  <c r="I104" i="12"/>
  <c r="E103" i="12"/>
  <c r="I103" i="12"/>
  <c r="I102" i="12"/>
  <c r="G103" i="12"/>
  <c r="G102" i="12"/>
  <c r="G225" i="12"/>
  <c r="I41" i="1"/>
  <c r="I54" i="1"/>
  <c r="I20" i="1"/>
  <c r="G24" i="1"/>
  <c r="G25" i="1"/>
  <c r="G27" i="1"/>
</calcChain>
</file>

<file path=xl/comments1.xml><?xml version="1.0" encoding="utf-8"?>
<comments xmlns="http://schemas.openxmlformats.org/spreadsheetml/2006/main">
  <authors>
    <author>Radim Štěpánek</author>
  </authors>
  <commentList>
    <comment ref="D7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7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8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8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9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9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D10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0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1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2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<sst xmlns="http://schemas.openxmlformats.org/spreadsheetml/2006/main" count="3758" uniqueCount="1361">
  <si>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</si>
  <si>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</si>
  <si>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</si>
  <si>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</si>
  <si>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</si>
  <si>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</si>
  <si>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</si>
  <si>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</si>
  <si>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</si>
  <si>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</si>
  <si>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</si>
  <si>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</si>
  <si>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</si>
  <si>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</si>
  <si>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</si>
  <si>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Číslo</t>
  </si>
  <si>
    <t>Zhotovitel:</t>
  </si>
  <si>
    <t>Projektant:</t>
  </si>
  <si>
    <t>Vypracoval:</t>
  </si>
  <si>
    <t>Objednatel:</t>
  </si>
  <si>
    <t>HSV</t>
  </si>
  <si>
    <t>PSV</t>
  </si>
  <si>
    <t>MON</t>
  </si>
  <si>
    <t>Vedlejší náklady</t>
  </si>
  <si>
    <t>Ostatní náklady</t>
  </si>
  <si>
    <t>Celkem</t>
  </si>
  <si>
    <t>Rozpis ceny</t>
  </si>
  <si>
    <t>Rekapitulace daní</t>
  </si>
  <si>
    <t>IČ:</t>
  </si>
  <si>
    <t>DIČ:</t>
  </si>
  <si>
    <t>Cena celkem s DPH</t>
  </si>
  <si>
    <t>#RTSROZP#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</si>
  <si>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</si>
  <si>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</si>
  <si>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</si>
  <si>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</si>
  <si>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</si>
  <si>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MĚŠICE</t>
  </si>
  <si>
    <t>Misto</t>
  </si>
  <si>
    <t>LOGISTICKÝ AREÁL MĚŠICE - Q-PARK - OBJEKT HALY Q9</t>
  </si>
  <si>
    <t>Q Park Měšice s.r.o.</t>
  </si>
  <si>
    <t>Hlavní 318</t>
  </si>
  <si>
    <t>Měšice</t>
  </si>
  <si>
    <t>25064</t>
  </si>
  <si>
    <t>24783331</t>
  </si>
  <si>
    <t>CZ24783331</t>
  </si>
  <si>
    <t>MO ATELIER s.r.o.</t>
  </si>
  <si>
    <t>Tyršova 1834/11</t>
  </si>
  <si>
    <t>Praha-Nové Město</t>
  </si>
  <si>
    <t>12000</t>
  </si>
  <si>
    <t>24809233</t>
  </si>
  <si>
    <t>CZ24809233</t>
  </si>
  <si>
    <t>CZK</t>
  </si>
  <si>
    <t>Rekapitulace dílů</t>
  </si>
  <si>
    <t>Typ dílu</t>
  </si>
  <si>
    <t>1</t>
  </si>
  <si>
    <t>Zemní práce</t>
  </si>
  <si>
    <t>2</t>
  </si>
  <si>
    <t>Základy,zvláštní zakládání</t>
  </si>
  <si>
    <t>3</t>
  </si>
  <si>
    <t>Svislé a kompletní konstrukce</t>
  </si>
  <si>
    <t>4</t>
  </si>
  <si>
    <t>Vodorovné konstrukce</t>
  </si>
  <si>
    <t>61</t>
  </si>
  <si>
    <t>Upravy povrchů vnitřní</t>
  </si>
  <si>
    <t>62</t>
  </si>
  <si>
    <t>Upravy povrchů vnější</t>
  </si>
  <si>
    <t>63</t>
  </si>
  <si>
    <t>Podlahy a podlahové konstrukce</t>
  </si>
  <si>
    <t>64</t>
  </si>
  <si>
    <t>Výplně otvorů</t>
  </si>
  <si>
    <t>90</t>
  </si>
  <si>
    <t>Přípočty</t>
  </si>
  <si>
    <t>94</t>
  </si>
  <si>
    <t>Lešení a stavební výtahy</t>
  </si>
  <si>
    <t>95</t>
  </si>
  <si>
    <t>Dokončovací kce na pozem.stav.</t>
  </si>
  <si>
    <t>96</t>
  </si>
  <si>
    <t>Bourání konstrukcí</t>
  </si>
  <si>
    <t>99</t>
  </si>
  <si>
    <t>Staveništní přesun hmot</t>
  </si>
  <si>
    <t>711</t>
  </si>
  <si>
    <t>Izolace proti vodě</t>
  </si>
  <si>
    <t>712</t>
  </si>
  <si>
    <t>Živičné krytiny</t>
  </si>
  <si>
    <t>713</t>
  </si>
  <si>
    <t>Izolace tepelné</t>
  </si>
  <si>
    <t>762</t>
  </si>
  <si>
    <t>Konstrukce tesařské</t>
  </si>
  <si>
    <t>764</t>
  </si>
  <si>
    <t>Konstrukce klempířské</t>
  </si>
  <si>
    <t>766</t>
  </si>
  <si>
    <t>Konstrukce truhlářské</t>
  </si>
  <si>
    <t>767</t>
  </si>
  <si>
    <t>Konstrukce zámečnické</t>
  </si>
  <si>
    <t>771</t>
  </si>
  <si>
    <t>Podlahy z dlaždic a obklady</t>
  </si>
  <si>
    <t>776</t>
  </si>
  <si>
    <t>Podlahy povlakové</t>
  </si>
  <si>
    <t>777</t>
  </si>
  <si>
    <t>Podlahy ze syntetických hmot</t>
  </si>
  <si>
    <t>781</t>
  </si>
  <si>
    <t>Obklady keramické</t>
  </si>
  <si>
    <t>783</t>
  </si>
  <si>
    <t>Nátěry</t>
  </si>
  <si>
    <t>784</t>
  </si>
  <si>
    <t>Malby</t>
  </si>
  <si>
    <t>VN</t>
  </si>
  <si>
    <t>ON</t>
  </si>
  <si>
    <t>S:</t>
  </si>
  <si>
    <t>#TypZaznamu#</t>
  </si>
  <si>
    <t>STA</t>
  </si>
  <si>
    <t>OBJ</t>
  </si>
  <si>
    <t>P.č.</t>
  </si>
  <si>
    <t>Číslo položky</t>
  </si>
  <si>
    <t>Název položky</t>
  </si>
  <si>
    <t>MJ</t>
  </si>
  <si>
    <t>množství</t>
  </si>
  <si>
    <t>cena / MJ</t>
  </si>
  <si>
    <t>hmotnost / MJ</t>
  </si>
  <si>
    <t>hmotnost celk.(t)</t>
  </si>
  <si>
    <t>Díl:</t>
  </si>
  <si>
    <t>DIL</t>
  </si>
  <si>
    <t>139601102R00</t>
  </si>
  <si>
    <t>Ruční výkop jam, rýh a šachet v hornině tř. 3</t>
  </si>
  <si>
    <t>m3</t>
  </si>
  <si>
    <t>POL1_0</t>
  </si>
  <si>
    <t>174101102R00</t>
  </si>
  <si>
    <t>Zásyp ruční se zhutněním</t>
  </si>
  <si>
    <t>162201203R00</t>
  </si>
  <si>
    <t>Vodorovné přemíst.výkopku, kolečko hor.1-4, do 10m</t>
  </si>
  <si>
    <t>162201210R00</t>
  </si>
  <si>
    <t>Příplatek za dalš.10 m, kolečko, výkop. z hor.1- 4</t>
  </si>
  <si>
    <t>167101201R00</t>
  </si>
  <si>
    <t>Nakládání výkopku z hor.1 ÷ 4 - ručně</t>
  </si>
  <si>
    <t>162701105R00</t>
  </si>
  <si>
    <t>Vodorovné přemístění výkopku z hor.1-4 do 10000 m</t>
  </si>
  <si>
    <t>162701109R00</t>
  </si>
  <si>
    <t>Příplatek k vod. přemístění hor.1-4 za další 1 km</t>
  </si>
  <si>
    <t>171201201R00</t>
  </si>
  <si>
    <t>Uložení sypaniny na skl.-sypanina na výšku přes 2m</t>
  </si>
  <si>
    <t>199000002R00</t>
  </si>
  <si>
    <t>Poplatek za skládku horniny 1- 4</t>
  </si>
  <si>
    <t>216904212R00</t>
  </si>
  <si>
    <t>Očištění stlačeným vzduchem zdiva a rubu kleneb</t>
  </si>
  <si>
    <t>m2</t>
  </si>
  <si>
    <t>216904391R00</t>
  </si>
  <si>
    <t>Příplatek za ruční dočištění ocelovými kartáči</t>
  </si>
  <si>
    <t>342091043R00</t>
  </si>
  <si>
    <t>SDK příčky - přetmelení a přebroušení spojů</t>
  </si>
  <si>
    <t>346275113R00</t>
  </si>
  <si>
    <t>Přizdívky z desek porobetonových tl. 100 mm</t>
  </si>
  <si>
    <t>342255028R00</t>
  </si>
  <si>
    <t>Příčky z desek porobetonových tl. 15 cm, zazdívky stávajících otvorů</t>
  </si>
  <si>
    <t>317145335R00</t>
  </si>
  <si>
    <t>Překlad porobeton. plochý PSF IV/1500 150x124x2000</t>
  </si>
  <si>
    <t>kus</t>
  </si>
  <si>
    <t>342255022R00</t>
  </si>
  <si>
    <t>Příčky z desek porobetonových tl. 7,5 cm, zazdívky stávajících otvorů</t>
  </si>
  <si>
    <t>342012221RT1</t>
  </si>
  <si>
    <t>Příčka SDK tl.100 mm,ocel.kce,1x oplášť.,RB 12,5mm, izolace tloušťky 50 mm, EI 30</t>
  </si>
  <si>
    <t>342091021R00</t>
  </si>
  <si>
    <t>Příplatek za otvor 4 m2 v SDK příčce 1x UA,1x opl.</t>
  </si>
  <si>
    <t>Příplatek za nestandardní povrchovou úpravu Q3</t>
  </si>
  <si>
    <t>416021121R00</t>
  </si>
  <si>
    <t>Podhledy SDK - oprava cca 45%</t>
  </si>
  <si>
    <t>610991111R00</t>
  </si>
  <si>
    <t>Zakrývání výplní vnitřních otvorů</t>
  </si>
  <si>
    <t>612421431RT2</t>
  </si>
  <si>
    <t>Oprava vápen.omítek stěn do 50 % pl. - štukových, s použitím suché maltové směsi</t>
  </si>
  <si>
    <t>612421637R00</t>
  </si>
  <si>
    <t>Omítka vnitřní zdiva, MVC, štuková</t>
  </si>
  <si>
    <t>612100020RA0</t>
  </si>
  <si>
    <t>Začištění omítek kolem oken a dveří</t>
  </si>
  <si>
    <t>m</t>
  </si>
  <si>
    <t>POL2_0</t>
  </si>
  <si>
    <t>622311512R00</t>
  </si>
  <si>
    <t>Izolace suterénu Baumit XPS tl. 100 mm, bez PÚ</t>
  </si>
  <si>
    <t>632415110RT4</t>
  </si>
  <si>
    <t>Vyspravení stávající betonové podlahy - cca 10%</t>
  </si>
  <si>
    <t>639570010RA0</t>
  </si>
  <si>
    <t>Okapový chodník kolem budovy z kačírku šířky 0,5 m</t>
  </si>
  <si>
    <t>631320036RAC</t>
  </si>
  <si>
    <t>Rampy nájezdové k vratům</t>
  </si>
  <si>
    <t>648991111RT4</t>
  </si>
  <si>
    <t>Osazení parapet.desek plast. a lamin. š. do 20cm, včetně dodávky plastové parapetní desky š. 200 mm</t>
  </si>
  <si>
    <t>648991111RT3</t>
  </si>
  <si>
    <t>Osazení parapet.desek plast. a lamin. š. do 20cm, včetně dodávky plastové parapetní desky š. 150 mm</t>
  </si>
  <si>
    <t>642945111R00</t>
  </si>
  <si>
    <t>Osazení zárubní ocel. požár.1křídl., pl. do 2,5 m2</t>
  </si>
  <si>
    <t>553310022R</t>
  </si>
  <si>
    <t>Zárubeň ocelová 100, 800x1970 L, P</t>
  </si>
  <si>
    <t>POL3_0</t>
  </si>
  <si>
    <t>900      R01</t>
  </si>
  <si>
    <t>HZS stavební dělník v tarifní třídě 4, stavební přípomoce</t>
  </si>
  <si>
    <t>h</t>
  </si>
  <si>
    <t>941955001R00</t>
  </si>
  <si>
    <t>Lešení lehké pomocné, výška podlahy do 1,2 m</t>
  </si>
  <si>
    <t>946941102RT2</t>
  </si>
  <si>
    <t>Montáž pojízdných Alu věží BOSS, 2,5 x 1,45 m, pracovní výška 6,3 m</t>
  </si>
  <si>
    <t>sada</t>
  </si>
  <si>
    <t>946941196RT2</t>
  </si>
  <si>
    <t>Nájemné pojízdných Alu věží BOSS, 2,5 x 0,85 m, pracovní výška 6,3 m</t>
  </si>
  <si>
    <t>den</t>
  </si>
  <si>
    <t>946941806RT2</t>
  </si>
  <si>
    <t>Demontáž pojízdných Alu věží BOSS, 2,5 x 0,85 m, pracovní výška 6,3 m</t>
  </si>
  <si>
    <t>941941031R00</t>
  </si>
  <si>
    <t>Montáž lešení leh.řad.s podlahami,š.do 1 m, H 10 m</t>
  </si>
  <si>
    <t>941941191RT3</t>
  </si>
  <si>
    <t>Příplatek za každý měsíc použití lešení k pol.1031, lešení pronajaté</t>
  </si>
  <si>
    <t>941941831R00</t>
  </si>
  <si>
    <t>Demontáž lešení leh.řad.s podlahami,š.1 m, H 10 m</t>
  </si>
  <si>
    <t>952901111R00</t>
  </si>
  <si>
    <t>Vyčištění budov o výšce podlaží do 4 m</t>
  </si>
  <si>
    <t>952901221R00</t>
  </si>
  <si>
    <t>Vyčištění průmyslových budov a objektů výrobních</t>
  </si>
  <si>
    <t>962081131R00</t>
  </si>
  <si>
    <t>Bourání příček ze skleněných tvárnic tl. 10 cm</t>
  </si>
  <si>
    <t>968071113R00</t>
  </si>
  <si>
    <t>Vyvěšení,zavěšení  kovových křídel oken nad 1,5 m2</t>
  </si>
  <si>
    <t>968072247R00</t>
  </si>
  <si>
    <t>Vybourání kovových rámů oken jednod. nad 4 m2</t>
  </si>
  <si>
    <t>968061112R00</t>
  </si>
  <si>
    <t>Vyvěšení dřevěných okenních křídel pl. do 1,5 m2</t>
  </si>
  <si>
    <t>968062245R00</t>
  </si>
  <si>
    <t>Vybourání dřevěných rámů oken jednoduch. pl. 2 m2</t>
  </si>
  <si>
    <t>968061125R00</t>
  </si>
  <si>
    <t>Vyvěšení dřevěných dveřních křídel pl. do 2 m2</t>
  </si>
  <si>
    <t>968071137R00</t>
  </si>
  <si>
    <t>Vyvěšení, zavěšení kovových křídel vrat nad 4 m2</t>
  </si>
  <si>
    <t>968072559R00</t>
  </si>
  <si>
    <t>Vybourání kovových vrat plochy nad 5 m2</t>
  </si>
  <si>
    <t>767311810R00</t>
  </si>
  <si>
    <t>Demontáž světlíků všech typů včetně zasklení</t>
  </si>
  <si>
    <t>767321810R00</t>
  </si>
  <si>
    <t>Demontáž podsvětlíků všech typů včetně zasklení</t>
  </si>
  <si>
    <t>767581802R00</t>
  </si>
  <si>
    <t>Demontáž podhledů - lamel</t>
  </si>
  <si>
    <t>713100832R00</t>
  </si>
  <si>
    <t>Odstr. tepelné izolace z min. desek tl. do 200 mm</t>
  </si>
  <si>
    <t>787600802R00</t>
  </si>
  <si>
    <t>Vysklívání oken skla plochého o ploše do 3 m2</t>
  </si>
  <si>
    <t>787601822R00</t>
  </si>
  <si>
    <t>Vysklívání okna,příplatek za  Al lišty oboustranné</t>
  </si>
  <si>
    <t>767134821R00</t>
  </si>
  <si>
    <t>Demontáž oplechování stěn kazetami</t>
  </si>
  <si>
    <t>767135821R00</t>
  </si>
  <si>
    <t>Demontáž roštu pro obložení z kazet</t>
  </si>
  <si>
    <t>981011314R00</t>
  </si>
  <si>
    <t>Demolice budov, zdivo, podíl konstr. do 25 %, MVC</t>
  </si>
  <si>
    <t>961131311R00</t>
  </si>
  <si>
    <t>Odstranění ocelového schodiště vestavby</t>
  </si>
  <si>
    <t>kpl</t>
  </si>
  <si>
    <t>764430850R00</t>
  </si>
  <si>
    <t>Demontáž oplechování zdí,rš 600 mm</t>
  </si>
  <si>
    <t>764410880R00</t>
  </si>
  <si>
    <t>Demontáž oplechování parapetů,rš od 400 do 600 mm</t>
  </si>
  <si>
    <t>764352810R00</t>
  </si>
  <si>
    <t>Demontáž žlabů půlkruh. rovných, rš 330 mm, do 30°</t>
  </si>
  <si>
    <t>764454801R00</t>
  </si>
  <si>
    <t>Demontáž odpadních trub kruhových,D 75 a 100 mm</t>
  </si>
  <si>
    <t>HZS stavební dělník v tarifní třídě 4, demontáže rozvodů TZB</t>
  </si>
  <si>
    <t>725210821R00</t>
  </si>
  <si>
    <t>Demontáž umyvadel bez výtokových armatur</t>
  </si>
  <si>
    <t>soubor</t>
  </si>
  <si>
    <t>725110814R00</t>
  </si>
  <si>
    <t>Demontáž klozetů kombinovaných</t>
  </si>
  <si>
    <t>725820801R00</t>
  </si>
  <si>
    <t>Demontáž baterie nástěnné do G 3/4</t>
  </si>
  <si>
    <t>725820802R00</t>
  </si>
  <si>
    <t>Demontáž baterie stojánkové do 1otvoru</t>
  </si>
  <si>
    <t>725860811R00</t>
  </si>
  <si>
    <t>Demontáž uzávěrek zápachových jednoduchých</t>
  </si>
  <si>
    <t>776511820R00</t>
  </si>
  <si>
    <t>Odstranění PVC a koberců lepených s podložkou</t>
  </si>
  <si>
    <t>965081713R00</t>
  </si>
  <si>
    <t>Bourání dlažeb keramických tl.10 mm, nad 1 m2</t>
  </si>
  <si>
    <t>965081702R00</t>
  </si>
  <si>
    <t xml:space="preserve">Bourání soklíků z dlažeb keramických </t>
  </si>
  <si>
    <t>965048150R00</t>
  </si>
  <si>
    <t>Dočištění povrchu po vybourání dlažeb, tmel do 50%</t>
  </si>
  <si>
    <t>978059531R00</t>
  </si>
  <si>
    <t>Odsekání vnitřních obkladů stěn nad 2 m2</t>
  </si>
  <si>
    <t>919735124R00</t>
  </si>
  <si>
    <t>Řezání stávajícího betonového krytu tl. 15 - 20 cm</t>
  </si>
  <si>
    <t>113109325R00</t>
  </si>
  <si>
    <t>Odstranění podkladu pl.50 m2, bet.prostý tl.25 cm</t>
  </si>
  <si>
    <t>970251100R00</t>
  </si>
  <si>
    <t>Řezání železobetonu hl. řezu 100 mm</t>
  </si>
  <si>
    <t>965042121RT2</t>
  </si>
  <si>
    <t>Bourání mazanin betonových tl. 10 cm, pl. 1 m2, ručně tl. mazaniny 8 - 10 cm</t>
  </si>
  <si>
    <t>979082111R00</t>
  </si>
  <si>
    <t>Vnitrostaveništní doprava suti do 10 m</t>
  </si>
  <si>
    <t>t</t>
  </si>
  <si>
    <t>979082121R00</t>
  </si>
  <si>
    <t>Příplatek k vnitrost. dopravě suti za dalších 5 m</t>
  </si>
  <si>
    <t>979087212R00</t>
  </si>
  <si>
    <t>Nakládání suti na dopravní prostředky</t>
  </si>
  <si>
    <t>979981101R00</t>
  </si>
  <si>
    <t>Kontejner, suť bez příměsí, odvoz a likvidace, 3 t</t>
  </si>
  <si>
    <t>999281108R00</t>
  </si>
  <si>
    <t>Přesun hmot pro opravy a údržbu do výšky 12 m</t>
  </si>
  <si>
    <t>711212000R00</t>
  </si>
  <si>
    <t>Penetrace podkladu pod hydroizolační nátěr,vč.dod.</t>
  </si>
  <si>
    <t>711212002R00</t>
  </si>
  <si>
    <t>Hydroizolační povlak - nátěr nebo stěrka</t>
  </si>
  <si>
    <t>711212601R00</t>
  </si>
  <si>
    <t>Těsnicí pás do spoje podlaha - stěna</t>
  </si>
  <si>
    <t>711212602R00</t>
  </si>
  <si>
    <t>Těsnicí roh vnější, vnitřní do spoje podlaha-stěna</t>
  </si>
  <si>
    <t>998711101R00</t>
  </si>
  <si>
    <t>Přesun hmot pro izolace proti vodě, výšky do 6 m</t>
  </si>
  <si>
    <t>712341559RT1</t>
  </si>
  <si>
    <t>Povlaková krytina střech do 10°, NAIP přitavením, 1 vrstva - materiál ve specifikaci</t>
  </si>
  <si>
    <t>62836109R</t>
  </si>
  <si>
    <t>Pás asfaltovaný těžký 40 Al + V60 minerál</t>
  </si>
  <si>
    <t>712391171RT1</t>
  </si>
  <si>
    <t>Povlaková krytina střech do 10°, podklad. textilie, 1 vrstva - materiál ve specifikaci</t>
  </si>
  <si>
    <t>69366198R</t>
  </si>
  <si>
    <t>Geotextilie 300 g/m2 š. 200cm 100% PP</t>
  </si>
  <si>
    <t>712372121RU1</t>
  </si>
  <si>
    <t>Krytina střech do 10° fólie, 4 kotvy/m2,ocel,dřevo, tl. izolace do 250 mm, fólie ve specifikaci</t>
  </si>
  <si>
    <t>28322010R</t>
  </si>
  <si>
    <t>Fólie tl. 1,5 mm š. 1600 mm, s PES výztuží, šedá</t>
  </si>
  <si>
    <t>712378003RX0</t>
  </si>
  <si>
    <t>Provedení detailů krytiny u atiky</t>
  </si>
  <si>
    <t>998712102R00</t>
  </si>
  <si>
    <t>Přesun hmot pro povlakové krytiny, výšky do 12 m</t>
  </si>
  <si>
    <t>713131121R00</t>
  </si>
  <si>
    <t>Izolace tepelná stěn přichycením drátem</t>
  </si>
  <si>
    <t>63150946R</t>
  </si>
  <si>
    <t>Deska izolační 1200x600 tl. 160 mm</t>
  </si>
  <si>
    <t>713134211R00</t>
  </si>
  <si>
    <t>Montáž fólie na stěny s přelepením spojů</t>
  </si>
  <si>
    <t>67352182R</t>
  </si>
  <si>
    <t>Fólie hydroizolační difuzní</t>
  </si>
  <si>
    <t>713141326R00</t>
  </si>
  <si>
    <t>63140213.AR</t>
  </si>
  <si>
    <t>713541201R00</t>
  </si>
  <si>
    <t>Tmelení spár protipožárním tmelem</t>
  </si>
  <si>
    <t>998713102R00</t>
  </si>
  <si>
    <t>Přesun hmot pro izolace tepelné, výšky do 12 m</t>
  </si>
  <si>
    <t>762441122RX0</t>
  </si>
  <si>
    <t>Zvýšení atiky, dřevěná kce. opláštěná OSB deskami</t>
  </si>
  <si>
    <t>998762102R00</t>
  </si>
  <si>
    <t>Přesun hmot pro tesařské konstrukce, výšky do 12 m</t>
  </si>
  <si>
    <t>764778113R00</t>
  </si>
  <si>
    <t>PREFA žlab podokapní půlkruhový, RŠ 333 mm</t>
  </si>
  <si>
    <t>764778106R00</t>
  </si>
  <si>
    <t>PREFA, kotlík žlabový kulatý, žlab 333 mm, D 100mm</t>
  </si>
  <si>
    <t>764778122R00</t>
  </si>
  <si>
    <t>PREFA odpadní trouby kruhové, D 100 mm</t>
  </si>
  <si>
    <t>998764102R00</t>
  </si>
  <si>
    <t>Přesun hmot pro klempířské konstr., výšky do 12 m</t>
  </si>
  <si>
    <t>766661112R00</t>
  </si>
  <si>
    <t>Montáž dveří do zárubně,otevíravých 1kř.do 0,8 m</t>
  </si>
  <si>
    <t>61165400R</t>
  </si>
  <si>
    <t>Dveře vnitřní lamino CPL plné 1kř. 60x197, plná DTD</t>
  </si>
  <si>
    <t>61165401R</t>
  </si>
  <si>
    <t>Dveře vnitřní lamino CPL plné 1kř. 70x197, plná DTD</t>
  </si>
  <si>
    <t>61165402R</t>
  </si>
  <si>
    <t>Dveře vnitřní lamino CPL plné 1kř. 80x197, plná DTD</t>
  </si>
  <si>
    <t>766661413R00</t>
  </si>
  <si>
    <t>Montáž dveří protipožár.1kř.do 80 cm, bez kukátka</t>
  </si>
  <si>
    <t>61168501.AR</t>
  </si>
  <si>
    <t>Dveře dřevěné vnitřní hladké EW30  80/197 cm</t>
  </si>
  <si>
    <t>766670021R00</t>
  </si>
  <si>
    <t>Montáž kliky a štítku</t>
  </si>
  <si>
    <t>54914621R</t>
  </si>
  <si>
    <t>Dveřní kování klíč</t>
  </si>
  <si>
    <t>54914624R</t>
  </si>
  <si>
    <t>Dveřní kování WC zámek</t>
  </si>
  <si>
    <t>766669921R00</t>
  </si>
  <si>
    <t>Montáž zámku</t>
  </si>
  <si>
    <t>54926044R</t>
  </si>
  <si>
    <t>Zámek stavební vložkový typ 24026 (80 mm)  P</t>
  </si>
  <si>
    <t>766669117R00</t>
  </si>
  <si>
    <t>Dokování samozavírače na ocelovou zárubeň</t>
  </si>
  <si>
    <t>766669199RX0</t>
  </si>
  <si>
    <t>D+M podlahová dveřní zarážka</t>
  </si>
  <si>
    <t>ks</t>
  </si>
  <si>
    <t>766711001R00</t>
  </si>
  <si>
    <t>Montáž oken a balkonových dveří s vypěněním</t>
  </si>
  <si>
    <t>766601211R00</t>
  </si>
  <si>
    <t>Těsnění okenní spáry, ostění, PT fólie+ PP páska</t>
  </si>
  <si>
    <t>766601229R00</t>
  </si>
  <si>
    <t>Těsnění oken.spáry,parapet,PT folie+PP folie+páska</t>
  </si>
  <si>
    <t>O01</t>
  </si>
  <si>
    <t>Okno plastové 1křídlové 145x145 cm OS</t>
  </si>
  <si>
    <t>O02</t>
  </si>
  <si>
    <t>Okno plastové 1křídlové 145x90 cm OS</t>
  </si>
  <si>
    <t>O03</t>
  </si>
  <si>
    <t>Okno plastové 2křídlové 186x165 cm O/OS</t>
  </si>
  <si>
    <t>998766101R00</t>
  </si>
  <si>
    <t>Přesun hmot pro truhlářské konstr., výšky do 6 m</t>
  </si>
  <si>
    <t>767392113R00</t>
  </si>
  <si>
    <t>Montáž krytiny střech, tvar. plechem, přistřelením</t>
  </si>
  <si>
    <t>15484352RX</t>
  </si>
  <si>
    <t>Profil trapézový TR 150/280 – 0,75</t>
  </si>
  <si>
    <t>767422101RX0</t>
  </si>
  <si>
    <t>Montáž kovové fasády,  rošt opláštění</t>
  </si>
  <si>
    <t>767422102RX0</t>
  </si>
  <si>
    <t>Montáž kovové fasády,  plošné prvky - plech</t>
  </si>
  <si>
    <t>767422111RX0</t>
  </si>
  <si>
    <t>Montáž opláštění - oplechování atiky</t>
  </si>
  <si>
    <t>767422112RX0</t>
  </si>
  <si>
    <t>Montáž opláštění - oplechování soklu</t>
  </si>
  <si>
    <t>767425131RX0</t>
  </si>
  <si>
    <t>Opláštění - lemování oken, vrat a dveří</t>
  </si>
  <si>
    <t>767425138RX0</t>
  </si>
  <si>
    <t>Opláštění - lemování rohů</t>
  </si>
  <si>
    <t>767649191R00</t>
  </si>
  <si>
    <t>Montáž doplňků dveří, samozavírače hydraulického</t>
  </si>
  <si>
    <t>SZH01</t>
  </si>
  <si>
    <t>Samozavírač dveřní  hydraulický</t>
  </si>
  <si>
    <t>767646510R00</t>
  </si>
  <si>
    <t>Montáž dveří ocelových jednokřídlových</t>
  </si>
  <si>
    <t>D01</t>
  </si>
  <si>
    <t>767651240R00</t>
  </si>
  <si>
    <t>Montáž vrat otočných do ocel.zárubně, pl.nad 13 m2</t>
  </si>
  <si>
    <t>V01</t>
  </si>
  <si>
    <t>767995103R00</t>
  </si>
  <si>
    <t>Výroba a montáž kov. atypických konstrukcí, oc. výměna nad vraty</t>
  </si>
  <si>
    <t>kg</t>
  </si>
  <si>
    <t>Výroba a montáž kov. atypických konstrukcí, nosná konstrukce solárních panelů (1ks)</t>
  </si>
  <si>
    <t>767211112RX0</t>
  </si>
  <si>
    <t>D+Montáž nových schodů stávající vestavby, vš. zábradlí</t>
  </si>
  <si>
    <t>767321298RX0</t>
  </si>
  <si>
    <t>D+M fasádní zavěšené stříšky 6250/2500</t>
  </si>
  <si>
    <t>767321299RX0</t>
  </si>
  <si>
    <t>D+M fasádní zavěšené stříšky 12250/2500</t>
  </si>
  <si>
    <t>998767102R00</t>
  </si>
  <si>
    <t>Přesun hmot pro zámečnické konstr., výšky do 12 m</t>
  </si>
  <si>
    <t>771100010RAB</t>
  </si>
  <si>
    <t>Vyrovnání podk.samoniv.hmotou inter., nivelační hmota tl. 6 mm, penetrace</t>
  </si>
  <si>
    <t>771475014RV4</t>
  </si>
  <si>
    <t>Obklad soklíků keram.rovných, tmel,výška 10 cm</t>
  </si>
  <si>
    <t>597642410R</t>
  </si>
  <si>
    <t>Dlažba keramická matná sokl 300x80x9 mm</t>
  </si>
  <si>
    <t>771575109RV4</t>
  </si>
  <si>
    <t>Montáž podlah keram.,hladké, tmel, 30x30 cm</t>
  </si>
  <si>
    <t>597642030R</t>
  </si>
  <si>
    <t>Dlažba kramická matná 300x300x9 mm</t>
  </si>
  <si>
    <t>597642031R</t>
  </si>
  <si>
    <t>Dlažba keramická protiskluz. SB 300x300x9 mm</t>
  </si>
  <si>
    <t>771579791R00</t>
  </si>
  <si>
    <t>Příplatek za plochu podlah keram. do 5 m2 jednotl.</t>
  </si>
  <si>
    <t>771578011R00</t>
  </si>
  <si>
    <t>Spára podlaha - stěna, silikonem</t>
  </si>
  <si>
    <t>998771101R00</t>
  </si>
  <si>
    <t>Přesun hmot pro podlahy z dlaždic, výšky do 6 m</t>
  </si>
  <si>
    <t>776101121R00</t>
  </si>
  <si>
    <t>Provedení penetrace podkladu</t>
  </si>
  <si>
    <t>776421100RU1</t>
  </si>
  <si>
    <t>Lepení podlahových soklíků z PVC a vinylu, včetně dodávky soklíku PVC</t>
  </si>
  <si>
    <t>776521100RT1</t>
  </si>
  <si>
    <t>Lepení povlak.podlah z pásů PVC na lepidlo, pouze položení - PVC ve specifikaci</t>
  </si>
  <si>
    <t>61194202RX</t>
  </si>
  <si>
    <t>Podlaha Vinylová</t>
  </si>
  <si>
    <t>776981121R00</t>
  </si>
  <si>
    <t>Lišta nerezová přechodová, stejná výška krytin</t>
  </si>
  <si>
    <t>998776101R00</t>
  </si>
  <si>
    <t>Přesun hmot pro podlahy povlakové, výšky do 6 m</t>
  </si>
  <si>
    <t>777561020R00</t>
  </si>
  <si>
    <t>Vyrovnání podlahy stěrkou tloušťky 2 mm</t>
  </si>
  <si>
    <t>777615214R00</t>
  </si>
  <si>
    <t>Nátěry podlah betonových  2x</t>
  </si>
  <si>
    <t>998777101R00</t>
  </si>
  <si>
    <t>Přesun hmot pro podlahy syntetické, výšky do 6 m</t>
  </si>
  <si>
    <t>781101111R00</t>
  </si>
  <si>
    <t>Vyrovnání podkladu maltou ze SMS tl. do 7 mm</t>
  </si>
  <si>
    <t>781101210R00</t>
  </si>
  <si>
    <t>Penetrace podkladu pod obklady</t>
  </si>
  <si>
    <t>781415016RT3</t>
  </si>
  <si>
    <t>Montáž obkladů stěn, porovin.,tmel, nad 20x25 cm</t>
  </si>
  <si>
    <t>597813709R</t>
  </si>
  <si>
    <t>Obkládačka 25x33 světle šedá lesk</t>
  </si>
  <si>
    <t>781497111R00</t>
  </si>
  <si>
    <t xml:space="preserve">Lišta hliníková ukončovacích k obkladům </t>
  </si>
  <si>
    <t>781497121R00</t>
  </si>
  <si>
    <t xml:space="preserve">Lišta hliníková rohová k obkladům </t>
  </si>
  <si>
    <t>998781101R00</t>
  </si>
  <si>
    <t>Přesun hmot pro obklady keramické, výšky do 6 m</t>
  </si>
  <si>
    <t>783222100R00</t>
  </si>
  <si>
    <t>Nátěr syntetický kovových konstrukcí dvojnásobný</t>
  </si>
  <si>
    <t>784191101R00</t>
  </si>
  <si>
    <t>Penetrace podkladu univerzální 1x</t>
  </si>
  <si>
    <t>784195212R00</t>
  </si>
  <si>
    <t>Malba bílá, bez penetrace, 2 x</t>
  </si>
  <si>
    <t>005121020R</t>
  </si>
  <si>
    <t xml:space="preserve">Zařízení staveniště </t>
  </si>
  <si>
    <t>Soubor</t>
  </si>
  <si>
    <t>005211080R</t>
  </si>
  <si>
    <t xml:space="preserve">Bezpečnostní a hygienická opatření na staveništi </t>
  </si>
  <si>
    <t>005241010R</t>
  </si>
  <si>
    <t xml:space="preserve">Dokumentace skutečného provedení </t>
  </si>
  <si>
    <t/>
  </si>
  <si>
    <t>END</t>
  </si>
  <si>
    <t>E01</t>
  </si>
  <si>
    <t>E02</t>
  </si>
  <si>
    <t>Objekt haly</t>
  </si>
  <si>
    <t>ESI pro halu</t>
  </si>
  <si>
    <t>Objekt nových vestavků</t>
  </si>
  <si>
    <t>ÚT pro nové vestavky</t>
  </si>
  <si>
    <t>ESI pro nové vestavky</t>
  </si>
  <si>
    <t>139711101R00</t>
  </si>
  <si>
    <t>Vykopávka v uzavřených prostorách v hor.1-4</t>
  </si>
  <si>
    <t>229940020RA0</t>
  </si>
  <si>
    <t>Trubkové mikropiloty D 105, včetně injektáže</t>
  </si>
  <si>
    <t>274313621R00</t>
  </si>
  <si>
    <t xml:space="preserve">Beton základových pasů prostý C 20/25 </t>
  </si>
  <si>
    <t>275321321R00</t>
  </si>
  <si>
    <t>Železobeton základových patek C 20/25</t>
  </si>
  <si>
    <t>275361821R00</t>
  </si>
  <si>
    <t>Výztuž základ. patek z betonářské oceli 10 505 (R)</t>
  </si>
  <si>
    <t>311238137R00</t>
  </si>
  <si>
    <t>Zdivo keramické 30 AKU Z P20 na MC 10, tl.300 mm</t>
  </si>
  <si>
    <t>317168131R00</t>
  </si>
  <si>
    <t>Překlad keramický 7 vysoký 70x235x1250 mm</t>
  </si>
  <si>
    <t>342248120R00</t>
  </si>
  <si>
    <t>Příčky keramické 11,5 AKU na MVC 5, tl. 115 mm</t>
  </si>
  <si>
    <t>342016221R00</t>
  </si>
  <si>
    <t>Příčka SDK tl.205mm,2x ocel.kce,2x oplášť.,RB 12,5</t>
  </si>
  <si>
    <t>342013321R00</t>
  </si>
  <si>
    <t>Příčka SDK tl.150 mm,ocel.kce,2x oplášť.,RB 12,5mm</t>
  </si>
  <si>
    <t>342013323R00</t>
  </si>
  <si>
    <t>Příčka SDKtl.150 mm,ocel.kce,2x oplášť.,RBI 12,5mm</t>
  </si>
  <si>
    <t>342013123R00</t>
  </si>
  <si>
    <t>Příčka SDK tl.100mm,ocel.kce,2x oplášť.,RBI 12,5mm</t>
  </si>
  <si>
    <t>342091022R00</t>
  </si>
  <si>
    <t>Příplatek za otvor 4 m2 v SDK příčce 1x UA,2x opl.</t>
  </si>
  <si>
    <t>347014113R00</t>
  </si>
  <si>
    <t>Předstěna SDK,tl.55mm,1x ocel.kce CD,1x RBI 12,5mm</t>
  </si>
  <si>
    <t>342091059RX0</t>
  </si>
  <si>
    <t>Příplatek za ukončení příčky ve volném prostoru</t>
  </si>
  <si>
    <t>411321315R00</t>
  </si>
  <si>
    <t>Stropy deskové ze železobetonu C 20/25</t>
  </si>
  <si>
    <t>411361821R00</t>
  </si>
  <si>
    <t>Výztuž stropů z betonářské oceli 10505(R)</t>
  </si>
  <si>
    <t>411361921RT5</t>
  </si>
  <si>
    <t>Výztuž stropů svařovanou sítí , průměr drátu  6,0, oka 150/150 mm KH20</t>
  </si>
  <si>
    <t>411351801R00</t>
  </si>
  <si>
    <t>Bednění čel stropních desek, zřízení</t>
  </si>
  <si>
    <t>411351802R00</t>
  </si>
  <si>
    <t>Bednění čel stropních desek, odstranění</t>
  </si>
  <si>
    <t>417321315R00</t>
  </si>
  <si>
    <t>Ztužující pásy a věnce z betonu železového C 20/25</t>
  </si>
  <si>
    <t>417361821R00</t>
  </si>
  <si>
    <t>Výztuž ztužujících pásů a věnců z oceli 10505(R)</t>
  </si>
  <si>
    <t>417351115R00</t>
  </si>
  <si>
    <t>Bednění ztužujících pásů a věnců - zřízení</t>
  </si>
  <si>
    <t>417351116R00</t>
  </si>
  <si>
    <t>Bednění ztužujících pásů a věnců - odstranění</t>
  </si>
  <si>
    <t>413351107R00</t>
  </si>
  <si>
    <t>Bednění nosníků - zřízení</t>
  </si>
  <si>
    <t>413351108R00</t>
  </si>
  <si>
    <t>Bednění nosníků - odstranění</t>
  </si>
  <si>
    <t>413351213R00</t>
  </si>
  <si>
    <t>Podpěrná konstr.nosníků do 4 m,do 10 kPa - zřízení</t>
  </si>
  <si>
    <t>413351214R00</t>
  </si>
  <si>
    <t>Podpěrná konstr.nosníků do 4 m,10 kPa - odstranění</t>
  </si>
  <si>
    <t>416021128R00</t>
  </si>
  <si>
    <t>Podhledy SDK, kovová.kce CD. 1x deska RFI 15 mm</t>
  </si>
  <si>
    <t>416021126R00</t>
  </si>
  <si>
    <t>Podhledy SDK, kovová.kce CD. 1x deska RF 15 mm</t>
  </si>
  <si>
    <t>416091081R00</t>
  </si>
  <si>
    <t>Příplatek k podhledu sádrokart. za plochu do 2 m2</t>
  </si>
  <si>
    <t>416091082R00</t>
  </si>
  <si>
    <t>Příplatek k podhledu sádrokart. za plochu do 5 m2</t>
  </si>
  <si>
    <t>416091083R00</t>
  </si>
  <si>
    <t>Příplatek k podhledu sádrokart. za plochu do 10 m2</t>
  </si>
  <si>
    <t>612421615R00</t>
  </si>
  <si>
    <t>Omítka vnitřní zdiva, MVC, hrubá zatřená</t>
  </si>
  <si>
    <t>612425931RT2</t>
  </si>
  <si>
    <t>Omítka vápenná vnitřního ostění - štuková, s použitím suché maltové směsi</t>
  </si>
  <si>
    <t>612473186R00</t>
  </si>
  <si>
    <t>Příplatek za zabudované rohovníky</t>
  </si>
  <si>
    <t>631312141R00</t>
  </si>
  <si>
    <t>Doplnění rýh betonem v dosavadních mazaninách</t>
  </si>
  <si>
    <t>631319155R00</t>
  </si>
  <si>
    <t>Příplatek za přehlaz. mazanin pod povlaky tl. 24cm</t>
  </si>
  <si>
    <t>632451021R00</t>
  </si>
  <si>
    <t>Vyrovnávací potěr MC 15, v pásu, tl. 20 mm</t>
  </si>
  <si>
    <t>632451024R00</t>
  </si>
  <si>
    <t>Vyrovnávací potěr MC 15, v pásu, tl. 50 mm</t>
  </si>
  <si>
    <t>632411105RT1</t>
  </si>
  <si>
    <t>Samonivelační stěrka ruč.zpracování tl.5 mm, samonivelační polymercementová stěrka 20 MPa</t>
  </si>
  <si>
    <t>642942212R00</t>
  </si>
  <si>
    <t>Osazení zárubně do sádrokarton. příčky tl. 100 mm</t>
  </si>
  <si>
    <t>553310021R</t>
  </si>
  <si>
    <t>Zárubeň ocelová 100, 700x1970 L, P</t>
  </si>
  <si>
    <t>642942214R00</t>
  </si>
  <si>
    <t>Osazení zárubně do sádrokarton. příčky tl. 150 mm</t>
  </si>
  <si>
    <t>553310041R</t>
  </si>
  <si>
    <t>Zárubeň ocelová 150, 700x1970 L, P</t>
  </si>
  <si>
    <t>553310042R</t>
  </si>
  <si>
    <t>Zárubeň ocelová 150, 800x1970 L, P</t>
  </si>
  <si>
    <t>648991113RT4</t>
  </si>
  <si>
    <t>Osazení parapet.desek plast. a lamin. š.nad 20cm, včetně dodávky plastové parapetní desky š. 350 mm</t>
  </si>
  <si>
    <t>970251200R00</t>
  </si>
  <si>
    <t>Řezání železobetonu hl. řezu 200 mm</t>
  </si>
  <si>
    <t>965042221RT2</t>
  </si>
  <si>
    <t>Bourání mazanin betonových tl. nad 10 cm, pl. 1 m2, ručně tl. mazaniny 15 - 20 cm</t>
  </si>
  <si>
    <t>965049112R00</t>
  </si>
  <si>
    <t>Příplatek, bourání mazanin se svař.síťí nad 10 cm</t>
  </si>
  <si>
    <t>762526811R00</t>
  </si>
  <si>
    <t>Demontáž podlah bez polštářů z dřevotřísky do 2 cm</t>
  </si>
  <si>
    <t>767996803R00</t>
  </si>
  <si>
    <t>Demontáž atypických ocelových konstr. do 250 kg</t>
  </si>
  <si>
    <t>61143774.AR</t>
  </si>
  <si>
    <t>766810010RAE</t>
  </si>
  <si>
    <t>Kuchyňské linky dodávka a montáž, linka 240 cm</t>
  </si>
  <si>
    <t>767995103RX0</t>
  </si>
  <si>
    <t>Výroba a montáž kov. atypických konstrukcí, ocelové konstrukce vestavků</t>
  </si>
  <si>
    <t>767995103RX1</t>
  </si>
  <si>
    <t>Výroba a montáž kov. atypických konstrukcí, ocelový strop zděného vestavku</t>
  </si>
  <si>
    <t>15484511R</t>
  </si>
  <si>
    <t>Profil trapézový CB 40/160 x 0,50 mm, pozink.</t>
  </si>
  <si>
    <t>15484534R</t>
  </si>
  <si>
    <t>Z01</t>
  </si>
  <si>
    <t>D+M ocelového schodiště š. 1470mm, vč. zábradlí, 17x stupeň 181,7/270 mm</t>
  </si>
  <si>
    <t>Z02</t>
  </si>
  <si>
    <t>D+M ocelového zábradlí vestavků v.930 mm</t>
  </si>
  <si>
    <t>Samozavírač dveřní hydraulický</t>
  </si>
  <si>
    <t>Dlažba keramická protiskluz. 300x300x9 mm</t>
  </si>
  <si>
    <t>61194202R</t>
  </si>
  <si>
    <t>783226100R00</t>
  </si>
  <si>
    <t>Nátěr syntetický kovových konstrukcí základní</t>
  </si>
  <si>
    <t>Malba, bílá, bez penetrace, 2 x</t>
  </si>
  <si>
    <t>M33</t>
  </si>
  <si>
    <t>Montáže dopravních zař. a vah</t>
  </si>
  <si>
    <t>330030000RA0</t>
  </si>
  <si>
    <t>767995103RX2</t>
  </si>
  <si>
    <t>Výroba a montáž kov. atypických konstrukcí, ocelové konstrukce pro solární panely</t>
  </si>
  <si>
    <t>Dveře venkovní vstupní 800/2000 vč. rámu a kování BT3</t>
  </si>
  <si>
    <t>Okno plastové 1 křídlové 1700x1780 OS BT3/P2A</t>
  </si>
  <si>
    <t>Zakázka</t>
  </si>
  <si>
    <t>Hala Q9 - elektroinstalace - I. etapa</t>
  </si>
  <si>
    <t>CENA CELKEM BEZ DPH</t>
  </si>
  <si>
    <t>PD</t>
  </si>
  <si>
    <t>P-317148</t>
  </si>
  <si>
    <t>CENA CELKEM S DPH</t>
  </si>
  <si>
    <t xml:space="preserve">         MATERIÁL</t>
  </si>
  <si>
    <t xml:space="preserve">        MONTÁŽE</t>
  </si>
  <si>
    <t>Položka</t>
  </si>
  <si>
    <t>Popis</t>
  </si>
  <si>
    <t>Množství</t>
  </si>
  <si>
    <t>Jednotka</t>
  </si>
  <si>
    <t>Jed.cena</t>
  </si>
  <si>
    <t>CELKEM</t>
  </si>
  <si>
    <t>A</t>
  </si>
  <si>
    <t>Svítidlo přisazené LED 30W / 120° / IP65 / 3900 lm / 5000°K / Ra90 / 257*137*102 mm</t>
  </si>
  <si>
    <t>AN</t>
  </si>
  <si>
    <t>Svítidlo přisazené LED 30W / 120° / IP65 / 3900 lm / 5000°K / Ra90 / 257*137*102 mm s inverorem</t>
  </si>
  <si>
    <t>B</t>
  </si>
  <si>
    <t>Svítidlo přisazené LED 60W / 120° / IP65 / 8200 lm / 5000°K / Ra90 / 488*137*102 mm</t>
  </si>
  <si>
    <t>BN</t>
  </si>
  <si>
    <t>Svítidlo přisazené LED 60W / 120° / IP65 / 8200 lm / 5000°K / Ra90 / 488*137*102 mm s invertorem</t>
  </si>
  <si>
    <t>C</t>
  </si>
  <si>
    <t>Svítidlo přisazené LED 56W / 180° / IP20 / 4460 lm / 4000°K / Ra80 / 1200*62*50 mm</t>
  </si>
  <si>
    <t>CN</t>
  </si>
  <si>
    <t>Svítidlo přisazené LED 56W / 180° / IP20 / 4460 lm / 4000°K / Ra80 / 1200*62*50 mm s invertorem</t>
  </si>
  <si>
    <t>D</t>
  </si>
  <si>
    <t>Svítidlo přisazené / podhledové LED 27W / 180° / IP20 / 2150 lm / 4000°K / Ra80 / r240</t>
  </si>
  <si>
    <t>E/IR</t>
  </si>
  <si>
    <t>Svítidlo přisazené LED 35W / 180° / IP44 / 3250 lm / 4000°K / Ra80 s IR čidlem</t>
  </si>
  <si>
    <t>F</t>
  </si>
  <si>
    <t>Svítidlo LED street 60W / 7500 lm / min IP65 na malém výložníku ( l=20 cm )</t>
  </si>
  <si>
    <t>N</t>
  </si>
  <si>
    <t xml:space="preserve">Svítidlo LED 8W nouzové s piktogramy / IP44 </t>
  </si>
  <si>
    <t>spínač přisazený řazení 6 - 10A / 230V AC - ABB Tango</t>
  </si>
  <si>
    <t>spínač přisazený řazení 1 - 10A / 230V AC - ABB Tango</t>
  </si>
  <si>
    <t>spínač přisazený řazení 1 - 10A / 230V AC, IP44 - ABB VARIANT+</t>
  </si>
  <si>
    <t>spínač přisazený řazení 5 - 10A / 230V AC - ABB Tango</t>
  </si>
  <si>
    <t>spínač přisazený řazení 6+6 - 10A / 230V AC - ABB Tango</t>
  </si>
  <si>
    <t>spínač přisazený řazení 1/0 - 10A / 230V AC - ABB Tango</t>
  </si>
  <si>
    <t>zásuvka vestavná - 16A / 230V AC včetně rámečku a krytu (do násobných rámečků) - ABB Variant+</t>
  </si>
  <si>
    <t>zásuvka přisazená - 16A / 230V AC včetně přepěťové ochr. T3, IP44 - ABB Variant +</t>
  </si>
  <si>
    <t>Svorkovnice vestavná pro pohyblivý přívod (např. vařič apod.) - 16A / 400 V AC, včetně rámečku a krytu (do nás. rám.)</t>
  </si>
  <si>
    <t>Svorky zemnící a připojovací</t>
  </si>
  <si>
    <t>Ekvipotenciální přípojnice EPP přisazená / vestavná, včetně krabice</t>
  </si>
  <si>
    <t>Ochr. přípojnice OP, včetně krabice</t>
  </si>
  <si>
    <t>Krabice KP přístroiová hluboká pro násobnou montáž</t>
  </si>
  <si>
    <t>Krabice odbočná včetně Wago svorek</t>
  </si>
  <si>
    <t>Krabice KP přístroiová hluboká pro násobnou montáž včetně svorek Wago</t>
  </si>
  <si>
    <t>Krabice 1902 včetně svorek Wago</t>
  </si>
  <si>
    <t>Krabice KO97 včetně svorek Wago</t>
  </si>
  <si>
    <t>Krabice Abox, IP54-66 včetně svorek Wago</t>
  </si>
  <si>
    <t>El. instal.  trubka panc. tuhá d23 vč. úchytů</t>
  </si>
  <si>
    <t>El. instal.  trubka panc. tuhá d29 vč. úchytů</t>
  </si>
  <si>
    <t>El. instal.  trubka panc. tuhá d36 vč. úchytů</t>
  </si>
  <si>
    <t xml:space="preserve">El. instal. trubka 2316 </t>
  </si>
  <si>
    <t>El. instal. trubka 2323</t>
  </si>
  <si>
    <t>El. instal. trubka 2329</t>
  </si>
  <si>
    <t>El. instal. trubka 2336</t>
  </si>
  <si>
    <t>žlab Mars 62/50 včetně víka a podpěr a pomocných konstrukcí</t>
  </si>
  <si>
    <t>žlab Mars 125/100 včetně víka a podpěr a pomocných konstrukcí</t>
  </si>
  <si>
    <t>žlab Mars 250/100 včetně víka a podpěr a pomocných konstrukcí</t>
  </si>
  <si>
    <t>žlab Mars 500/100 včetně víka a podpěr a pomocných konstrukcí</t>
  </si>
  <si>
    <t>řetízek pro zavěšení žlabů</t>
  </si>
  <si>
    <t>ocel. závěsy pro řetízky - strop trapéz / žlab</t>
  </si>
  <si>
    <t>chránička KF / PEHD 40</t>
  </si>
  <si>
    <t>chránička KF / PEHD 110</t>
  </si>
  <si>
    <t>Podružný, spojovací, připojovací, kotevní a upevňovací materiál, svorky, závěsy, kabelová oka a veškeré příslušenství</t>
  </si>
  <si>
    <t>Kabel CYKY-O 2x1,5</t>
  </si>
  <si>
    <t>Kabel CYKY-O 3x1,5</t>
  </si>
  <si>
    <t>Kabel CYKY-O 7x1,5</t>
  </si>
  <si>
    <t>Kabel CYKY-O 12x1,5</t>
  </si>
  <si>
    <t>Kabel CYKY-J 3x1,5</t>
  </si>
  <si>
    <t>Kabel CYKY-J 4x1,5</t>
  </si>
  <si>
    <t>Kabel CYKY-J 5x1,5</t>
  </si>
  <si>
    <t>Kabel CYKY-J 3x2,5</t>
  </si>
  <si>
    <t>Kabel CYKY-J 5x2,5</t>
  </si>
  <si>
    <t>Kabel CYKY-J 5x10</t>
  </si>
  <si>
    <t>Kabel CYKY-J 5x16</t>
  </si>
  <si>
    <t>Kabel JYTY-O 2x1</t>
  </si>
  <si>
    <t>Kabel JYTY-O 4x1</t>
  </si>
  <si>
    <t>Vodič CYA 6</t>
  </si>
  <si>
    <t>Vodič CYA 16</t>
  </si>
  <si>
    <t>Ukončení vodiče v rozvaděči do 2,5mm2</t>
  </si>
  <si>
    <t>Ukončení vodiče v rozvaděči do 6mm2</t>
  </si>
  <si>
    <t>Ukončení vodiče v rozvaděči do 25mm2</t>
  </si>
  <si>
    <t>Rozvaděč RH</t>
  </si>
  <si>
    <t>Rozvaděč R1</t>
  </si>
  <si>
    <t>Rozvaděč R2</t>
  </si>
  <si>
    <t>Rozvaděč R3</t>
  </si>
  <si>
    <t>Rozvaděč RFE</t>
  </si>
  <si>
    <t>Topný kabel do okapu 3200W</t>
  </si>
  <si>
    <t>Čidlo teploty a vlhkosti</t>
  </si>
  <si>
    <t>Připojení destratifikátorů</t>
  </si>
  <si>
    <t>Připojení bojlerů</t>
  </si>
  <si>
    <t>Připojení ventilátorů</t>
  </si>
  <si>
    <t xml:space="preserve">Průchod na střechu - trubka, izolace, </t>
  </si>
  <si>
    <t>Kabel AYKY 3Bx240+120 mm2 vč. kabelových ok</t>
  </si>
  <si>
    <t>silnostěnný plastový žlab KZ10</t>
  </si>
  <si>
    <t>výstražná fólie PE 3201mmm</t>
  </si>
  <si>
    <t>vytýčení kabelové rýhy, výkop kabelové rýhy 35/70-100cm, uložení chrániček, kabelů a fólie, písk. lože, zához, zhutnění,</t>
  </si>
  <si>
    <t>písek</t>
  </si>
  <si>
    <t>likvidace odpadů</t>
  </si>
  <si>
    <t>Podružný, spojovací, připojovací, kotevní a upevňovací materiál, svorky a veškeré příslušenství</t>
  </si>
  <si>
    <t>zemnící drát AlMgSi d8 ( svody  vč. podpěr )</t>
  </si>
  <si>
    <t>zemnící drát AlMgSi d8 polotvrdý - izolovaný vč. podpěr</t>
  </si>
  <si>
    <t>zemnicí páska FeZn 30/4</t>
  </si>
  <si>
    <t xml:space="preserve">ochranný úhelník </t>
  </si>
  <si>
    <t>držák ochr. úhelníku</t>
  </si>
  <si>
    <t>podpěra na střechu - typ dle kyrtiny střechy</t>
  </si>
  <si>
    <t>svorka spojovací SS</t>
  </si>
  <si>
    <t>svorka připojovací SP</t>
  </si>
  <si>
    <t xml:space="preserve">svorka zkušební SZ </t>
  </si>
  <si>
    <t>svorka křížová SK</t>
  </si>
  <si>
    <t>svorka okapová SO</t>
  </si>
  <si>
    <t>svorka SR02 (páska-páska)</t>
  </si>
  <si>
    <t>svorka SR03 (páska-drát)</t>
  </si>
  <si>
    <t>jímací tyč JT oddálená AlMgSi, výška cca 2,5m, , horizontální izolované tyče pro upevnění 3x 1,5m, příslušenství</t>
  </si>
  <si>
    <t>jímací tyč JT oddálená AlMgSi, výška cca 2m,  horizontální izolované tyče pro upevnění 3x 1,5m, příslušenství</t>
  </si>
  <si>
    <t>Podružný, spojovací, připojovací, kotevní a upevňovací materiál, svorky, závěsy a veškeré příslušenství</t>
  </si>
  <si>
    <t>Nastavení , zprovoznění, parametrizace</t>
  </si>
  <si>
    <t>hod</t>
  </si>
  <si>
    <t>Protokoly a předání</t>
  </si>
  <si>
    <t>Zkušební provoz</t>
  </si>
  <si>
    <t xml:space="preserve">Práce ve výšce </t>
  </si>
  <si>
    <t>Revize el.zařízení</t>
  </si>
  <si>
    <t>Zakreslení skutečného stavu</t>
  </si>
  <si>
    <t>paré</t>
  </si>
  <si>
    <t>Montážní plošiny</t>
  </si>
  <si>
    <t>Koordinace s ostatními profesemi</t>
  </si>
  <si>
    <t>Autorizovaný dohled projektanta</t>
  </si>
  <si>
    <t>Požární ucpávky EI30</t>
  </si>
  <si>
    <t>zásuvky v hale instalovány nejsou</t>
  </si>
  <si>
    <t>7)</t>
  </si>
  <si>
    <t>okruhy budou připojeny na již připravené jističe odpovídajícího rozváděče</t>
  </si>
  <si>
    <t>6)</t>
  </si>
  <si>
    <t>dodávka a montáž spínačů nových okruhů</t>
  </si>
  <si>
    <t>5)</t>
  </si>
  <si>
    <t>Dodávka a montáž nových kabelových přívodů ke svítidlům - včetně chrániček a žlabů</t>
  </si>
  <si>
    <t>4)</t>
  </si>
  <si>
    <t>1/2 svítidel bue přesunuta a namontována na strop podesty pro nově vzniklý prostor pod podestou.</t>
  </si>
  <si>
    <t>3)</t>
  </si>
  <si>
    <t>1/2 svítidel bude posunuta do nového umístění</t>
  </si>
  <si>
    <t>2)</t>
  </si>
  <si>
    <t>demontáž všech svítidel hlavního osvětlení</t>
  </si>
  <si>
    <t>1)</t>
  </si>
  <si>
    <t>II. etapa je doplnění osvětlení a zásuvek do prostor vzniklých vestavbou mezipatra do místnosti 2-1.00 (hala)</t>
  </si>
  <si>
    <t>ocel. závěsy pro závitovou tyč</t>
  </si>
  <si>
    <t>závitová tyč M8/1m</t>
  </si>
  <si>
    <t>Svítidlo přisazené LED 30W / 120° / IP65 / 3900 lm / 5000°K / Ra90 / 257*137*102 mm s invertorem - montáž</t>
  </si>
  <si>
    <t>Svítidlo přisazené LED 30W / 120° / IP65 / 3900 lm / 5000°K / Ra90 / 257*137*102 mm s invertorem - demontáž</t>
  </si>
  <si>
    <t>Svítidlo přisazené LED 30W / 120° / IP65 / 3900 lm / 5000°K / Ra90 / 257*137*102 mm - montáž</t>
  </si>
  <si>
    <t>Svítidlo přisazené LED 30W / 120° / IP65 / 3900 lm / 5000°K / Ra90 / 257*137*102 mm - demontáž</t>
  </si>
  <si>
    <t>III. etapa je doplnění osvětlení a zásuvek do prostor vzniklých vestavbou mezipatra do místnosti 3-1.00 (hala)</t>
  </si>
  <si>
    <t>IV. etapa je doplnění osvětlení a zásuvek do prostor vzniklých vestavbou mezipatra do místnosti 1-1.00 (hala)</t>
  </si>
  <si>
    <t>Pororošt vč. Montáže</t>
  </si>
  <si>
    <t>VZT pro halu</t>
  </si>
  <si>
    <t>VZT pro nové vestavky</t>
  </si>
  <si>
    <t>SLP pro halu</t>
  </si>
  <si>
    <t>SLP pro nové vestavky</t>
  </si>
  <si>
    <t>E03</t>
  </si>
  <si>
    <t>Fotovolatika</t>
  </si>
  <si>
    <t>Hala Q9 - elektroinstalace</t>
  </si>
  <si>
    <t>Kabel CYKY-J 5x25</t>
  </si>
  <si>
    <t>Kabel SYKFY 3x2x0,5 mm2</t>
  </si>
  <si>
    <t xml:space="preserve">zemnící drát AlMgSi d8 </t>
  </si>
  <si>
    <t>Fotovoltaický panel 300Wp  ( 990 x 1650 mm )</t>
  </si>
  <si>
    <t>Kabel SOLAKABEL 6mm2</t>
  </si>
  <si>
    <t>Trubka PVC ohebná pr.23mm UV odolná</t>
  </si>
  <si>
    <t>Stahovací páska 280mm/5mm UV odolná</t>
  </si>
  <si>
    <t>H profil</t>
  </si>
  <si>
    <t>Kotevní profil H profilu vč. šroubu</t>
  </si>
  <si>
    <t>Spojka H profilu</t>
  </si>
  <si>
    <t>šrou a matice na upevnění fotovoltaického panelu</t>
  </si>
  <si>
    <t>Upevňovací profil panelu koncový "Z"</t>
  </si>
  <si>
    <t>Upevňovací profil panelu průběžný "U"</t>
  </si>
  <si>
    <t>Koncovna H profilu</t>
  </si>
  <si>
    <t>Měnič 30 kW / min 2x MPPT, přepěťová ochrana DC, časové zpoždění nájezdu po vypnutí, hlídání frakvence</t>
  </si>
  <si>
    <t>Trubka PVC pr.100mm pevná - průchod střechou s 2x 45°ohyb vč. protipožárních úprav a vniknutí vody</t>
  </si>
  <si>
    <t>Konektor MP4</t>
  </si>
  <si>
    <t>pomocný materiál</t>
  </si>
  <si>
    <t>XBOX - komunikační modul vč. přípojky</t>
  </si>
  <si>
    <t>Práce ve výšce a doprava materiálu na střechu</t>
  </si>
  <si>
    <t>Revize fotovoltaické elektrárny</t>
  </si>
  <si>
    <t>Autorizovaný dozor stavby</t>
  </si>
  <si>
    <t>E1 - OBJEKT HALY</t>
  </si>
  <si>
    <t>Etapa III. - fotovoltaika</t>
  </si>
  <si>
    <t>Logistický areál Měšice - Q-Park, hala Q9</t>
  </si>
  <si>
    <t>Stavební úpravy - 1.etapa</t>
  </si>
  <si>
    <t>VYTÁPĚNÍ</t>
  </si>
  <si>
    <t>Vypracoval:  R. Mrňák</t>
  </si>
  <si>
    <t>Datum: 09/2017</t>
  </si>
  <si>
    <t>Pos.č.</t>
  </si>
  <si>
    <t>popis výkonu</t>
  </si>
  <si>
    <t>m.j.</t>
  </si>
  <si>
    <t>jedn. cena</t>
  </si>
  <si>
    <t>Cena</t>
  </si>
  <si>
    <t>T-01</t>
  </si>
  <si>
    <t>Potrubí z mědi Sanco 15x1</t>
  </si>
  <si>
    <t>T-02</t>
  </si>
  <si>
    <t>Potrubí z mědi Sanco 18x1</t>
  </si>
  <si>
    <t>T-03</t>
  </si>
  <si>
    <t>Potrubí z mědi Sanco 22x1</t>
  </si>
  <si>
    <t>T-04</t>
  </si>
  <si>
    <t>Tvarovky</t>
  </si>
  <si>
    <t>T-05</t>
  </si>
  <si>
    <t>Ocelové potrubí, DN25</t>
  </si>
  <si>
    <t>T-06</t>
  </si>
  <si>
    <t>Ocelové potrubí, DN50</t>
  </si>
  <si>
    <t>T-07</t>
  </si>
  <si>
    <t>Izolace potrubí Tubolit 9mm/15-22</t>
  </si>
  <si>
    <t>T-08</t>
  </si>
  <si>
    <t>Izolace potrubí Tubolit 30mm/32-56</t>
  </si>
  <si>
    <t>T-09</t>
  </si>
  <si>
    <t>Otopné těleso Korado Radik VK 11-060080-60</t>
  </si>
  <si>
    <t>T-10</t>
  </si>
  <si>
    <t>Otopné těleso Korado Radik VK 11-060100-60</t>
  </si>
  <si>
    <t>T-11</t>
  </si>
  <si>
    <t>Otopné těleso Korado Radik VK 21-060080-60</t>
  </si>
  <si>
    <t>T-12</t>
  </si>
  <si>
    <t>Otopné těleso Korado Radik VK 21-060120-60</t>
  </si>
  <si>
    <t>T-13</t>
  </si>
  <si>
    <t>Otopné těleso Korado Radik VK 22-060080-60</t>
  </si>
  <si>
    <t>T-14</t>
  </si>
  <si>
    <t>Termostatická hlavice Heimeier pro VK</t>
  </si>
  <si>
    <t>T-15</t>
  </si>
  <si>
    <t>Šroubení Heimeier Vekolux + svorné šroubení</t>
  </si>
  <si>
    <t>T-16</t>
  </si>
  <si>
    <t>Navrtávací konzoly pro otopná tělesa (sada)</t>
  </si>
  <si>
    <t>T-17</t>
  </si>
  <si>
    <t>Předizolované ocelové potrubí, DN32/125</t>
  </si>
  <si>
    <t>T-18</t>
  </si>
  <si>
    <t>Předizolované ocelové potrubí, DN40/125</t>
  </si>
  <si>
    <t>T-19</t>
  </si>
  <si>
    <t>Předizolované ocelové potrubí, DN50/140</t>
  </si>
  <si>
    <t>T-20</t>
  </si>
  <si>
    <t>Typový rozdělovač a sběrač, 3 okruhy, 150 kW</t>
  </si>
  <si>
    <t>T-21</t>
  </si>
  <si>
    <t>Čerpadlová skupina směšovaná, DN 25, do 20kW</t>
  </si>
  <si>
    <t>T-22</t>
  </si>
  <si>
    <t>Čerpadlová skupina nesměšovaná, DN 50, do 120kW</t>
  </si>
  <si>
    <t>T-23</t>
  </si>
  <si>
    <t>Kulový uzávěr, DN20</t>
  </si>
  <si>
    <t>T-24</t>
  </si>
  <si>
    <t>Měřič tepla do 1 m3/h, DN20</t>
  </si>
  <si>
    <t>T-25</t>
  </si>
  <si>
    <t>Regulace topných okruhů (MaR)</t>
  </si>
  <si>
    <t>T-26</t>
  </si>
  <si>
    <t>Kotvení potrubí</t>
  </si>
  <si>
    <t>soub</t>
  </si>
  <si>
    <t>T-27</t>
  </si>
  <si>
    <t>Montáž potrubí (OC)</t>
  </si>
  <si>
    <t>T-28</t>
  </si>
  <si>
    <t>Montáž potrubí (Cu)</t>
  </si>
  <si>
    <t>T-29</t>
  </si>
  <si>
    <t>Montáž otopných těles</t>
  </si>
  <si>
    <t>T-30</t>
  </si>
  <si>
    <t>Regulace systému a topná zkouška</t>
  </si>
  <si>
    <t>T-31</t>
  </si>
  <si>
    <t>Zkouška těsnosti</t>
  </si>
  <si>
    <t>T-32</t>
  </si>
  <si>
    <t>Doprava</t>
  </si>
  <si>
    <t>Potrubí z mědi Sanco 12x1</t>
  </si>
  <si>
    <t>Otopné těleso Korado Radik VK 10-060040-60</t>
  </si>
  <si>
    <t>Otopné těleso Korado Radik VK 11-060120-60</t>
  </si>
  <si>
    <t>Otopné těleso Korado Koralux Linear KLTM 1820.450</t>
  </si>
  <si>
    <t>Napojovací sada HM + svorné šroubení + termostatická hlavice</t>
  </si>
  <si>
    <t>Předizolované ocelové potrubí, DN25/110</t>
  </si>
  <si>
    <t>ÚT pro halu</t>
  </si>
  <si>
    <t>ZTI pro halu (vodovod a kanalizace)</t>
  </si>
  <si>
    <t>ZTI pro nové vestavky (vodovod a kanalizace)</t>
  </si>
  <si>
    <t>Cena bez DPH</t>
  </si>
  <si>
    <t>VNITŘNÍ KANALIZACE</t>
  </si>
  <si>
    <t>K1</t>
  </si>
  <si>
    <t>Potrubí z trub plastových hrdlových, typ HT   DN 50</t>
  </si>
  <si>
    <t>K2</t>
  </si>
  <si>
    <t>Potrubí z trub plastových hrdlových, typ HT   DN 100</t>
  </si>
  <si>
    <t>K3</t>
  </si>
  <si>
    <t>Tvarovky HT (odbočky, kolena, přechody)</t>
  </si>
  <si>
    <t>K4</t>
  </si>
  <si>
    <t>Čistící kus  HT</t>
  </si>
  <si>
    <t>K5</t>
  </si>
  <si>
    <t>Potrubí z trub plastových hrdlových, typ KG   DN 125</t>
  </si>
  <si>
    <t>K6</t>
  </si>
  <si>
    <t>Potrubí z trub plastových hrdlových, typ KG   DN 150</t>
  </si>
  <si>
    <t>K7</t>
  </si>
  <si>
    <t>Tvarovky KG (odbočky, kolena, přechody)</t>
  </si>
  <si>
    <t>K8</t>
  </si>
  <si>
    <t>Ventilační hlavice HL810</t>
  </si>
  <si>
    <t>K9</t>
  </si>
  <si>
    <t>Umývadlová zápachová uzávěrka</t>
  </si>
  <si>
    <t>K10</t>
  </si>
  <si>
    <t>Pisoárová zápachová uzávěrka</t>
  </si>
  <si>
    <t>K11</t>
  </si>
  <si>
    <t>Zápachová uzávěrka odkapu pojistného ventilu</t>
  </si>
  <si>
    <t>K12</t>
  </si>
  <si>
    <t>Podlahová vpust se svislým odtokem</t>
  </si>
  <si>
    <t>K13</t>
  </si>
  <si>
    <t>Montáž potrubí</t>
  </si>
  <si>
    <t>K14</t>
  </si>
  <si>
    <t>K15</t>
  </si>
  <si>
    <t>Zemní práce (výkopy rýhy pro potrubí, lože, zához)</t>
  </si>
  <si>
    <t>K16</t>
  </si>
  <si>
    <t>ZAŘIZOVACÍ PŘEDMĚTY</t>
  </si>
  <si>
    <t>Z1</t>
  </si>
  <si>
    <t>Umývadlo</t>
  </si>
  <si>
    <t>Z2</t>
  </si>
  <si>
    <t>Klozet závěsný na instalačním modulu</t>
  </si>
  <si>
    <t>Z3</t>
  </si>
  <si>
    <t>Pisoár</t>
  </si>
  <si>
    <t>Z4</t>
  </si>
  <si>
    <t>Kompletace zařizovacích předmětů</t>
  </si>
  <si>
    <t>ZTI kanalizace</t>
  </si>
  <si>
    <t>Potrubí z trub plastových hrdlových, typ KG   DN 100</t>
  </si>
  <si>
    <t>Přivzdušňovací hlavice</t>
  </si>
  <si>
    <t>Dřezová zápachová uzávěrka</t>
  </si>
  <si>
    <t>Dřez</t>
  </si>
  <si>
    <t>součást linky</t>
  </si>
  <si>
    <t>Výlevka nástěnná</t>
  </si>
  <si>
    <t>ZTI KANALIZACE</t>
  </si>
  <si>
    <t>Akce:</t>
  </si>
  <si>
    <t>Stupeň:</t>
  </si>
  <si>
    <t>Datum:</t>
  </si>
  <si>
    <t>1.etapa (bez vestavných plošin ve všech třech halách):</t>
  </si>
  <si>
    <t>Zařízení číslo:</t>
  </si>
  <si>
    <t>01 - Klimatizace haly 1</t>
  </si>
  <si>
    <t>počet</t>
  </si>
  <si>
    <t>odhad v ceníkových cenách</t>
  </si>
  <si>
    <t>poznámka</t>
  </si>
  <si>
    <t>pozice</t>
  </si>
  <si>
    <t>popis</t>
  </si>
  <si>
    <t>cena dodávka</t>
  </si>
  <si>
    <t>cena montáž</t>
  </si>
  <si>
    <t>cena celkem</t>
  </si>
  <si>
    <t>jednotková</t>
  </si>
  <si>
    <t>celkem</t>
  </si>
  <si>
    <t>1.1.1</t>
  </si>
  <si>
    <t>větrací jednotka 8000m3/h, podrobná specifokace viz příloha, včetně ocelové konstrukce</t>
  </si>
  <si>
    <t>DencoHappel (nabídka č.133OB06377-030990)</t>
  </si>
  <si>
    <t>1.1.2</t>
  </si>
  <si>
    <t>měření a regulace pro větrací jednotku pozice 1.1.1, podrobný popis viz technická zpráva</t>
  </si>
  <si>
    <t>1.1.3</t>
  </si>
  <si>
    <t>zdroj chladu pro větrací jednotku, EWAQ021BAWP, včetně potrubních rozvodů, včetně ocelové konstrukce</t>
  </si>
  <si>
    <t>DAIKIN</t>
  </si>
  <si>
    <t>1.1.4</t>
  </si>
  <si>
    <t>RTD-W, Modbus rozhraní, komunikační rozhranní pro droh chladu (pro všech šest zdrojů chladu)</t>
  </si>
  <si>
    <t>1.1.5</t>
  </si>
  <si>
    <t>parní vyvíječ, včetně vyhřívané skříně</t>
  </si>
  <si>
    <t>Flair</t>
  </si>
  <si>
    <t>1.2.1</t>
  </si>
  <si>
    <t>podstropní ventilátor (destratifikátor) velikost D1 TPM048/05</t>
  </si>
  <si>
    <t>Mandík</t>
  </si>
  <si>
    <t>1.3.1</t>
  </si>
  <si>
    <t>ruční regulační klapka, DN125</t>
  </si>
  <si>
    <t>1.6.1</t>
  </si>
  <si>
    <t>přívodní vyústka, kovová, průmyslová, 400x200mm, regulace průtoku vzduchu</t>
  </si>
  <si>
    <t>1.6.2</t>
  </si>
  <si>
    <t>odvodní síto 0,4m2, oka cca 10mm</t>
  </si>
  <si>
    <t>1.10.1</t>
  </si>
  <si>
    <t>čtyřhranné potrubí pozinkovaný plech, 30% tvyrovek</t>
  </si>
  <si>
    <t>1.10.2</t>
  </si>
  <si>
    <t>tepelná izolace s oplechováním, 3 vrstvy Orsil 40mm s parozábravou,shora hluníkový plech po celém obvodu</t>
  </si>
  <si>
    <t>Rekapitulace zařízení:</t>
  </si>
  <si>
    <t>odhad ceny celkem bez DPH:</t>
  </si>
  <si>
    <t>materiál:</t>
  </si>
  <si>
    <t>montáž:</t>
  </si>
  <si>
    <t>02 - Klimatizace haly 2</t>
  </si>
  <si>
    <t>2.1.1</t>
  </si>
  <si>
    <t>větrací jednotka 12000m3/h, podrobná specifokace viz příloha, včetně ocelové konstrukce</t>
  </si>
  <si>
    <t>2.1.2</t>
  </si>
  <si>
    <t>měření a regulace pro větrací jednotku pozice 2.1.1, podrobný popis viz technická zpráva</t>
  </si>
  <si>
    <t>2.1.3</t>
  </si>
  <si>
    <t>zdroj chladu pro větrací jednotku, EWAQ032BAWP, včetně potrubních rozvodů, viz nabídka 344542, včetně ocelové konstrukce</t>
  </si>
  <si>
    <t>2.1.4</t>
  </si>
  <si>
    <t>2.2.1</t>
  </si>
  <si>
    <t>2.3.1</t>
  </si>
  <si>
    <t>ruční regulační klapka, DN160</t>
  </si>
  <si>
    <t>2.6.1</t>
  </si>
  <si>
    <t>2.6.2</t>
  </si>
  <si>
    <t>odvodní síto 0,6m2, oka cca 10mm</t>
  </si>
  <si>
    <t>2.10.1</t>
  </si>
  <si>
    <t>2.10.2</t>
  </si>
  <si>
    <t>03 - Klimatizace haly 3</t>
  </si>
  <si>
    <t>3.1.1</t>
  </si>
  <si>
    <t>větrací jednotka 6000m3/h, podrobná specifokace viz příloha, včetně ocelové konstrukce</t>
  </si>
  <si>
    <t>3.1.2</t>
  </si>
  <si>
    <t>měření a regulace pro větrací jednotku pozice 3.1.1, podrobný popis viz technická zpráva</t>
  </si>
  <si>
    <t>3.1.3</t>
  </si>
  <si>
    <t>zdroj chladu pro větrací jednotku, EWAQ016BAWP, včetně potrubních rozvodů, viz nabídka 344542, včetně ocelové konstrukce</t>
  </si>
  <si>
    <t>3.1.4</t>
  </si>
  <si>
    <t>3.2.1</t>
  </si>
  <si>
    <t>3.3.1</t>
  </si>
  <si>
    <t>3.6.1</t>
  </si>
  <si>
    <t>3.6.2</t>
  </si>
  <si>
    <t>odvodní síto 0,3m2, oka cca 10mm</t>
  </si>
  <si>
    <t>3.10.1</t>
  </si>
  <si>
    <t>3.10.2</t>
  </si>
  <si>
    <t>04 - Sociální zázemí 1 (sloupy C-E)</t>
  </si>
  <si>
    <t>4.2.1</t>
  </si>
  <si>
    <t>ventilátor do potrubí, typ TD 500/150-160 SILENT 3V IP44 ultra tichý ventilátor, 260m3/h, 170Pa, 230V/60W</t>
  </si>
  <si>
    <t>Elektrodesign</t>
  </si>
  <si>
    <t>4.3.1</t>
  </si>
  <si>
    <t>zpětná klapka RSK160</t>
  </si>
  <si>
    <t>4.4.1</t>
  </si>
  <si>
    <t>MAA 160/600 tlumič hluku</t>
  </si>
  <si>
    <t>4.5.1</t>
  </si>
  <si>
    <t>protidešťová žaluzie 200x125mm, pozinkovaný plech, RAL</t>
  </si>
  <si>
    <t>4.6.1</t>
  </si>
  <si>
    <t>KK 125 talířový ventil odvodní kovový</t>
  </si>
  <si>
    <t>4.6.2</t>
  </si>
  <si>
    <t>KK 200 talířový ventil odvodní kovový</t>
  </si>
  <si>
    <t>4.6.3</t>
  </si>
  <si>
    <t>stěnová mřížka, typ SMU300x100 12,5</t>
  </si>
  <si>
    <t>Proclima</t>
  </si>
  <si>
    <t>4.10.1</t>
  </si>
  <si>
    <t>kruhové potrubí pozinkovaný plech, DN125 až DN200</t>
  </si>
  <si>
    <t>bm</t>
  </si>
  <si>
    <t>4.10.2</t>
  </si>
  <si>
    <t>kruhové ohebné potrubí, DN125, DN200</t>
  </si>
  <si>
    <t>05 - Sociální zázemí 2 (sloupy E-G)</t>
  </si>
  <si>
    <t>5.2.1</t>
  </si>
  <si>
    <t>5.3.1</t>
  </si>
  <si>
    <t>5.4.1</t>
  </si>
  <si>
    <t>5.5.1</t>
  </si>
  <si>
    <t>5.6.1</t>
  </si>
  <si>
    <t>5.6.2</t>
  </si>
  <si>
    <t>5.6.3</t>
  </si>
  <si>
    <t>5.10.1</t>
  </si>
  <si>
    <t>5.10.2</t>
  </si>
  <si>
    <t>06 - Sociální zázemí 3 (1.np, sloupy N-O)</t>
  </si>
  <si>
    <t>6.2.1</t>
  </si>
  <si>
    <t>ventilátor do potrubí, typ TD 500/150-160 SILENT 3V IP44 ultra tichý ventilátor, 310m3/h, 150Pa, 230V/60W</t>
  </si>
  <si>
    <t>6.3.1</t>
  </si>
  <si>
    <t>6.4.1</t>
  </si>
  <si>
    <t>6.5.1</t>
  </si>
  <si>
    <t>6.6.1</t>
  </si>
  <si>
    <t>6.6.2</t>
  </si>
  <si>
    <t>6.6.3</t>
  </si>
  <si>
    <t>6.6.4</t>
  </si>
  <si>
    <t>stěnová mřížka, typ SMU400x100 12,5</t>
  </si>
  <si>
    <t>6.10.1</t>
  </si>
  <si>
    <t>6.10.2</t>
  </si>
  <si>
    <t>07 - Sociální zázemí 4 (2.np, sloupy M-O)</t>
  </si>
  <si>
    <t>7.1.1</t>
  </si>
  <si>
    <t>kompaktní podstropní větrací jednotka, typ DUPLEX 570 EC5.RD5.CF, 570m3/h, 100Pa, elektrický ohřívač, včetně MaR, podrobná specifikace viz příloha</t>
  </si>
  <si>
    <t>Atrea</t>
  </si>
  <si>
    <t>7.4.1</t>
  </si>
  <si>
    <t>MAA 250/900 tlumič hluku</t>
  </si>
  <si>
    <t>7.5.1</t>
  </si>
  <si>
    <t>protidešťová žaluzie 300x200mm, pozinkovaný plech, RAL</t>
  </si>
  <si>
    <t>7.6.1</t>
  </si>
  <si>
    <t>dvouřadá komfortní kovová vyústka na kruhové potrubí, 600x50mm, regulace průtoku vzduchu</t>
  </si>
  <si>
    <t>7.6.2</t>
  </si>
  <si>
    <t>dvouřadá komfortní kovová vyústka na kruhové potrubí, 1000x50mm, regulace průtoku vzduchu</t>
  </si>
  <si>
    <t>7.6.3</t>
  </si>
  <si>
    <t>7.6.4</t>
  </si>
  <si>
    <t>7.6.5</t>
  </si>
  <si>
    <t>7.10.1</t>
  </si>
  <si>
    <t>7.10.2</t>
  </si>
  <si>
    <t>čtyřhranné potrubí pozinkovaný plech,0% tvyrovek</t>
  </si>
  <si>
    <t>7.10.3</t>
  </si>
  <si>
    <t>7.10.4</t>
  </si>
  <si>
    <t>tepelná izolace s parozábranou, Orsil tl. 40mm, hliníková fólie (veškeré potrubí mezi větrací jendotkou a fasádou, včetně prostupu fasádou)</t>
  </si>
  <si>
    <t>Izolace tepelná střech tl.300 mm,2vrstvy,kotvy</t>
  </si>
  <si>
    <t>Deska střešní těžká 1000x600x150 mm</t>
  </si>
  <si>
    <t>oprava</t>
  </si>
  <si>
    <t>Nátěr protipožární 30min- hala</t>
  </si>
  <si>
    <t>Nátěr protipožární 30min- ocelová plošina</t>
  </si>
  <si>
    <t>doplnění</t>
  </si>
  <si>
    <t>Nátěr protipožární 30min- plošina</t>
  </si>
  <si>
    <t>Pororošt vč. Montáže- stávající plošina</t>
  </si>
  <si>
    <t>Úprava ocelové plošiny- hala 1</t>
  </si>
  <si>
    <t>Vrata ocelová otevíravá 333/430 s rámem zateplená BT3 + prachotěsné</t>
  </si>
  <si>
    <t>Žebřík / výlez na střechu (venkovní pozinkovaný)- 8m výška (umístění bude upřesněno)</t>
  </si>
  <si>
    <r>
      <t xml:space="preserve">Hala Q9 - elektroinstalace - IIa. etapa (2-1.00) - MEZIPATRO </t>
    </r>
    <r>
      <rPr>
        <b/>
        <sz val="11"/>
        <color theme="1"/>
        <rFont val="Calibri"/>
        <family val="2"/>
        <charset val="238"/>
        <scheme val="minor"/>
      </rPr>
      <t>NEOCEŇOVAT!!!</t>
    </r>
  </si>
  <si>
    <r>
      <rPr>
        <sz val="10"/>
        <rFont val="Arial CE"/>
        <charset val="238"/>
      </rPr>
      <t>E2 - OBJEKT VESTAVKY- etapa 2</t>
    </r>
    <r>
      <rPr>
        <b/>
        <sz val="10"/>
        <rFont val="Arial CE"/>
        <family val="2"/>
        <charset val="238"/>
      </rPr>
      <t xml:space="preserve"> NEOCEŇOVAT!!!</t>
    </r>
  </si>
  <si>
    <r>
      <t xml:space="preserve">Hala Q9 - elektroinstalace - IIb. etapa (3-1.00) - MEZIPATRO </t>
    </r>
    <r>
      <rPr>
        <b/>
        <sz val="11"/>
        <color theme="1"/>
        <rFont val="Calibri"/>
        <family val="2"/>
        <charset val="238"/>
        <scheme val="minor"/>
      </rPr>
      <t>NEOCEŇOVAT!!!</t>
    </r>
  </si>
  <si>
    <r>
      <rPr>
        <sz val="9"/>
        <rFont val="Times New Roman CE"/>
        <family val="1"/>
        <charset val="238"/>
      </rPr>
      <t xml:space="preserve">Stavební úpravy - 2.etapa </t>
    </r>
    <r>
      <rPr>
        <b/>
        <sz val="9"/>
        <rFont val="Times New Roman CE"/>
        <family val="1"/>
        <charset val="238"/>
      </rPr>
      <t>NEOCEŇOVAT!!!</t>
    </r>
  </si>
  <si>
    <r>
      <rPr>
        <sz val="9"/>
        <rFont val="Times New Roman CE"/>
        <family val="1"/>
        <charset val="238"/>
      </rPr>
      <t>Stavební úpravy - 2.etapa</t>
    </r>
    <r>
      <rPr>
        <b/>
        <sz val="9"/>
        <rFont val="Times New Roman CE"/>
        <family val="1"/>
        <charset val="238"/>
      </rPr>
      <t xml:space="preserve"> NEOCEŇOVAT!!!</t>
    </r>
  </si>
  <si>
    <t>2.etapa (po realizaci vestavných plošin ve všech třech halách): NEOCEŇOVAT!!!</t>
  </si>
  <si>
    <t>Mj</t>
  </si>
  <si>
    <t>Počet</t>
  </si>
  <si>
    <t>I ETAPA</t>
  </si>
  <si>
    <t>cena materiál</t>
  </si>
  <si>
    <t>Materiál I etapa</t>
  </si>
  <si>
    <t>Materiál celkem</t>
  </si>
  <si>
    <t>Cena montáž</t>
  </si>
  <si>
    <t>Montáž I etapa</t>
  </si>
  <si>
    <t>Montáž celkem</t>
  </si>
  <si>
    <t>S01 – Slaboproud a EPS</t>
  </si>
  <si>
    <t>Strukturovaná kabeláž</t>
  </si>
  <si>
    <t>RACK rozv.</t>
  </si>
  <si>
    <t>19" Stojanový rozvaděč 42U, 800x800, skleněné dveře, zámek</t>
  </si>
  <si>
    <t>19" Rozvodný panel 5x 230V, výška 1U</t>
  </si>
  <si>
    <t>19" patchpanel 24xRJ45, Cat.5e stíněný, výška 1U</t>
  </si>
  <si>
    <t>19" patchpanel ISDN, 25xRJ-45, výška 1U, cat.3</t>
  </si>
  <si>
    <t>19" optická vana pro SM 24vl., 9/125um - komplet</t>
  </si>
  <si>
    <t>19” vyvazovací panel, 5x  plastové oko, výška 1U</t>
  </si>
  <si>
    <t>Montážní sady k Patch Panelu</t>
  </si>
  <si>
    <t>Rozvaděč MIS1b a svorkovnice QUANTE - Zakončení zemního kabelu areálových telefonních rozvodů</t>
  </si>
  <si>
    <t>Popis a záznam rozvaděče</t>
  </si>
  <si>
    <t>Uzemnění RACK rozvaděče</t>
  </si>
  <si>
    <t>Úprava a závěrečné práce v rozvaděči</t>
  </si>
  <si>
    <t>RACK rozv. - celkem</t>
  </si>
  <si>
    <t>ZTI</t>
  </si>
  <si>
    <t>VNITŘNÍ VODOVOD</t>
  </si>
  <si>
    <t>V1</t>
  </si>
  <si>
    <t>Potrubí z trub plastových, PPR, PN16 20x2,8</t>
  </si>
  <si>
    <t>V2</t>
  </si>
  <si>
    <t>Potrubí z trub plastových, PPR, PN16 25x3,5</t>
  </si>
  <si>
    <t>V3</t>
  </si>
  <si>
    <t>Potrubí z trub plastových, PPR, PN16 32x4,4</t>
  </si>
  <si>
    <t>V4</t>
  </si>
  <si>
    <t>V5</t>
  </si>
  <si>
    <t>Nástěnné koleno</t>
  </si>
  <si>
    <t>V6</t>
  </si>
  <si>
    <t>Potrubí ocelové pro vodu, DN32</t>
  </si>
  <si>
    <t>V7</t>
  </si>
  <si>
    <t>Potrubí PE pro vodu, DN32</t>
  </si>
  <si>
    <t>V8</t>
  </si>
  <si>
    <t>Potrubí PE pro vodu, DN50</t>
  </si>
  <si>
    <t>V9</t>
  </si>
  <si>
    <t>Izolace návleková 20x9</t>
  </si>
  <si>
    <t>V10</t>
  </si>
  <si>
    <t>Izolace návleková 25x9</t>
  </si>
  <si>
    <t>V11</t>
  </si>
  <si>
    <t>Izolace návleková 32x9</t>
  </si>
  <si>
    <t>V12</t>
  </si>
  <si>
    <t>Izolace návleková 32x5</t>
  </si>
  <si>
    <t>V13</t>
  </si>
  <si>
    <t>Kohout kulový  DN 25</t>
  </si>
  <si>
    <t>V14</t>
  </si>
  <si>
    <t>Kohout kulový  DN 32</t>
  </si>
  <si>
    <t>V15</t>
  </si>
  <si>
    <t>Kohout kulový  DN 50</t>
  </si>
  <si>
    <t>V16</t>
  </si>
  <si>
    <t>Kohout kulový rohový  DN 15</t>
  </si>
  <si>
    <t>V17</t>
  </si>
  <si>
    <t>Zpětný ventil  DN 50</t>
  </si>
  <si>
    <t>V18</t>
  </si>
  <si>
    <t>Vodoměr na SV, do 1,5m3/h</t>
  </si>
  <si>
    <t>V19</t>
  </si>
  <si>
    <t>Umývadlová stojánková baterie</t>
  </si>
  <si>
    <t>V20</t>
  </si>
  <si>
    <t>Sprchová nástěnná baterie, hlavová sprcha</t>
  </si>
  <si>
    <t>V21</t>
  </si>
  <si>
    <t>Pisoárový tlačný ventil, komplet</t>
  </si>
  <si>
    <t>V22</t>
  </si>
  <si>
    <t>Požární nástěnný hydrant s tvarově stálou hadicí</t>
  </si>
  <si>
    <t>V23</t>
  </si>
  <si>
    <t>Elektrický nástěnný zásobník TUV o objemu 50lt, vč. připojovací sady</t>
  </si>
  <si>
    <t>V24</t>
  </si>
  <si>
    <t>Elektrický nástěnný zásobník TUV o objemu 160lt, vč. připojovací sady</t>
  </si>
  <si>
    <t>V25</t>
  </si>
  <si>
    <t>Kompletace baterií</t>
  </si>
  <si>
    <t>V26</t>
  </si>
  <si>
    <t>Připevňovací materiál</t>
  </si>
  <si>
    <t>V27</t>
  </si>
  <si>
    <t>Montáž potrubí, plastové</t>
  </si>
  <si>
    <t>V28</t>
  </si>
  <si>
    <t>Montáž potrubí, ocelové</t>
  </si>
  <si>
    <t>V29</t>
  </si>
  <si>
    <t>Tlaková zkouška</t>
  </si>
  <si>
    <t>V30</t>
  </si>
  <si>
    <t>Dřezová stojánková baterie</t>
  </si>
  <si>
    <t>Dřezová nástěnné baterie</t>
  </si>
  <si>
    <t>Elektrický nástěnný zásobník TUV o objemu 80lt, vč. připojovací sady</t>
  </si>
  <si>
    <t>Zvedací hydraulická plošina 1400/2040 (vč. základové konstrukce)</t>
  </si>
  <si>
    <t xml:space="preserve">Hala Q9 - elektroinstalace - IIc. etapa (1-1.00) - MEZIPATRO </t>
  </si>
  <si>
    <t>Zásuvky</t>
  </si>
  <si>
    <t>Datová dvojzásuvka 2xRJ45, Cat.5e stíněná, kryt, nosná maska, atd.</t>
  </si>
  <si>
    <t>Patch kabel FTP Cat.5e, 1m</t>
  </si>
  <si>
    <t>Patch kabel FTP Cat.5e, 3m</t>
  </si>
  <si>
    <t>Zásuvky - celkem</t>
  </si>
  <si>
    <t>Kabely</t>
  </si>
  <si>
    <t>Kabel FTP Cat.5e LSOH</t>
  </si>
  <si>
    <t>Kabel SYKFY 25x2x0,5</t>
  </si>
  <si>
    <t>Kabel TCEPKPFLE 25x4x0,6</t>
  </si>
  <si>
    <t>Optický kabel SM 24vl. 9/125 um</t>
  </si>
  <si>
    <t>Kabely - celkem</t>
  </si>
  <si>
    <t>Instalační materiál</t>
  </si>
  <si>
    <t>Trubka ohebná 29 mm, 320 N</t>
  </si>
  <si>
    <t>Protahovací vodič CY1,5 mm</t>
  </si>
  <si>
    <t>Krabice univerzální KU68, pod omítku</t>
  </si>
  <si>
    <t>Rámeček dvojnásobný, vodorovný pro el. přístroje</t>
  </si>
  <si>
    <t>Instalační materiál - celkem</t>
  </si>
  <si>
    <t>Ostatní</t>
  </si>
  <si>
    <t>Příprava kabelu pro uložení do 10 žil</t>
  </si>
  <si>
    <t>Příprava kabelu pro uložení do 100 žil</t>
  </si>
  <si>
    <t>Forma kabelová na kabelu do 5x2</t>
  </si>
  <si>
    <t>Forma kabelová na kabelu do 50x2</t>
  </si>
  <si>
    <t>Připojení kabelu na zářezový pásek do 5x2</t>
  </si>
  <si>
    <t>Připojení kabelu na zářezový pásek do 50x2</t>
  </si>
  <si>
    <t>Proměření metalické kabeláže (port)</t>
  </si>
  <si>
    <t>Vystavení měřicího protokolu - metalika</t>
  </si>
  <si>
    <t>Certifikace sítě</t>
  </si>
  <si>
    <t>Protokolární předání, seznámení s obsluhou, zaškolení</t>
  </si>
  <si>
    <t>Výchozí revize, vypracování revizní zprávy</t>
  </si>
  <si>
    <t>Protipožární utěsnění systémem Intumex nebo jiným</t>
  </si>
  <si>
    <t>Dokumentace skutečného provedení</t>
  </si>
  <si>
    <t>Doprava a přesun materiálu</t>
  </si>
  <si>
    <t>Podružný materiál</t>
  </si>
  <si>
    <t>Ostatní - celkem</t>
  </si>
  <si>
    <t>Strukturovaná kabeláž - celkem</t>
  </si>
  <si>
    <t>Elektrická požární signalizace</t>
  </si>
  <si>
    <t>Ústředna a tabla</t>
  </si>
  <si>
    <t>Kompaktní ústředna pro montáž na stěnu, 2 kruhové vedení, možnost rozšíření deskou XLM800 na 4 kruhová vedení, max. 1000 adres. Obsahuje desku procesoru CPU801, základní desku FIM802, zdroj PSM-MZX2 (24VDC/5A), zobrazovací a ovládací panel s barevným dotykovým displejem a 80 červených LED pro signalizaci poplachu až 80 skupin hlásičů. Prostor pro 2 akumulátory 12V max. 38Ah. Štítky CZ/SK nutno objednat samostatně.</t>
  </si>
  <si>
    <t>Sada CZ štítků pro ústředny a tabla obsluhy PROFILE se skupinovými LED.</t>
  </si>
  <si>
    <t>Akumulátor 24Ah pro ústřednu EPS</t>
  </si>
  <si>
    <t>Rozšíření kapacity ústředen se základní deskou FIM802 o další 2 kruhová nebo 4 nekruhová vedení.</t>
  </si>
  <si>
    <t xml:space="preserve">Síťová deska - K síťovému propojení ústředen </t>
  </si>
  <si>
    <t>Externí tablo obsluhy bez zdroje - Pro montáž na stěnu, bez zdroje (napájení z ústředny nebo z externího zdroje). Obsahuje zobrazovací a ovládací panel s barevným dotykovým displejem a 16 červených LED pro signalizaci poplachu až 16 skupin hlásičů. Připojení pomocí sítě LNet. Štítky CZ/SK nutno objednat samostatně. Použití také jako náhradní ovládací panel (náhradní díl) ústředen PROFILE.</t>
  </si>
  <si>
    <t>Zadní hluboký kryt externího tabla obsluhy PR1DS a skupinových tabel PZD1DS a PZD8DS. Pro instalaci na povrch.</t>
  </si>
  <si>
    <t>Switch sítě LNet pro ústředny a tabla PROFILE.</t>
  </si>
  <si>
    <t>Provozní kniha EPS</t>
  </si>
  <si>
    <t>Ústředna - celkem</t>
  </si>
  <si>
    <t>Hlásiče a sirény</t>
  </si>
  <si>
    <t xml:space="preserve">Adresovatelný interaktivní multisenzor, kombinace optického, CO a tepelného senzoru, dálkové servisní funkce pomocí IR komunikace s programovacím přístrojem </t>
  </si>
  <si>
    <t>Zásuvka pro senzory</t>
  </si>
  <si>
    <t>Zásuvka s izolátorem pro senzory</t>
  </si>
  <si>
    <t>Adresovatelný tlačítkový hlásič požáru vnitřní s izolátorem, červený, 135x135x32mm.</t>
  </si>
  <si>
    <t>Klíč pro všechny tlačítkové hlásiče DIN.</t>
  </si>
  <si>
    <t>Sklo tlačítkového hlásiče DIN (EN54) 10ks</t>
  </si>
  <si>
    <t>Siréna ROSHNI - červená (IP54)</t>
  </si>
  <si>
    <t>Zábleskový maják Solista LX W - červený (IP65)</t>
  </si>
  <si>
    <t>Adresovatelný, volně programovatelný prvek speciálně určený pro ovládání požárních dveří, potenciálový výstup 24VDC/2A a volně programovatelný hlídaný vstup.</t>
  </si>
  <si>
    <t>Adresovatelný, volně programovatelný reléový výstup (přepínací bezpotenciálový kontakt, zatížitelnost 24VDC/2A), napájení z adresovatelného vedení.</t>
  </si>
  <si>
    <t>Skříň pro 3 prvky - Umožňuje vestavbu až 3 prvků řady 800 (DIM800, CIM800, ...), šedý plast, montáž na omítku.</t>
  </si>
  <si>
    <t>Klíčový trezor požární ochrany, příkon 6W na 24VDC. Příprava pro zámek FAB.</t>
  </si>
  <si>
    <t>Stabilizovaný zálohovaný zdroj 24VDC/5A. Prostor pro 2 akumulátory 12V/17Ah nebo 12V/7Ah. Reléový výstup (přepínací kontakt) pro signalizaci poruchy zdroje. Rozměry 383 x 408 x 97 (š x v x h). Schválení dle EN54-4.</t>
  </si>
  <si>
    <t>Akumulátor 12V/17Ah</t>
  </si>
  <si>
    <t>Hlásiče a sirény - celkem</t>
  </si>
  <si>
    <t>SHKFH-R 1x2x0,8</t>
  </si>
  <si>
    <t>SSKFH-V180 1x2x0,8</t>
  </si>
  <si>
    <t>SSKFH-V180 2x2x0,8</t>
  </si>
  <si>
    <t>SSKFH-V180 5x2x0,8</t>
  </si>
  <si>
    <t>Kovová kabelová příchytka s požární odolností E30</t>
  </si>
  <si>
    <t>SZ Stojna STPM 700 (1,5mm)</t>
  </si>
  <si>
    <t>GZ Nosník NZM 50</t>
  </si>
  <si>
    <t>GZ Kabelový žlab M2 50/50</t>
  </si>
  <si>
    <t>GZ Spojka žlabu SZM 1</t>
  </si>
  <si>
    <t>GZ Šroub vratový M6/20 (Bal = 100 Ks)</t>
  </si>
  <si>
    <t>GZ Podložka M8,4 velkoplošná (Bal = 100 Ks)</t>
  </si>
  <si>
    <t>- Sprej zinkový - zinek 98%  400ml</t>
  </si>
  <si>
    <t>Sestavení programu pro ústřednu</t>
  </si>
  <si>
    <t>Parametrizace systému</t>
  </si>
  <si>
    <t>Nastavení a oživení, zkušební provoz</t>
  </si>
  <si>
    <t>Funkční zkoušky hlásičů</t>
  </si>
  <si>
    <t>Vysokozdvižná technika, použitá plošin, lešení</t>
  </si>
  <si>
    <t>Elektrická požární signalizace - celkem</t>
  </si>
  <si>
    <t>Elektrický zabezpečovací systém</t>
  </si>
  <si>
    <t>Ústředna a linkové moduly</t>
  </si>
  <si>
    <t>Ústředna EZS, RAM 496kB 4 sloty, 256 modulů, 1000 podsystémů, &gt;2000 vstupů, &gt;5000 výstupů, zdroj 14V/5A</t>
  </si>
  <si>
    <t>AKU 14-12 - akumulátor 12V/14 Ah, 151x98x95 mm,
4,30 kg</t>
  </si>
  <si>
    <t>Zásuvná karta vytvářející 2 linky,na které lze připojit až 32 modulů</t>
  </si>
  <si>
    <t>rozhraní TCP/IP-terminál server</t>
  </si>
  <si>
    <t>rozhraní RS232 a USB pro periferie</t>
  </si>
  <si>
    <t>Lantronix - UDS-1100B, board 1x RS232/TCP-IP
10/100, 9 až 30 Vss</t>
  </si>
  <si>
    <t>expander 8 dvojitě vyvážených vstupů, 1 reléový výstup 30V/2A, tamper kontakt, plechový box na povrch</t>
  </si>
  <si>
    <t>Řadič pro připojení snímačů karet, 2 kanály s rozhraním Wiegand/ABA/TM, 1 dveře, 2 vstupy, 2 výstupy, ovládání EZS, paměť 500 karet a 7000…</t>
  </si>
  <si>
    <t>Systémový záložní zdroj 13,8 V/5 A, monitorování 14 por.stavů, v boxu pro bat.12 V/65 Ah, tamper kontakt</t>
  </si>
  <si>
    <t>akumulátor 12V/40 Ah</t>
  </si>
  <si>
    <t>Detektory,klávesnice a čtečky</t>
  </si>
  <si>
    <t xml:space="preserve">Klávesnice bez řadiče a vstupů, světle šedá, bílý displej 2x20 znaků. 9 signalizačních LED </t>
  </si>
  <si>
    <t>venkovní čtečka karet Mifare, PIN klávesnice, antivandal provedení,výstup Wiegand</t>
  </si>
  <si>
    <t>Plastové odchodové tlačítko s NO kontaktem (montáž typ. na zápustnou krabici)</t>
  </si>
  <si>
    <t>Duální detektor se zrcadlovou optikou, nízkou spotřebou, funkcí AM a dosahem 15m . Stupeň zabezpečení 3</t>
  </si>
  <si>
    <t>PIR/MW duální stropní detektor  pokrytí 360°, poloměr 10 m, zrcadlová optika s klouzavým ohniskem (18 záclon, 2 pyročipy), 4D zpracování signálu, elektronické nastavení tvaru pokrytí, kontakt NC.Stupeň zabezpečení 3</t>
  </si>
  <si>
    <t>Akustický detektor tříštění skla s AM, dosah max. 9m, stupeň zabezpečení 3</t>
  </si>
  <si>
    <t>Univerzální otřesový detektor s dosahem max. 10m, vestavěnými EOL rezistory, velmi malou proudovou spotřebou 3mA a nejmenšími rozměry na trhu. Je vhodný pro použití na trezory, trezorové místnosti, zdi, bankomaty a depozitní sejfy.Stupeň zabezpečení 4</t>
  </si>
  <si>
    <t>montážní podložka šroubovací</t>
  </si>
  <si>
    <t>montážní krabice pro montáž do stěny</t>
  </si>
  <si>
    <t>MG kontakt závrtný čtyřdrátový polarizovaný s pracovní mezerou 22mm.Stupeň zabezpečení 3</t>
  </si>
  <si>
    <t>MG hliníkový vratový polar. s pracovní mezerou 35mm, kabel 6m, arm. hadice 1m.Stupeň zabezpečení 3</t>
  </si>
  <si>
    <t>Plastová nízká propojovací krabice, 7+1 pájecích svorek.Stupeň zabezpečení 3</t>
  </si>
  <si>
    <t>Sloupová IR bariéra s dosahem 50m, výškou sloupu 1,9m,počet paprsků 3-jeden směr - typ transceiver</t>
  </si>
  <si>
    <t>Sloupová IR bariéra s dosahem 50m, výškou sloupu 1,9m,počet paprsků 3-dva směry - typ transceiver</t>
  </si>
  <si>
    <t xml:space="preserve">Montážní patka pro IR bariéry na zem </t>
  </si>
  <si>
    <t>Detektory a klávesnice - celkem</t>
  </si>
  <si>
    <t>Elektrické zámky</t>
  </si>
  <si>
    <t>samozamykací elektromotorický vícebodový zámek, rozteč 92 mm, backset 30 mm, délka 1760 mm bezpečnostní třída RC3</t>
  </si>
  <si>
    <t>kabel délky 10m pro zámek</t>
  </si>
  <si>
    <t>kabelová zadlabací průchodka, délka 258 mm</t>
  </si>
  <si>
    <t>protiplech pro samozamykací zámky</t>
  </si>
  <si>
    <t>bezpečnostní kování klika/koule, rozteč 92 mm,bezpečnostní třída RC3</t>
  </si>
  <si>
    <t>samozamykací elektromechanický zámek ,rozteč 72 mm, backset 65 mm s oboustrannou kontrolou vstupu
pravolevý - oboustranná střelka bezpečnostní třída RC3</t>
  </si>
  <si>
    <t>Elektrické zámky - celkem</t>
  </si>
  <si>
    <t>stíněný kabel se zesílenými napájecími žilami 6x0,5+2x0,8</t>
  </si>
  <si>
    <t>Kabel TCEPKPFLE 5x4x0,6</t>
  </si>
  <si>
    <t>Trubka tuhá hrdlovaná 16 mm, 320 N</t>
  </si>
  <si>
    <t>Trubka ohebná 16 mm, 320 N</t>
  </si>
  <si>
    <t>Příchytka na trubku 16 mm</t>
  </si>
  <si>
    <t>Spojka trubky 16 mm</t>
  </si>
  <si>
    <t>GZ Kabelový žlab M2 150/50</t>
  </si>
  <si>
    <t>GZ Nosník NZM 150</t>
  </si>
  <si>
    <t>Uvedení systému do provozu</t>
  </si>
  <si>
    <t>Elektrický zabezpečovací systém - celkem</t>
  </si>
  <si>
    <t>CCTV IP kamerový systém</t>
  </si>
  <si>
    <t>Aktivní prvky</t>
  </si>
  <si>
    <t>Venkovní IP kamera, TD/N, HD 1080p, 5MP, MZVF, f=3-10.5mm, WDR, IR, IP66</t>
  </si>
  <si>
    <t>Vnitřní IP dome kamera, TD/N, HD 1080p, MZVF 3-
10.5mm, WDR</t>
  </si>
  <si>
    <t>Extender LAN 10/100Mbps + PoE, max. 100m, napájení PoE/24V</t>
  </si>
  <si>
    <t>Záložní zdroj, 3000 VA, 1/1 fáze, Rack provedení,2U - s možností dálkového vypnutí</t>
  </si>
  <si>
    <t>Monitor PC 22“ FULL HD</t>
  </si>
  <si>
    <t>Klientské PC – pro práci se systémem CCTV - Počítač, i7-6700, 8GB, 1TB, Quadro K420, W7Pro</t>
  </si>
  <si>
    <t>Ovládací software pro klientské PC, pro sledování vybraných kamer, připojení uživatel/administrátor CCTV systému přes heslo</t>
  </si>
  <si>
    <t>Profesionální síťový videorekordér (NVR) pro záznam až 16 IP kamer. Záznamová kapacita až 384Mbps s podporou kamer s rozlišením až 12MP. K NVR lze připojit monitor přes VGA nebo HDMI výstup. Do NVR lze nainstalovat 8x HDD s kapacitou až 8x 8TB. Otevřená platforma s podporou kamer i jiných výrobců na platformě ONVIF.</t>
  </si>
  <si>
    <t>Hard disk HDD 4000 GB SATA</t>
  </si>
  <si>
    <t>Switch - 24 portů 10/100/1000 Mb/s s podporou PoE+ doplněných 4 gigabitovými porty SFP. Jeho přepínací kapacita dosahuje hodnoty až 56 Gbps.</t>
  </si>
  <si>
    <t>Aktivní prvky - celkem</t>
  </si>
  <si>
    <t>Oživení systému</t>
  </si>
  <si>
    <t>CCTV IP kamerový systém – celkem</t>
  </si>
  <si>
    <t>IP domácí videotelefony</t>
  </si>
  <si>
    <t>Venkovní jednotka s tlačítkem pro jednoho uživatele, s HD kamerou, LED přísvitem pro noční vidění, popisným štítkem.
Umožňuje zápustnou i povrchovou montáž podle zvolené instalační krabice. Odolné provedení. Napájení 12VDC</t>
  </si>
  <si>
    <t xml:space="preserve">krabice pro povrchovou montáž určená pro venkovní jednotky </t>
  </si>
  <si>
    <t xml:space="preserve">Vnitřní videomonitor se sluchátkem, dotykovým displejem o uhlopříčce 7", s rozlišením 800x480. Videomonitor je v bílém
provedení. 8 alarmových vstupů a jeden výstup, slot pro SD kartu,5 mechanických tlačítek,napájení 12VDC, </t>
  </si>
  <si>
    <t xml:space="preserve">PoE switch 2x10/100Mbps + 6x10/100 Mbps PoE 24V/max.45W) určený pouze pro systém domovních telefonů.
Možnost připojit až 6 vnitřních videomonitorů.Možnost nstalace na DIN lištu. </t>
  </si>
  <si>
    <t>Zdroj 24VDC/2,5A určený pro napájení Switche</t>
  </si>
  <si>
    <t>IP domácí videotelefony -celkem</t>
  </si>
  <si>
    <t>Podružným materiálem jsou myšleny hmoždinky, vruty, šrouby, dutinky, svazovací pásky, svorky, příchytky pro vodiče a kabely uložené pod sádrokartonovým podhledem, drobné stavební přípomoce, průrazy a další výše nespecifikovaný materiál potřebný ke zdárnému a funkčnímu dokončení díla</t>
  </si>
  <si>
    <t>S01 – Slaboproud a EPS - celkem</t>
  </si>
  <si>
    <t>Slaboproud a EPS celkem</t>
  </si>
  <si>
    <t>II ETAPA- NEOCEŇOVAT!!!</t>
  </si>
  <si>
    <t>Materiál II etapa- NEOCEŇOVAT!!!</t>
  </si>
  <si>
    <t>Montáž II etapa- NEOCEŇOVAT!!!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</si>
</sst>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000"/>
    <numFmt numFmtId="165" formatCode="#,##0.00\ &quot;Kč&quot;"/>
    <numFmt numFmtId="166" formatCode="dd/mm/yy\ hh:mm"/>
    <numFmt numFmtId="167" formatCode="#,##0.00&quot; Kč&quot;"/>
    <numFmt numFmtId="168" formatCode="#,##0\ &quot;Kč&quot;"/>
  </numFmts>
  <fonts count="47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0000FF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Formata"/>
      <charset val="238"/>
    </font>
    <font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sz val="9"/>
      <name val="Times New Roman"/>
      <family val="1"/>
      <charset val="238"/>
    </font>
    <font>
      <sz val="9"/>
      <name val="Times New Roman"/>
      <family val="1"/>
    </font>
    <font>
      <b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9"/>
      <name val="Times New Roman CE"/>
      <charset val="238"/>
    </font>
    <font>
      <sz val="10"/>
      <name val="Times New Roman CE"/>
      <family val="1"/>
      <charset val="238"/>
    </font>
    <font>
      <sz val="10"/>
      <name val="Microsoft Sans Serif"/>
      <family val="2"/>
      <charset val="238"/>
    </font>
    <font>
      <b/>
      <sz val="10"/>
      <name val="Microsoft Sans Serif"/>
      <family val="2"/>
      <charset val="238"/>
    </font>
    <font>
      <b/>
      <sz val="12"/>
      <name val="Microsoft Sans Serif"/>
      <family val="2"/>
      <charset val="238"/>
    </font>
    <font>
      <i/>
      <sz val="10"/>
      <name val="Microsoft Sans Serif"/>
      <family val="2"/>
      <charset val="238"/>
    </font>
    <font>
      <b/>
      <u/>
      <sz val="12"/>
      <name val="Microsoft Sans Serif"/>
      <family val="2"/>
      <charset val="238"/>
    </font>
    <font>
      <b/>
      <u/>
      <sz val="10"/>
      <name val="Microsoft Sans Serif"/>
      <family val="2"/>
      <charset val="238"/>
    </font>
    <font>
      <sz val="9"/>
      <name val="Segoe UI"/>
      <family val="2"/>
      <charset val="238"/>
    </font>
    <font>
      <b/>
      <sz val="9"/>
      <name val="Segoe UI"/>
      <family val="2"/>
      <charset val="238"/>
    </font>
    <font>
      <b/>
      <sz val="11"/>
      <color indexed="8"/>
      <name val="Segoe UI"/>
      <family val="2"/>
      <charset val="238"/>
    </font>
    <font>
      <b/>
      <sz val="10"/>
      <color indexed="8"/>
      <name val="Segoe UI"/>
      <family val="2"/>
      <charset val="238"/>
    </font>
    <font>
      <b/>
      <sz val="9"/>
      <color indexed="8"/>
      <name val="Segoe UI"/>
      <family val="2"/>
      <charset val="238"/>
    </font>
    <font>
      <sz val="9"/>
      <color indexed="8"/>
      <name val="Segoe UI"/>
      <family val="2"/>
      <charset val="238"/>
    </font>
    <font>
      <i/>
      <sz val="9"/>
      <name val="Times New Roman CE"/>
      <charset val="238"/>
    </font>
    <font>
      <b/>
      <sz val="10"/>
      <name val="Segoe U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</fills>
  <borders count="101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 style="hair">
        <color auto="1"/>
      </right>
      <top style="thin">
        <color indexed="8"/>
      </top>
      <bottom/>
      <diagonal/>
    </border>
    <border>
      <left style="hair">
        <color auto="1"/>
      </left>
      <right style="thin">
        <color auto="1"/>
      </right>
      <top style="thin">
        <color indexed="8"/>
      </top>
      <bottom/>
      <diagonal/>
    </border>
    <border>
      <left style="hair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indexed="8"/>
      </right>
      <top/>
      <bottom style="hair">
        <color auto="1"/>
      </bottom>
      <diagonal/>
    </border>
    <border>
      <left style="thin">
        <color indexed="8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8"/>
      </right>
      <top/>
      <bottom style="hair">
        <color auto="1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 style="hair">
        <color auto="1"/>
      </right>
      <top style="thin">
        <color indexed="8"/>
      </top>
      <bottom/>
      <diagonal/>
    </border>
    <border>
      <left style="hair">
        <color auto="1"/>
      </left>
      <right style="thin">
        <color auto="1"/>
      </right>
      <top style="thin">
        <color indexed="8"/>
      </top>
      <bottom/>
      <diagonal/>
    </border>
    <border>
      <left style="hair">
        <color auto="1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">
    <xf numFmtId="0" fontId="0" fillId="0" borderId="0"/>
    <xf numFmtId="0" fontId="2" fillId="0" borderId="0"/>
    <xf numFmtId="0" fontId="16" fillId="0" borderId="0"/>
    <xf numFmtId="0" fontId="1" fillId="0" borderId="0"/>
    <xf numFmtId="0" fontId="23" fillId="0" borderId="0"/>
    <xf numFmtId="0" fontId="32" fillId="0" borderId="0"/>
  </cellStyleXfs>
  <cellXfs count="484">
    <xf numFmtId="0" fontId="0" fillId="0" borderId="0" xfId="0"/>
    <xf numFmtId="0" fontId="0" fillId="0" borderId="0" xfId="0" applyAlignment="1"/>
    <xf numFmtId="14" fontId="4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Border="1" applyAlignment="1">
      <alignment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6" xfId="0" applyFont="1" applyBorder="1" applyAlignment="1"/>
    <xf numFmtId="0" fontId="8" fillId="0" borderId="6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7" fillId="3" borderId="0" xfId="0" applyNumberFormat="1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0" fillId="0" borderId="0" xfId="0" applyNumberFormat="1"/>
    <xf numFmtId="4" fontId="0" fillId="0" borderId="0" xfId="0" applyNumberFormat="1"/>
    <xf numFmtId="4" fontId="0" fillId="0" borderId="0" xfId="0" applyNumberFormat="1" applyAlignment="1"/>
    <xf numFmtId="0" fontId="5" fillId="3" borderId="11" xfId="0" applyFont="1" applyFill="1" applyBorder="1" applyAlignment="1">
      <alignment horizontal="left" vertical="center" inden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5" fillId="0" borderId="0" xfId="0" applyFont="1"/>
    <xf numFmtId="0" fontId="14" fillId="0" borderId="26" xfId="0" applyFont="1" applyBorder="1" applyAlignment="1">
      <alignment horizontal="center" vertical="center" wrapText="1"/>
    </xf>
    <xf numFmtId="0" fontId="4" fillId="0" borderId="26" xfId="0" applyFont="1" applyBorder="1" applyAlignment="1">
      <alignment vertical="center"/>
    </xf>
    <xf numFmtId="0" fontId="4" fillId="0" borderId="26" xfId="0" applyFont="1" applyBorder="1"/>
    <xf numFmtId="49" fontId="4" fillId="0" borderId="26" xfId="0" applyNumberFormat="1" applyFont="1" applyBorder="1" applyAlignment="1">
      <alignment vertical="center"/>
    </xf>
    <xf numFmtId="0" fontId="14" fillId="3" borderId="30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49" fontId="4" fillId="0" borderId="30" xfId="0" applyNumberFormat="1" applyFont="1" applyBorder="1" applyAlignment="1">
      <alignment vertical="center"/>
    </xf>
    <xf numFmtId="4" fontId="4" fillId="0" borderId="29" xfId="0" applyNumberFormat="1" applyFont="1" applyBorder="1" applyAlignment="1">
      <alignment horizontal="center" vertical="center"/>
    </xf>
    <xf numFmtId="4" fontId="4" fillId="0" borderId="29" xfId="0" applyNumberFormat="1" applyFont="1" applyBorder="1" applyAlignment="1">
      <alignment vertical="center"/>
    </xf>
    <xf numFmtId="4" fontId="4" fillId="0" borderId="27" xfId="0" applyNumberFormat="1" applyFont="1" applyBorder="1" applyAlignment="1">
      <alignment horizontal="center" vertical="center"/>
    </xf>
    <xf numFmtId="4" fontId="4" fillId="0" borderId="27" xfId="0" applyNumberFormat="1" applyFont="1" applyBorder="1" applyAlignment="1">
      <alignment vertical="center"/>
    </xf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49" fontId="0" fillId="0" borderId="33" xfId="0" applyNumberFormat="1" applyBorder="1" applyAlignment="1">
      <alignment vertical="center"/>
    </xf>
    <xf numFmtId="49" fontId="0" fillId="0" borderId="34" xfId="0" applyNumberForma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0" fillId="3" borderId="30" xfId="0" applyFill="1" applyBorder="1"/>
    <xf numFmtId="0" fontId="15" fillId="0" borderId="0" xfId="0" applyFont="1"/>
    <xf numFmtId="0" fontId="15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29" xfId="0" applyFill="1" applyBorder="1"/>
    <xf numFmtId="49" fontId="0" fillId="3" borderId="29" xfId="0" applyNumberFormat="1" applyFill="1" applyBorder="1"/>
    <xf numFmtId="0" fontId="15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5" fillId="0" borderId="28" xfId="0" applyFont="1" applyBorder="1" applyAlignment="1">
      <alignment vertical="top" shrinkToFit="1"/>
    </xf>
    <xf numFmtId="0" fontId="0" fillId="3" borderId="31" xfId="0" applyFill="1" applyBorder="1" applyAlignment="1">
      <alignment vertical="top" shrinkToFit="1"/>
    </xf>
    <xf numFmtId="164" fontId="15" fillId="0" borderId="27" xfId="0" applyNumberFormat="1" applyFont="1" applyBorder="1" applyAlignment="1">
      <alignment vertical="top" shrinkToFit="1"/>
    </xf>
    <xf numFmtId="164" fontId="0" fillId="3" borderId="32" xfId="0" applyNumberFormat="1" applyFill="1" applyBorder="1" applyAlignment="1">
      <alignment vertical="top" shrinkToFit="1"/>
    </xf>
    <xf numFmtId="4" fontId="15" fillId="0" borderId="27" xfId="0" applyNumberFormat="1" applyFont="1" applyBorder="1" applyAlignment="1">
      <alignment vertical="top" shrinkToFit="1"/>
    </xf>
    <xf numFmtId="4" fontId="0" fillId="3" borderId="32" xfId="0" applyNumberFormat="1" applyFill="1" applyBorder="1" applyAlignment="1">
      <alignment vertical="top" shrinkToFit="1"/>
    </xf>
    <xf numFmtId="0" fontId="0" fillId="3" borderId="40" xfId="0" applyFill="1" applyBorder="1"/>
    <xf numFmtId="0" fontId="0" fillId="3" borderId="41" xfId="0" applyFill="1" applyBorder="1" applyAlignment="1">
      <alignment wrapText="1"/>
    </xf>
    <xf numFmtId="0" fontId="0" fillId="3" borderId="42" xfId="0" applyFill="1" applyBorder="1" applyAlignment="1">
      <alignment vertical="top"/>
    </xf>
    <xf numFmtId="49" fontId="0" fillId="3" borderId="42" xfId="0" applyNumberFormat="1" applyFill="1" applyBorder="1" applyAlignment="1">
      <alignment vertical="top"/>
    </xf>
    <xf numFmtId="49" fontId="0" fillId="3" borderId="39" xfId="0" applyNumberFormat="1" applyFill="1" applyBorder="1" applyAlignment="1">
      <alignment vertical="top"/>
    </xf>
    <xf numFmtId="0" fontId="0" fillId="3" borderId="43" xfId="0" applyFill="1" applyBorder="1" applyAlignment="1">
      <alignment vertical="top"/>
    </xf>
    <xf numFmtId="164" fontId="0" fillId="3" borderId="39" xfId="0" applyNumberFormat="1" applyFill="1" applyBorder="1" applyAlignment="1">
      <alignment vertical="top"/>
    </xf>
    <xf numFmtId="4" fontId="0" fillId="3" borderId="39" xfId="0" applyNumberFormat="1" applyFill="1" applyBorder="1" applyAlignment="1">
      <alignment vertical="top"/>
    </xf>
    <xf numFmtId="0" fontId="15" fillId="0" borderId="10" xfId="0" applyFont="1" applyBorder="1" applyAlignment="1">
      <alignment vertical="top"/>
    </xf>
    <xf numFmtId="0" fontId="15" fillId="0" borderId="10" xfId="0" applyNumberFormat="1" applyFont="1" applyBorder="1" applyAlignment="1">
      <alignment vertical="top"/>
    </xf>
    <xf numFmtId="0" fontId="15" fillId="0" borderId="31" xfId="0" applyFont="1" applyBorder="1" applyAlignment="1">
      <alignment vertical="top" shrinkToFit="1"/>
    </xf>
    <xf numFmtId="164" fontId="15" fillId="0" borderId="32" xfId="0" applyNumberFormat="1" applyFont="1" applyBorder="1" applyAlignment="1">
      <alignment vertical="top" shrinkToFit="1"/>
    </xf>
    <xf numFmtId="4" fontId="15" fillId="0" borderId="32" xfId="0" applyNumberFormat="1" applyFont="1" applyBorder="1" applyAlignment="1">
      <alignment vertical="top" shrinkToFit="1"/>
    </xf>
    <xf numFmtId="0" fontId="15" fillId="0" borderId="27" xfId="0" applyNumberFormat="1" applyFont="1" applyBorder="1" applyAlignment="1">
      <alignment horizontal="left" vertical="top" wrapText="1"/>
    </xf>
    <xf numFmtId="0" fontId="0" fillId="3" borderId="32" xfId="0" applyNumberFormat="1" applyFill="1" applyBorder="1" applyAlignment="1">
      <alignment horizontal="left" vertical="top" wrapText="1"/>
    </xf>
    <xf numFmtId="0" fontId="15" fillId="0" borderId="32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4" fontId="0" fillId="0" borderId="0" xfId="0" applyNumberFormat="1" applyAlignment="1">
      <alignment vertical="top"/>
    </xf>
    <xf numFmtId="4" fontId="6" fillId="0" borderId="0" xfId="0" applyNumberFormat="1" applyFont="1"/>
    <xf numFmtId="0" fontId="2" fillId="0" borderId="39" xfId="0" applyFont="1" applyBorder="1" applyAlignment="1">
      <alignment vertical="center"/>
    </xf>
    <xf numFmtId="0" fontId="0" fillId="3" borderId="41" xfId="0" applyFill="1" applyBorder="1"/>
    <xf numFmtId="49" fontId="0" fillId="3" borderId="41" xfId="0" applyNumberFormat="1" applyFill="1" applyBorder="1"/>
    <xf numFmtId="4" fontId="4" fillId="0" borderId="27" xfId="0" applyNumberFormat="1" applyFont="1" applyBorder="1" applyAlignment="1">
      <alignment vertical="center"/>
    </xf>
    <xf numFmtId="4" fontId="4" fillId="0" borderId="27" xfId="0" applyNumberFormat="1" applyFont="1" applyBorder="1" applyAlignment="1">
      <alignment vertical="center"/>
    </xf>
    <xf numFmtId="0" fontId="19" fillId="0" borderId="39" xfId="2" applyFont="1" applyFill="1" applyBorder="1" applyAlignment="1" applyProtection="1">
      <alignment horizontal="left" wrapText="1"/>
    </xf>
    <xf numFmtId="0" fontId="19" fillId="0" borderId="39" xfId="2" applyFont="1" applyBorder="1" applyAlignment="1" applyProtection="1">
      <alignment wrapText="1"/>
    </xf>
    <xf numFmtId="0" fontId="1" fillId="0" borderId="0" xfId="3" applyFont="1"/>
    <xf numFmtId="0" fontId="1" fillId="0" borderId="0" xfId="3" applyFont="1" applyAlignment="1">
      <alignment horizontal="center"/>
    </xf>
    <xf numFmtId="0" fontId="1" fillId="0" borderId="0" xfId="3" applyFont="1" applyAlignment="1">
      <alignment horizontal="right"/>
    </xf>
    <xf numFmtId="0" fontId="1" fillId="0" borderId="0" xfId="3" applyFont="1" applyFill="1"/>
    <xf numFmtId="165" fontId="1" fillId="0" borderId="0" xfId="3" applyNumberFormat="1" applyFont="1" applyFill="1"/>
    <xf numFmtId="165" fontId="17" fillId="0" borderId="39" xfId="3" applyNumberFormat="1" applyFont="1" applyFill="1" applyBorder="1"/>
    <xf numFmtId="165" fontId="1" fillId="8" borderId="39" xfId="3" applyNumberFormat="1" applyFont="1" applyFill="1" applyBorder="1"/>
    <xf numFmtId="165" fontId="1" fillId="6" borderId="39" xfId="3" applyNumberFormat="1" applyFont="1" applyFill="1" applyBorder="1"/>
    <xf numFmtId="0" fontId="1" fillId="0" borderId="39" xfId="3" applyFont="1" applyBorder="1" applyAlignment="1">
      <alignment horizontal="center"/>
    </xf>
    <xf numFmtId="0" fontId="1" fillId="0" borderId="39" xfId="3" applyFont="1" applyBorder="1" applyAlignment="1">
      <alignment horizontal="right"/>
    </xf>
    <xf numFmtId="0" fontId="21" fillId="0" borderId="39" xfId="3" applyFont="1" applyBorder="1"/>
    <xf numFmtId="0" fontId="1" fillId="0" borderId="39" xfId="3" applyFont="1" applyBorder="1"/>
    <xf numFmtId="165" fontId="17" fillId="0" borderId="39" xfId="3" applyNumberFormat="1" applyFont="1" applyBorder="1"/>
    <xf numFmtId="165" fontId="20" fillId="7" borderId="39" xfId="3" applyNumberFormat="1" applyFont="1" applyFill="1" applyBorder="1"/>
    <xf numFmtId="165" fontId="20" fillId="6" borderId="39" xfId="3" applyNumberFormat="1" applyFont="1" applyFill="1" applyBorder="1"/>
    <xf numFmtId="0" fontId="18" fillId="0" borderId="0" xfId="3" applyFont="1"/>
    <xf numFmtId="0" fontId="18" fillId="7" borderId="0" xfId="3" applyFont="1" applyFill="1"/>
    <xf numFmtId="0" fontId="18" fillId="6" borderId="0" xfId="3" applyFont="1" applyFill="1"/>
    <xf numFmtId="0" fontId="18" fillId="0" borderId="0" xfId="3" applyFont="1" applyAlignment="1">
      <alignment horizontal="center"/>
    </xf>
    <xf numFmtId="0" fontId="1" fillId="7" borderId="0" xfId="3" applyFont="1" applyFill="1"/>
    <xf numFmtId="0" fontId="1" fillId="6" borderId="0" xfId="3" applyFont="1" applyFill="1"/>
    <xf numFmtId="165" fontId="1" fillId="5" borderId="46" xfId="3" applyNumberFormat="1" applyFont="1" applyFill="1" applyBorder="1"/>
    <xf numFmtId="165" fontId="1" fillId="5" borderId="45" xfId="3" applyNumberFormat="1" applyFont="1" applyFill="1" applyBorder="1"/>
    <xf numFmtId="0" fontId="1" fillId="5" borderId="45" xfId="3" applyFont="1" applyFill="1" applyBorder="1"/>
    <xf numFmtId="0" fontId="1" fillId="5" borderId="44" xfId="3" applyFont="1" applyFill="1" applyBorder="1"/>
    <xf numFmtId="0" fontId="1" fillId="5" borderId="0" xfId="3" applyFont="1" applyFill="1" applyAlignment="1">
      <alignment horizontal="center"/>
    </xf>
    <xf numFmtId="0" fontId="1" fillId="5" borderId="0" xfId="3" applyFont="1" applyFill="1" applyAlignment="1">
      <alignment horizontal="right"/>
    </xf>
    <xf numFmtId="0" fontId="1" fillId="5" borderId="0" xfId="3" applyFont="1" applyFill="1"/>
    <xf numFmtId="165" fontId="1" fillId="5" borderId="25" xfId="3" applyNumberFormat="1" applyFont="1" applyFill="1" applyBorder="1"/>
    <xf numFmtId="165" fontId="1" fillId="5" borderId="24" xfId="3" applyNumberFormat="1" applyFont="1" applyFill="1" applyBorder="1"/>
    <xf numFmtId="0" fontId="1" fillId="5" borderId="24" xfId="3" applyFont="1" applyFill="1" applyBorder="1"/>
    <xf numFmtId="0" fontId="1" fillId="5" borderId="23" xfId="3" applyFont="1" applyFill="1" applyBorder="1"/>
    <xf numFmtId="0" fontId="1" fillId="0" borderId="0" xfId="3" applyFont="1" applyFill="1" applyBorder="1"/>
    <xf numFmtId="0" fontId="22" fillId="0" borderId="0" xfId="3" applyFont="1" applyFill="1" applyBorder="1"/>
    <xf numFmtId="0" fontId="1" fillId="5" borderId="0" xfId="3" applyFill="1"/>
    <xf numFmtId="0" fontId="1" fillId="5" borderId="23" xfId="3" applyFill="1" applyBorder="1"/>
    <xf numFmtId="0" fontId="1" fillId="5" borderId="24" xfId="3" applyFill="1" applyBorder="1"/>
    <xf numFmtId="165" fontId="1" fillId="5" borderId="24" xfId="3" applyNumberFormat="1" applyFill="1" applyBorder="1"/>
    <xf numFmtId="0" fontId="1" fillId="5" borderId="25" xfId="3" applyFill="1" applyBorder="1"/>
    <xf numFmtId="0" fontId="1" fillId="0" borderId="0" xfId="3"/>
    <xf numFmtId="0" fontId="1" fillId="5" borderId="44" xfId="3" applyFill="1" applyBorder="1"/>
    <xf numFmtId="0" fontId="1" fillId="5" borderId="45" xfId="3" applyFill="1" applyBorder="1"/>
    <xf numFmtId="165" fontId="1" fillId="5" borderId="45" xfId="3" applyNumberFormat="1" applyFill="1" applyBorder="1"/>
    <xf numFmtId="0" fontId="1" fillId="5" borderId="46" xfId="3" applyFill="1" applyBorder="1"/>
    <xf numFmtId="0" fontId="1" fillId="6" borderId="0" xfId="3" applyFill="1"/>
    <xf numFmtId="0" fontId="1" fillId="7" borderId="0" xfId="3" applyFill="1"/>
    <xf numFmtId="0" fontId="24" fillId="0" borderId="0" xfId="4" applyFont="1" applyAlignment="1">
      <alignment horizontal="left"/>
    </xf>
    <xf numFmtId="0" fontId="25" fillId="0" borderId="0" xfId="4" applyFont="1" applyAlignment="1">
      <alignment horizontal="left"/>
    </xf>
    <xf numFmtId="0" fontId="24" fillId="0" borderId="0" xfId="4" applyFont="1"/>
    <xf numFmtId="4" fontId="24" fillId="0" borderId="0" xfId="4" applyNumberFormat="1" applyFont="1"/>
    <xf numFmtId="0" fontId="26" fillId="0" borderId="0" xfId="4" applyFont="1"/>
    <xf numFmtId="14" fontId="26" fillId="0" borderId="0" xfId="4" applyNumberFormat="1" applyFont="1"/>
    <xf numFmtId="14" fontId="24" fillId="0" borderId="0" xfId="4" applyNumberFormat="1" applyFont="1" applyAlignment="1">
      <alignment horizontal="right"/>
    </xf>
    <xf numFmtId="14" fontId="24" fillId="0" borderId="0" xfId="4" applyNumberFormat="1" applyFont="1" applyAlignment="1">
      <alignment horizontal="right"/>
    </xf>
    <xf numFmtId="0" fontId="24" fillId="0" borderId="42" xfId="4" applyFont="1" applyBorder="1" applyAlignment="1">
      <alignment horizontal="center"/>
    </xf>
    <xf numFmtId="0" fontId="24" fillId="0" borderId="39" xfId="4" applyFont="1" applyBorder="1" applyAlignment="1">
      <alignment horizontal="center"/>
    </xf>
    <xf numFmtId="4" fontId="24" fillId="0" borderId="39" xfId="4" applyNumberFormat="1" applyFont="1" applyBorder="1" applyAlignment="1">
      <alignment horizontal="center"/>
    </xf>
    <xf numFmtId="3" fontId="24" fillId="0" borderId="43" xfId="4" applyNumberFormat="1" applyFont="1" applyBorder="1" applyAlignment="1">
      <alignment horizontal="center"/>
    </xf>
    <xf numFmtId="4" fontId="24" fillId="0" borderId="26" xfId="4" applyNumberFormat="1" applyFont="1" applyBorder="1" applyAlignment="1">
      <alignment horizontal="center"/>
    </xf>
    <xf numFmtId="0" fontId="24" fillId="0" borderId="0" xfId="4" applyFont="1" applyBorder="1" applyAlignment="1">
      <alignment horizontal="left"/>
    </xf>
    <xf numFmtId="0" fontId="24" fillId="0" borderId="0" xfId="4" applyFont="1" applyBorder="1" applyAlignment="1">
      <alignment horizontal="left" wrapText="1"/>
    </xf>
    <xf numFmtId="0" fontId="24" fillId="0" borderId="0" xfId="4" applyFont="1" applyBorder="1" applyAlignment="1">
      <alignment horizontal="center"/>
    </xf>
    <xf numFmtId="4" fontId="24" fillId="0" borderId="0" xfId="4" applyNumberFormat="1" applyFont="1" applyBorder="1" applyAlignment="1">
      <alignment horizontal="center"/>
    </xf>
    <xf numFmtId="3" fontId="24" fillId="0" borderId="0" xfId="4" applyNumberFormat="1" applyFont="1" applyBorder="1" applyAlignment="1">
      <alignment horizontal="center"/>
    </xf>
    <xf numFmtId="0" fontId="27" fillId="0" borderId="0" xfId="4" applyFont="1" applyAlignment="1">
      <alignment horizontal="left" vertical="top" wrapText="1"/>
    </xf>
    <xf numFmtId="0" fontId="24" fillId="0" borderId="0" xfId="4" applyFont="1" applyBorder="1"/>
    <xf numFmtId="0" fontId="27" fillId="0" borderId="0" xfId="4" applyFont="1" applyAlignment="1">
      <alignment vertical="top" wrapText="1"/>
    </xf>
    <xf numFmtId="4" fontId="27" fillId="0" borderId="0" xfId="4" applyNumberFormat="1" applyFont="1" applyAlignment="1">
      <alignment vertical="top" wrapText="1"/>
    </xf>
    <xf numFmtId="3" fontId="27" fillId="0" borderId="0" xfId="4" applyNumberFormat="1" applyFont="1" applyAlignment="1">
      <alignment vertical="top" wrapText="1"/>
    </xf>
    <xf numFmtId="0" fontId="24" fillId="0" borderId="0" xfId="4" applyFont="1" applyFill="1" applyBorder="1"/>
    <xf numFmtId="0" fontId="24" fillId="0" borderId="0" xfId="4" applyFont="1" applyBorder="1" applyAlignment="1">
      <alignment wrapText="1"/>
    </xf>
    <xf numFmtId="4" fontId="24" fillId="0" borderId="0" xfId="4" applyNumberFormat="1" applyFont="1" applyBorder="1" applyAlignment="1">
      <alignment wrapText="1"/>
    </xf>
    <xf numFmtId="0" fontId="24" fillId="0" borderId="6" xfId="4" applyFont="1" applyBorder="1"/>
    <xf numFmtId="3" fontId="24" fillId="0" borderId="0" xfId="4" applyNumberFormat="1" applyFont="1" applyBorder="1"/>
    <xf numFmtId="0" fontId="26" fillId="0" borderId="0" xfId="4" applyFont="1" applyBorder="1" applyAlignment="1">
      <alignment horizontal="left"/>
    </xf>
    <xf numFmtId="0" fontId="26" fillId="0" borderId="0" xfId="4" applyFont="1" applyBorder="1"/>
    <xf numFmtId="4" fontId="26" fillId="0" borderId="0" xfId="4" applyNumberFormat="1" applyFont="1" applyBorder="1" applyAlignment="1">
      <alignment wrapText="1"/>
    </xf>
    <xf numFmtId="3" fontId="26" fillId="0" borderId="0" xfId="4" applyNumberFormat="1" applyFont="1" applyBorder="1"/>
    <xf numFmtId="3" fontId="24" fillId="0" borderId="0" xfId="4" applyNumberFormat="1" applyFont="1" applyBorder="1" applyAlignment="1">
      <alignment horizontal="left"/>
    </xf>
    <xf numFmtId="3" fontId="26" fillId="0" borderId="0" xfId="4" applyNumberFormat="1" applyFont="1" applyBorder="1" applyAlignment="1">
      <alignment horizontal="left"/>
    </xf>
    <xf numFmtId="4" fontId="24" fillId="0" borderId="0" xfId="4" applyNumberFormat="1" applyFont="1" applyAlignment="1">
      <alignment wrapText="1"/>
    </xf>
    <xf numFmtId="3" fontId="24" fillId="0" borderId="0" xfId="4" applyNumberFormat="1" applyFont="1"/>
    <xf numFmtId="3" fontId="24" fillId="0" borderId="0" xfId="4" applyNumberFormat="1" applyFont="1" applyAlignment="1">
      <alignment horizontal="left"/>
    </xf>
    <xf numFmtId="0" fontId="26" fillId="0" borderId="0" xfId="4" applyFont="1" applyAlignment="1">
      <alignment horizontal="left"/>
    </xf>
    <xf numFmtId="4" fontId="26" fillId="0" borderId="0" xfId="4" applyNumberFormat="1" applyFont="1" applyAlignment="1">
      <alignment wrapText="1"/>
    </xf>
    <xf numFmtId="3" fontId="26" fillId="0" borderId="0" xfId="4" applyNumberFormat="1" applyFont="1"/>
    <xf numFmtId="4" fontId="26" fillId="0" borderId="0" xfId="4" applyNumberFormat="1" applyFont="1"/>
    <xf numFmtId="4" fontId="28" fillId="0" borderId="0" xfId="4" applyNumberFormat="1" applyFont="1" applyAlignment="1">
      <alignment vertical="top" wrapText="1"/>
    </xf>
    <xf numFmtId="0" fontId="29" fillId="0" borderId="0" xfId="4" applyFont="1" applyAlignment="1">
      <alignment vertical="top" wrapText="1"/>
    </xf>
    <xf numFmtId="0" fontId="24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24" fillId="0" borderId="0" xfId="0" applyFont="1"/>
    <xf numFmtId="4" fontId="24" fillId="0" borderId="0" xfId="0" applyNumberFormat="1" applyFont="1"/>
    <xf numFmtId="0" fontId="26" fillId="0" borderId="0" xfId="0" applyFont="1"/>
    <xf numFmtId="14" fontId="26" fillId="0" borderId="0" xfId="0" applyNumberFormat="1" applyFont="1"/>
    <xf numFmtId="14" fontId="24" fillId="0" borderId="0" xfId="0" applyNumberFormat="1" applyFont="1" applyAlignment="1">
      <alignment horizontal="right"/>
    </xf>
    <xf numFmtId="14" fontId="24" fillId="0" borderId="0" xfId="0" applyNumberFormat="1" applyFont="1" applyAlignment="1">
      <alignment horizontal="right"/>
    </xf>
    <xf numFmtId="0" fontId="24" fillId="0" borderId="42" xfId="0" applyFont="1" applyBorder="1" applyAlignment="1">
      <alignment horizontal="center"/>
    </xf>
    <xf numFmtId="0" fontId="24" fillId="0" borderId="39" xfId="0" applyFont="1" applyBorder="1" applyAlignment="1">
      <alignment horizontal="center"/>
    </xf>
    <xf numFmtId="4" fontId="24" fillId="0" borderId="39" xfId="0" applyNumberFormat="1" applyFont="1" applyBorder="1" applyAlignment="1">
      <alignment horizontal="center"/>
    </xf>
    <xf numFmtId="3" fontId="24" fillId="0" borderId="43" xfId="0" applyNumberFormat="1" applyFont="1" applyBorder="1" applyAlignment="1">
      <alignment horizontal="center"/>
    </xf>
    <xf numFmtId="0" fontId="27" fillId="0" borderId="0" xfId="0" applyFont="1" applyAlignment="1">
      <alignment horizontal="left" vertical="top" wrapText="1"/>
    </xf>
    <xf numFmtId="0" fontId="29" fillId="0" borderId="0" xfId="0" applyFont="1" applyAlignment="1">
      <alignment vertical="top" wrapText="1"/>
    </xf>
    <xf numFmtId="0" fontId="27" fillId="0" borderId="0" xfId="0" applyFont="1" applyAlignment="1">
      <alignment vertical="top" wrapText="1"/>
    </xf>
    <xf numFmtId="3" fontId="27" fillId="0" borderId="0" xfId="0" applyNumberFormat="1" applyFont="1" applyAlignment="1">
      <alignment vertical="top" wrapText="1"/>
    </xf>
    <xf numFmtId="0" fontId="24" fillId="0" borderId="0" xfId="0" applyFont="1" applyBorder="1"/>
    <xf numFmtId="4" fontId="27" fillId="0" borderId="0" xfId="0" applyNumberFormat="1" applyFont="1" applyAlignment="1">
      <alignment vertical="top" wrapText="1"/>
    </xf>
    <xf numFmtId="0" fontId="24" fillId="0" borderId="6" xfId="0" applyFont="1" applyBorder="1"/>
    <xf numFmtId="3" fontId="30" fillId="0" borderId="0" xfId="0" applyNumberFormat="1" applyFont="1" applyAlignment="1">
      <alignment vertical="top" wrapText="1"/>
    </xf>
    <xf numFmtId="3" fontId="24" fillId="0" borderId="0" xfId="0" applyNumberFormat="1" applyFont="1" applyAlignment="1">
      <alignment horizontal="left"/>
    </xf>
    <xf numFmtId="4" fontId="24" fillId="0" borderId="0" xfId="0" applyNumberFormat="1" applyFont="1" applyAlignment="1">
      <alignment wrapText="1"/>
    </xf>
    <xf numFmtId="3" fontId="24" fillId="0" borderId="0" xfId="0" applyNumberFormat="1" applyFont="1"/>
    <xf numFmtId="3" fontId="31" fillId="0" borderId="0" xfId="0" applyNumberFormat="1" applyFont="1"/>
    <xf numFmtId="0" fontId="4" fillId="4" borderId="42" xfId="0" applyFont="1" applyFill="1" applyBorder="1"/>
    <xf numFmtId="0" fontId="4" fillId="4" borderId="34" xfId="0" applyFont="1" applyFill="1" applyBorder="1"/>
    <xf numFmtId="4" fontId="4" fillId="4" borderId="39" xfId="0" applyNumberFormat="1" applyFont="1" applyFill="1" applyBorder="1" applyAlignment="1">
      <alignment horizontal="center"/>
    </xf>
    <xf numFmtId="4" fontId="4" fillId="4" borderId="39" xfId="0" applyNumberFormat="1" applyFont="1" applyFill="1" applyBorder="1" applyAlignment="1"/>
    <xf numFmtId="0" fontId="33" fillId="0" borderId="0" xfId="5" applyFont="1"/>
    <xf numFmtId="0" fontId="34" fillId="0" borderId="47" xfId="5" applyFont="1" applyFill="1" applyBorder="1"/>
    <xf numFmtId="0" fontId="34" fillId="0" borderId="48" xfId="5" applyFont="1" applyFill="1" applyBorder="1"/>
    <xf numFmtId="0" fontId="33" fillId="0" borderId="48" xfId="5" applyFont="1" applyFill="1" applyBorder="1"/>
    <xf numFmtId="0" fontId="33" fillId="0" borderId="49" xfId="5" applyFont="1" applyFill="1" applyBorder="1"/>
    <xf numFmtId="0" fontId="33" fillId="0" borderId="47" xfId="5" applyFont="1" applyFill="1" applyBorder="1" applyAlignment="1"/>
    <xf numFmtId="0" fontId="33" fillId="0" borderId="48" xfId="5" applyFont="1" applyBorder="1" applyAlignment="1"/>
    <xf numFmtId="0" fontId="33" fillId="0" borderId="49" xfId="5" applyFont="1" applyBorder="1" applyAlignment="1"/>
    <xf numFmtId="0" fontId="34" fillId="0" borderId="26" xfId="5" applyFont="1" applyFill="1" applyBorder="1" applyAlignment="1">
      <alignment horizontal="right"/>
    </xf>
    <xf numFmtId="0" fontId="35" fillId="0" borderId="0" xfId="5" applyFont="1" applyFill="1" applyBorder="1"/>
    <xf numFmtId="0" fontId="33" fillId="0" borderId="0" xfId="5" applyFont="1" applyBorder="1"/>
    <xf numFmtId="0" fontId="33" fillId="0" borderId="0" xfId="5" applyFont="1" applyFill="1" applyBorder="1"/>
    <xf numFmtId="0" fontId="33" fillId="0" borderId="50" xfId="5" applyFont="1" applyFill="1" applyBorder="1"/>
    <xf numFmtId="0" fontId="33" fillId="0" borderId="51" xfId="5" applyFont="1" applyBorder="1" applyAlignment="1"/>
    <xf numFmtId="0" fontId="33" fillId="0" borderId="0" xfId="5" applyFont="1" applyAlignment="1"/>
    <xf numFmtId="0" fontId="33" fillId="0" borderId="50" xfId="5" applyFont="1" applyBorder="1" applyAlignment="1"/>
    <xf numFmtId="0" fontId="34" fillId="0" borderId="0" xfId="5" applyNumberFormat="1" applyFont="1" applyFill="1" applyBorder="1" applyAlignment="1">
      <alignment horizontal="left"/>
    </xf>
    <xf numFmtId="49" fontId="33" fillId="0" borderId="0" xfId="5" applyNumberFormat="1" applyFont="1" applyFill="1" applyBorder="1"/>
    <xf numFmtId="166" fontId="33" fillId="0" borderId="0" xfId="5" applyNumberFormat="1" applyFont="1" applyFill="1" applyBorder="1"/>
    <xf numFmtId="0" fontId="34" fillId="0" borderId="52" xfId="5" applyFont="1" applyFill="1" applyBorder="1"/>
    <xf numFmtId="0" fontId="34" fillId="0" borderId="53" xfId="5" applyFont="1" applyFill="1" applyBorder="1"/>
    <xf numFmtId="0" fontId="33" fillId="0" borderId="53" xfId="5" applyFont="1" applyFill="1" applyBorder="1"/>
    <xf numFmtId="0" fontId="33" fillId="0" borderId="54" xfId="5" applyFont="1" applyFill="1" applyBorder="1"/>
    <xf numFmtId="0" fontId="33" fillId="0" borderId="52" xfId="5" applyFont="1" applyBorder="1" applyAlignment="1"/>
    <xf numFmtId="0" fontId="33" fillId="0" borderId="53" xfId="5" applyFont="1" applyBorder="1" applyAlignment="1"/>
    <xf numFmtId="0" fontId="33" fillId="0" borderId="54" xfId="5" applyFont="1" applyBorder="1" applyAlignment="1"/>
    <xf numFmtId="0" fontId="34" fillId="0" borderId="0" xfId="5" applyFont="1"/>
    <xf numFmtId="0" fontId="36" fillId="0" borderId="0" xfId="5" applyFont="1" applyAlignment="1">
      <alignment horizontal="left"/>
    </xf>
    <xf numFmtId="0" fontId="37" fillId="0" borderId="0" xfId="5" applyFont="1"/>
    <xf numFmtId="0" fontId="34" fillId="0" borderId="0" xfId="5" applyFont="1" applyAlignment="1">
      <alignment horizontal="right"/>
    </xf>
    <xf numFmtId="0" fontId="34" fillId="0" borderId="0" xfId="5" applyFont="1" applyAlignment="1">
      <alignment horizontal="left"/>
    </xf>
    <xf numFmtId="0" fontId="33" fillId="0" borderId="58" xfId="5" applyFont="1" applyFill="1" applyBorder="1" applyAlignment="1">
      <alignment horizontal="center" vertical="center"/>
    </xf>
    <xf numFmtId="0" fontId="33" fillId="0" borderId="60" xfId="5" applyFont="1" applyFill="1" applyBorder="1" applyAlignment="1">
      <alignment horizontal="center"/>
    </xf>
    <xf numFmtId="0" fontId="33" fillId="0" borderId="61" xfId="5" applyFont="1" applyFill="1" applyBorder="1" applyAlignment="1">
      <alignment horizontal="center"/>
    </xf>
    <xf numFmtId="0" fontId="33" fillId="0" borderId="62" xfId="5" applyFont="1" applyFill="1" applyBorder="1" applyAlignment="1">
      <alignment horizontal="center"/>
    </xf>
    <xf numFmtId="0" fontId="33" fillId="0" borderId="59" xfId="5" applyFont="1" applyBorder="1" applyAlignment="1">
      <alignment vertical="center"/>
    </xf>
    <xf numFmtId="49" fontId="33" fillId="0" borderId="63" xfId="5" applyNumberFormat="1" applyFont="1" applyBorder="1" applyAlignment="1">
      <alignment horizontal="center" vertical="top" wrapText="1"/>
    </xf>
    <xf numFmtId="49" fontId="33" fillId="0" borderId="49" xfId="5" applyNumberFormat="1" applyFont="1" applyFill="1" applyBorder="1" applyAlignment="1">
      <alignment horizontal="left" vertical="top" wrapText="1"/>
    </xf>
    <xf numFmtId="3" fontId="33" fillId="0" borderId="47" xfId="5" applyNumberFormat="1" applyFont="1" applyBorder="1" applyAlignment="1">
      <alignment horizontal="right"/>
    </xf>
    <xf numFmtId="49" fontId="33" fillId="0" borderId="49" xfId="5" applyNumberFormat="1" applyFont="1" applyBorder="1" applyAlignment="1">
      <alignment horizontal="left"/>
    </xf>
    <xf numFmtId="165" fontId="33" fillId="0" borderId="65" xfId="5" applyNumberFormat="1" applyFont="1" applyBorder="1" applyAlignment="1">
      <alignment horizontal="right"/>
    </xf>
    <xf numFmtId="165" fontId="33" fillId="0" borderId="66" xfId="5" applyNumberFormat="1" applyFont="1" applyBorder="1" applyAlignment="1">
      <alignment horizontal="right"/>
    </xf>
    <xf numFmtId="165" fontId="33" fillId="0" borderId="67" xfId="5" applyNumberFormat="1" applyFont="1" applyBorder="1" applyAlignment="1">
      <alignment horizontal="right"/>
    </xf>
    <xf numFmtId="0" fontId="33" fillId="0" borderId="68" xfId="5" applyFont="1" applyBorder="1" applyAlignment="1">
      <alignment horizontal="center" vertical="justify" wrapText="1"/>
    </xf>
    <xf numFmtId="49" fontId="33" fillId="0" borderId="70" xfId="5" applyNumberFormat="1" applyFont="1" applyFill="1" applyBorder="1" applyAlignment="1">
      <alignment horizontal="left" wrapText="1"/>
    </xf>
    <xf numFmtId="3" fontId="33" fillId="0" borderId="71" xfId="5" applyNumberFormat="1" applyFont="1" applyBorder="1" applyAlignment="1">
      <alignment horizontal="right"/>
    </xf>
    <xf numFmtId="49" fontId="33" fillId="0" borderId="70" xfId="5" applyNumberFormat="1" applyFont="1" applyBorder="1" applyAlignment="1">
      <alignment horizontal="left"/>
    </xf>
    <xf numFmtId="3" fontId="33" fillId="0" borderId="72" xfId="5" applyNumberFormat="1" applyFont="1" applyBorder="1" applyAlignment="1">
      <alignment horizontal="right"/>
    </xf>
    <xf numFmtId="3" fontId="33" fillId="0" borderId="73" xfId="5" applyNumberFormat="1" applyFont="1" applyBorder="1" applyAlignment="1">
      <alignment horizontal="right"/>
    </xf>
    <xf numFmtId="3" fontId="33" fillId="0" borderId="74" xfId="5" applyNumberFormat="1" applyFont="1" applyBorder="1" applyAlignment="1">
      <alignment horizontal="right"/>
    </xf>
    <xf numFmtId="49" fontId="34" fillId="0" borderId="47" xfId="5" applyNumberFormat="1" applyFont="1" applyBorder="1" applyAlignment="1">
      <alignment horizontal="left" vertical="top"/>
    </xf>
    <xf numFmtId="0" fontId="34" fillId="0" borderId="48" xfId="5" applyFont="1" applyBorder="1" applyAlignment="1">
      <alignment horizontal="left"/>
    </xf>
    <xf numFmtId="0" fontId="34" fillId="0" borderId="49" xfId="5" applyFont="1" applyBorder="1" applyAlignment="1">
      <alignment horizontal="left"/>
    </xf>
    <xf numFmtId="167" fontId="34" fillId="0" borderId="48" xfId="5" applyNumberFormat="1" applyFont="1" applyBorder="1" applyAlignment="1">
      <alignment horizontal="right"/>
    </xf>
    <xf numFmtId="165" fontId="34" fillId="0" borderId="48" xfId="5" applyNumberFormat="1" applyFont="1" applyBorder="1" applyAlignment="1">
      <alignment horizontal="right"/>
    </xf>
    <xf numFmtId="167" fontId="33" fillId="0" borderId="49" xfId="5" applyNumberFormat="1" applyFont="1" applyBorder="1" applyAlignment="1">
      <alignment horizontal="right"/>
    </xf>
    <xf numFmtId="49" fontId="34" fillId="0" borderId="51" xfId="5" applyNumberFormat="1" applyFont="1" applyBorder="1" applyAlignment="1">
      <alignment horizontal="left" vertical="top"/>
    </xf>
    <xf numFmtId="49" fontId="34" fillId="0" borderId="0" xfId="5" applyNumberFormat="1" applyFont="1" applyBorder="1" applyAlignment="1">
      <alignment horizontal="right" vertical="top"/>
    </xf>
    <xf numFmtId="167" fontId="34" fillId="0" borderId="0" xfId="5" applyNumberFormat="1" applyFont="1" applyBorder="1" applyAlignment="1">
      <alignment horizontal="right"/>
    </xf>
    <xf numFmtId="167" fontId="33" fillId="0" borderId="34" xfId="5" applyNumberFormat="1" applyFont="1" applyBorder="1" applyAlignment="1">
      <alignment horizontal="right"/>
    </xf>
    <xf numFmtId="3" fontId="33" fillId="0" borderId="43" xfId="5" applyNumberFormat="1" applyFont="1" applyBorder="1" applyAlignment="1">
      <alignment horizontal="right"/>
    </xf>
    <xf numFmtId="167" fontId="33" fillId="0" borderId="42" xfId="5" applyNumberFormat="1" applyFont="1" applyBorder="1" applyAlignment="1">
      <alignment horizontal="right"/>
    </xf>
    <xf numFmtId="168" fontId="38" fillId="0" borderId="50" xfId="5" applyNumberFormat="1" applyFont="1" applyBorder="1" applyAlignment="1">
      <alignment horizontal="right"/>
    </xf>
    <xf numFmtId="0" fontId="34" fillId="0" borderId="52" xfId="5" applyFont="1" applyBorder="1" applyAlignment="1">
      <alignment horizontal="left"/>
    </xf>
    <xf numFmtId="0" fontId="34" fillId="0" borderId="53" xfId="5" applyFont="1" applyBorder="1" applyAlignment="1">
      <alignment horizontal="left"/>
    </xf>
    <xf numFmtId="0" fontId="34" fillId="0" borderId="54" xfId="5" applyFont="1" applyBorder="1" applyAlignment="1">
      <alignment horizontal="left"/>
    </xf>
    <xf numFmtId="167" fontId="38" fillId="0" borderId="53" xfId="5" applyNumberFormat="1" applyFont="1" applyBorder="1" applyAlignment="1">
      <alignment horizontal="right"/>
    </xf>
    <xf numFmtId="0" fontId="34" fillId="0" borderId="53" xfId="5" applyFont="1" applyBorder="1" applyAlignment="1"/>
    <xf numFmtId="167" fontId="38" fillId="0" borderId="54" xfId="5" applyNumberFormat="1" applyFont="1" applyBorder="1" applyAlignment="1">
      <alignment horizontal="right"/>
    </xf>
    <xf numFmtId="0" fontId="33" fillId="0" borderId="75" xfId="5" applyFont="1" applyBorder="1"/>
    <xf numFmtId="0" fontId="33" fillId="0" borderId="81" xfId="5" applyFont="1" applyFill="1" applyBorder="1" applyAlignment="1">
      <alignment horizontal="center" vertical="center"/>
    </xf>
    <xf numFmtId="0" fontId="33" fillId="0" borderId="82" xfId="5" applyFont="1" applyFill="1" applyBorder="1" applyAlignment="1">
      <alignment horizontal="center"/>
    </xf>
    <xf numFmtId="0" fontId="33" fillId="0" borderId="83" xfId="5" applyFont="1" applyFill="1" applyBorder="1" applyAlignment="1">
      <alignment horizontal="center"/>
    </xf>
    <xf numFmtId="0" fontId="33" fillId="0" borderId="84" xfId="5" applyFont="1" applyFill="1" applyBorder="1" applyAlignment="1">
      <alignment horizontal="center"/>
    </xf>
    <xf numFmtId="49" fontId="33" fillId="0" borderId="85" xfId="5" applyNumberFormat="1" applyFont="1" applyBorder="1" applyAlignment="1">
      <alignment horizontal="center" vertical="top" wrapText="1"/>
    </xf>
    <xf numFmtId="49" fontId="33" fillId="0" borderId="77" xfId="5" applyNumberFormat="1" applyFont="1" applyFill="1" applyBorder="1" applyAlignment="1">
      <alignment horizontal="left" vertical="top" wrapText="1"/>
    </xf>
    <xf numFmtId="3" fontId="33" fillId="0" borderId="76" xfId="5" applyNumberFormat="1" applyFont="1" applyBorder="1" applyAlignment="1">
      <alignment horizontal="right"/>
    </xf>
    <xf numFmtId="49" fontId="33" fillId="0" borderId="77" xfId="5" applyNumberFormat="1" applyFont="1" applyBorder="1" applyAlignment="1">
      <alignment horizontal="left"/>
    </xf>
    <xf numFmtId="165" fontId="33" fillId="0" borderId="87" xfId="5" applyNumberFormat="1" applyFont="1" applyBorder="1" applyAlignment="1">
      <alignment horizontal="right"/>
    </xf>
    <xf numFmtId="165" fontId="33" fillId="0" borderId="88" xfId="5" applyNumberFormat="1" applyFont="1" applyBorder="1" applyAlignment="1">
      <alignment horizontal="right"/>
    </xf>
    <xf numFmtId="165" fontId="33" fillId="0" borderId="89" xfId="5" applyNumberFormat="1" applyFont="1" applyBorder="1" applyAlignment="1">
      <alignment horizontal="right"/>
    </xf>
    <xf numFmtId="49" fontId="34" fillId="0" borderId="76" xfId="5" applyNumberFormat="1" applyFont="1" applyBorder="1" applyAlignment="1">
      <alignment horizontal="left" vertical="top"/>
    </xf>
    <xf numFmtId="167" fontId="33" fillId="0" borderId="90" xfId="5" applyNumberFormat="1" applyFont="1" applyBorder="1" applyAlignment="1">
      <alignment horizontal="right"/>
    </xf>
    <xf numFmtId="3" fontId="33" fillId="0" borderId="91" xfId="5" applyNumberFormat="1" applyFont="1" applyBorder="1" applyAlignment="1">
      <alignment horizontal="right"/>
    </xf>
    <xf numFmtId="167" fontId="33" fillId="0" borderId="92" xfId="5" applyNumberFormat="1" applyFont="1" applyBorder="1" applyAlignment="1">
      <alignment horizontal="right"/>
    </xf>
    <xf numFmtId="0" fontId="33" fillId="0" borderId="48" xfId="5" applyFont="1" applyBorder="1"/>
    <xf numFmtId="168" fontId="34" fillId="0" borderId="0" xfId="5" applyNumberFormat="1" applyFont="1"/>
    <xf numFmtId="0" fontId="1" fillId="0" borderId="93" xfId="3" applyBorder="1"/>
    <xf numFmtId="0" fontId="1" fillId="0" borderId="0" xfId="3" applyFill="1" applyBorder="1"/>
    <xf numFmtId="165" fontId="1" fillId="0" borderId="0" xfId="3" applyNumberFormat="1" applyFill="1" applyBorder="1"/>
    <xf numFmtId="0" fontId="1" fillId="0" borderId="94" xfId="3" applyBorder="1"/>
    <xf numFmtId="0" fontId="1" fillId="6" borderId="93" xfId="3" applyFill="1" applyBorder="1"/>
    <xf numFmtId="0" fontId="1" fillId="7" borderId="93" xfId="3" applyFill="1" applyBorder="1"/>
    <xf numFmtId="0" fontId="1" fillId="0" borderId="96" xfId="3" applyBorder="1"/>
    <xf numFmtId="0" fontId="1" fillId="0" borderId="92" xfId="3" applyBorder="1"/>
    <xf numFmtId="0" fontId="15" fillId="0" borderId="95" xfId="2" applyFont="1" applyFill="1" applyBorder="1" applyAlignment="1" applyProtection="1">
      <alignment horizontal="left"/>
    </xf>
    <xf numFmtId="0" fontId="1" fillId="0" borderId="97" xfId="3" applyBorder="1"/>
    <xf numFmtId="165" fontId="1" fillId="6" borderId="97" xfId="3" applyNumberFormat="1" applyFill="1" applyBorder="1"/>
    <xf numFmtId="165" fontId="1" fillId="7" borderId="97" xfId="3" applyNumberFormat="1" applyFill="1" applyBorder="1"/>
    <xf numFmtId="165" fontId="17" fillId="0" borderId="97" xfId="3" applyNumberFormat="1" applyFont="1" applyBorder="1"/>
    <xf numFmtId="165" fontId="1" fillId="0" borderId="98" xfId="3" applyNumberFormat="1" applyBorder="1"/>
    <xf numFmtId="0" fontId="1" fillId="0" borderId="99" xfId="3" applyBorder="1"/>
    <xf numFmtId="0" fontId="15" fillId="0" borderId="99" xfId="2" applyFont="1" applyFill="1" applyBorder="1" applyAlignment="1" applyProtection="1">
      <alignment horizontal="left"/>
    </xf>
    <xf numFmtId="0" fontId="15" fillId="5" borderId="0" xfId="0" applyFont="1" applyFill="1"/>
    <xf numFmtId="49" fontId="6" fillId="5" borderId="0" xfId="0" applyNumberFormat="1" applyFont="1" applyFill="1"/>
    <xf numFmtId="0" fontId="26" fillId="5" borderId="0" xfId="4" applyFont="1" applyFill="1"/>
    <xf numFmtId="0" fontId="26" fillId="5" borderId="0" xfId="0" applyFont="1" applyFill="1"/>
    <xf numFmtId="0" fontId="37" fillId="5" borderId="0" xfId="5" applyFont="1" applyFill="1"/>
    <xf numFmtId="0" fontId="33" fillId="5" borderId="0" xfId="5" applyFont="1" applyFill="1"/>
    <xf numFmtId="49" fontId="39" fillId="9" borderId="100" xfId="0" applyNumberFormat="1" applyFont="1" applyFill="1" applyBorder="1" applyAlignment="1">
      <alignment horizontal="left" vertical="center" wrapText="1"/>
    </xf>
    <xf numFmtId="4" fontId="39" fillId="9" borderId="100" xfId="0" applyNumberFormat="1" applyFont="1" applyFill="1" applyBorder="1" applyAlignment="1">
      <alignment horizontal="left" vertical="center" wrapText="1"/>
    </xf>
    <xf numFmtId="49" fontId="41" fillId="10" borderId="100" xfId="0" applyNumberFormat="1" applyFont="1" applyFill="1" applyBorder="1" applyAlignment="1">
      <alignment horizontal="left" vertical="center" wrapText="1"/>
    </xf>
    <xf numFmtId="4" fontId="41" fillId="10" borderId="100" xfId="0" applyNumberFormat="1" applyFont="1" applyFill="1" applyBorder="1" applyAlignment="1">
      <alignment horizontal="right" vertical="center" wrapText="1"/>
    </xf>
    <xf numFmtId="49" fontId="42" fillId="10" borderId="100" xfId="0" applyNumberFormat="1" applyFont="1" applyFill="1" applyBorder="1" applyAlignment="1">
      <alignment horizontal="left" vertical="center" wrapText="1"/>
    </xf>
    <xf numFmtId="4" fontId="42" fillId="10" borderId="100" xfId="0" applyNumberFormat="1" applyFont="1" applyFill="1" applyBorder="1" applyAlignment="1">
      <alignment horizontal="right" vertical="center" wrapText="1"/>
    </xf>
    <xf numFmtId="49" fontId="43" fillId="11" borderId="100" xfId="0" applyNumberFormat="1" applyFont="1" applyFill="1" applyBorder="1" applyAlignment="1">
      <alignment horizontal="left" vertical="center" wrapText="1"/>
    </xf>
    <xf numFmtId="4" fontId="43" fillId="11" borderId="100" xfId="0" applyNumberFormat="1" applyFont="1" applyFill="1" applyBorder="1" applyAlignment="1">
      <alignment horizontal="right" vertical="center" wrapText="1"/>
    </xf>
    <xf numFmtId="49" fontId="44" fillId="12" borderId="100" xfId="0" applyNumberFormat="1" applyFont="1" applyFill="1" applyBorder="1" applyAlignment="1">
      <alignment horizontal="left" vertical="center" wrapText="1"/>
    </xf>
    <xf numFmtId="4" fontId="44" fillId="12" borderId="100" xfId="0" applyNumberFormat="1" applyFont="1" applyFill="1" applyBorder="1" applyAlignment="1">
      <alignment horizontal="right" vertical="center" wrapText="1"/>
    </xf>
    <xf numFmtId="0" fontId="24" fillId="0" borderId="99" xfId="4" applyFont="1" applyBorder="1" applyAlignment="1">
      <alignment horizontal="center"/>
    </xf>
    <xf numFmtId="0" fontId="24" fillId="0" borderId="95" xfId="4" applyFont="1" applyBorder="1" applyAlignment="1">
      <alignment horizontal="center"/>
    </xf>
    <xf numFmtId="4" fontId="24" fillId="0" borderId="95" xfId="4" applyNumberFormat="1" applyFont="1" applyBorder="1" applyAlignment="1">
      <alignment horizontal="center"/>
    </xf>
    <xf numFmtId="3" fontId="24" fillId="0" borderId="98" xfId="4" applyNumberFormat="1" applyFont="1" applyBorder="1" applyAlignment="1">
      <alignment horizontal="center"/>
    </xf>
    <xf numFmtId="3" fontId="45" fillId="0" borderId="0" xfId="4" applyNumberFormat="1" applyFont="1"/>
    <xf numFmtId="0" fontId="4" fillId="2" borderId="0" xfId="0" applyFont="1" applyFill="1" applyAlignment="1">
      <alignment horizontal="left" wrapText="1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4" fontId="10" fillId="0" borderId="10" xfId="0" applyNumberFormat="1" applyFont="1" applyBorder="1" applyAlignment="1">
      <alignment horizontal="right" vertical="center"/>
    </xf>
    <xf numFmtId="4" fontId="10" fillId="0" borderId="6" xfId="0" applyNumberFormat="1" applyFont="1" applyBorder="1" applyAlignment="1">
      <alignment horizontal="right" vertical="center"/>
    </xf>
    <xf numFmtId="4" fontId="10" fillId="0" borderId="18" xfId="0" applyNumberFormat="1" applyFont="1" applyBorder="1" applyAlignment="1">
      <alignment horizontal="right" vertical="center"/>
    </xf>
    <xf numFmtId="4" fontId="11" fillId="3" borderId="7" xfId="0" applyNumberFormat="1" applyFont="1" applyFill="1" applyBorder="1" applyAlignment="1">
      <alignment horizontal="right" vertical="center"/>
    </xf>
    <xf numFmtId="4" fontId="10" fillId="0" borderId="15" xfId="0" applyNumberFormat="1" applyFont="1" applyBorder="1" applyAlignment="1">
      <alignment vertical="center"/>
    </xf>
    <xf numFmtId="4" fontId="10" fillId="0" borderId="12" xfId="0" applyNumberFormat="1" applyFont="1" applyBorder="1" applyAlignment="1">
      <alignment vertical="center"/>
    </xf>
    <xf numFmtId="4" fontId="12" fillId="0" borderId="15" xfId="0" applyNumberFormat="1" applyFont="1" applyBorder="1" applyAlignment="1">
      <alignment horizontal="right" vertical="center" indent="1"/>
    </xf>
    <xf numFmtId="4" fontId="12" fillId="0" borderId="16" xfId="0" applyNumberFormat="1" applyFont="1" applyBorder="1" applyAlignment="1">
      <alignment horizontal="right" vertical="center" indent="1"/>
    </xf>
    <xf numFmtId="4" fontId="10" fillId="0" borderId="15" xfId="0" applyNumberFormat="1" applyFont="1" applyBorder="1" applyAlignment="1">
      <alignment horizontal="right" vertical="center" indent="1"/>
    </xf>
    <xf numFmtId="4" fontId="10" fillId="0" borderId="22" xfId="0" applyNumberFormat="1" applyFont="1" applyBorder="1" applyAlignment="1">
      <alignment horizontal="right" vertical="center" indent="1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" fontId="12" fillId="0" borderId="22" xfId="0" applyNumberFormat="1" applyFont="1" applyBorder="1" applyAlignment="1">
      <alignment horizontal="right" vertical="center" indent="1"/>
    </xf>
    <xf numFmtId="49" fontId="8" fillId="0" borderId="0" xfId="0" applyNumberFormat="1" applyFont="1" applyBorder="1" applyAlignment="1">
      <alignment horizontal="left" vertical="center"/>
    </xf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49" fontId="7" fillId="3" borderId="18" xfId="0" applyNumberFormat="1" applyFont="1" applyFill="1" applyBorder="1" applyAlignment="1">
      <alignment horizontal="center" vertical="center" shrinkToFit="1"/>
    </xf>
    <xf numFmtId="0" fontId="7" fillId="3" borderId="18" xfId="0" applyFont="1" applyFill="1" applyBorder="1" applyAlignment="1">
      <alignment horizontal="center" vertical="center" shrinkToFit="1"/>
    </xf>
    <xf numFmtId="0" fontId="7" fillId="3" borderId="19" xfId="0" applyFont="1" applyFill="1" applyBorder="1" applyAlignment="1">
      <alignment horizontal="center" vertical="center" shrinkToFit="1"/>
    </xf>
    <xf numFmtId="4" fontId="10" fillId="0" borderId="16" xfId="0" applyNumberFormat="1" applyFont="1" applyBorder="1" applyAlignment="1">
      <alignment horizontal="right" vertical="center" indent="1"/>
    </xf>
    <xf numFmtId="49" fontId="8" fillId="0" borderId="18" xfId="0" applyNumberFormat="1" applyFont="1" applyBorder="1" applyAlignment="1">
      <alignment horizontal="left" vertical="center"/>
    </xf>
    <xf numFmtId="4" fontId="4" fillId="0" borderId="27" xfId="0" applyNumberFormat="1" applyFont="1" applyBorder="1" applyAlignment="1">
      <alignment vertical="center"/>
    </xf>
    <xf numFmtId="49" fontId="4" fillId="0" borderId="26" xfId="0" applyNumberFormat="1" applyFont="1" applyBorder="1" applyAlignment="1">
      <alignment vertical="center" wrapText="1"/>
    </xf>
    <xf numFmtId="49" fontId="4" fillId="0" borderId="0" xfId="0" applyNumberFormat="1" applyFont="1" applyBorder="1" applyAlignment="1">
      <alignment vertical="center" wrapText="1"/>
    </xf>
    <xf numFmtId="1" fontId="0" fillId="0" borderId="6" xfId="0" applyNumberFormat="1" applyFont="1" applyBorder="1" applyAlignment="1">
      <alignment horizontal="right" indent="1"/>
    </xf>
    <xf numFmtId="0" fontId="14" fillId="3" borderId="29" xfId="0" applyFont="1" applyFill="1" applyBorder="1" applyAlignment="1">
      <alignment horizontal="center" vertical="center" wrapText="1"/>
    </xf>
    <xf numFmtId="4" fontId="4" fillId="0" borderId="29" xfId="0" applyNumberFormat="1" applyFont="1" applyBorder="1" applyAlignment="1">
      <alignment vertical="center"/>
    </xf>
    <xf numFmtId="49" fontId="4" fillId="0" borderId="30" xfId="0" applyNumberFormat="1" applyFont="1" applyBorder="1" applyAlignment="1">
      <alignment vertical="center" wrapText="1"/>
    </xf>
    <xf numFmtId="49" fontId="4" fillId="0" borderId="18" xfId="0" applyNumberFormat="1" applyFont="1" applyBorder="1" applyAlignment="1">
      <alignment vertical="center" wrapText="1"/>
    </xf>
    <xf numFmtId="49" fontId="4" fillId="0" borderId="26" xfId="0" applyNumberFormat="1" applyFont="1" applyBorder="1" applyAlignment="1">
      <alignment horizontal="left" vertical="center" wrapText="1"/>
    </xf>
    <xf numFmtId="49" fontId="4" fillId="0" borderId="0" xfId="0" applyNumberFormat="1" applyFont="1" applyBorder="1" applyAlignment="1">
      <alignment horizontal="left" vertical="center" wrapText="1"/>
    </xf>
    <xf numFmtId="49" fontId="4" fillId="0" borderId="28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horizontal="center"/>
    </xf>
    <xf numFmtId="4" fontId="10" fillId="0" borderId="15" xfId="0" applyNumberFormat="1" applyFont="1" applyBorder="1" applyAlignment="1">
      <alignment horizontal="right" vertical="center"/>
    </xf>
    <xf numFmtId="4" fontId="10" fillId="0" borderId="12" xfId="0" applyNumberFormat="1" applyFont="1" applyBorder="1" applyAlignment="1">
      <alignment horizontal="right" vertical="center"/>
    </xf>
    <xf numFmtId="4" fontId="4" fillId="0" borderId="26" xfId="0" applyNumberFormat="1" applyFont="1" applyBorder="1" applyAlignment="1">
      <alignment horizontal="center" vertical="center"/>
    </xf>
    <xf numFmtId="4" fontId="4" fillId="0" borderId="28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left" vertical="center"/>
    </xf>
    <xf numFmtId="4" fontId="4" fillId="0" borderId="26" xfId="0" applyNumberFormat="1" applyFont="1" applyBorder="1" applyAlignment="1">
      <alignment horizontal="right" vertical="center"/>
    </xf>
    <xf numFmtId="4" fontId="4" fillId="0" borderId="28" xfId="0" applyNumberFormat="1" applyFont="1" applyBorder="1" applyAlignment="1">
      <alignment horizontal="right" vertical="center"/>
    </xf>
    <xf numFmtId="4" fontId="4" fillId="4" borderId="39" xfId="0" applyNumberFormat="1" applyFont="1" applyFill="1" applyBorder="1" applyAlignment="1"/>
    <xf numFmtId="0" fontId="5" fillId="0" borderId="0" xfId="0" applyFont="1" applyAlignment="1">
      <alignment horizontal="center"/>
    </xf>
    <xf numFmtId="49" fontId="0" fillId="0" borderId="33" xfId="0" applyNumberFormat="1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7" xfId="0" applyBorder="1" applyAlignment="1">
      <alignment vertical="center"/>
    </xf>
    <xf numFmtId="49" fontId="0" fillId="0" borderId="34" xfId="0" applyNumberFormat="1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43" xfId="0" applyBorder="1" applyAlignment="1">
      <alignment vertical="center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14" fontId="33" fillId="0" borderId="0" xfId="5" applyNumberFormat="1" applyFont="1" applyFill="1" applyBorder="1" applyAlignment="1">
      <alignment horizontal="left"/>
    </xf>
    <xf numFmtId="14" fontId="33" fillId="0" borderId="0" xfId="5" applyNumberFormat="1" applyFont="1" applyBorder="1" applyAlignment="1"/>
    <xf numFmtId="0" fontId="33" fillId="0" borderId="47" xfId="5" applyFont="1" applyFill="1" applyBorder="1" applyAlignment="1">
      <alignment horizontal="center" vertical="center"/>
    </xf>
    <xf numFmtId="0" fontId="33" fillId="0" borderId="49" xfId="5" applyFont="1" applyBorder="1" applyAlignment="1"/>
    <xf numFmtId="0" fontId="33" fillId="0" borderId="51" xfId="5" applyFont="1" applyBorder="1" applyAlignment="1"/>
    <xf numFmtId="0" fontId="33" fillId="0" borderId="50" xfId="5" applyFont="1" applyBorder="1" applyAlignment="1"/>
    <xf numFmtId="0" fontId="33" fillId="0" borderId="52" xfId="5" applyFont="1" applyBorder="1" applyAlignment="1"/>
    <xf numFmtId="0" fontId="33" fillId="0" borderId="54" xfId="5" applyFont="1" applyBorder="1" applyAlignment="1"/>
    <xf numFmtId="0" fontId="33" fillId="0" borderId="55" xfId="5" applyFont="1" applyBorder="1" applyAlignment="1">
      <alignment horizontal="center"/>
    </xf>
    <xf numFmtId="0" fontId="33" fillId="0" borderId="56" xfId="5" applyFont="1" applyBorder="1" applyAlignment="1">
      <alignment horizontal="center"/>
    </xf>
    <xf numFmtId="0" fontId="33" fillId="0" borderId="57" xfId="5" applyFont="1" applyBorder="1" applyAlignment="1">
      <alignment horizontal="center"/>
    </xf>
    <xf numFmtId="0" fontId="33" fillId="0" borderId="58" xfId="5" applyFont="1" applyFill="1" applyBorder="1" applyAlignment="1">
      <alignment horizontal="center" vertical="center"/>
    </xf>
    <xf numFmtId="0" fontId="33" fillId="0" borderId="59" xfId="5" applyFont="1" applyBorder="1" applyAlignment="1">
      <alignment horizontal="center" vertical="center"/>
    </xf>
    <xf numFmtId="0" fontId="33" fillId="0" borderId="52" xfId="5" applyFont="1" applyBorder="1" applyAlignment="1">
      <alignment horizontal="center" vertical="center"/>
    </xf>
    <xf numFmtId="0" fontId="33" fillId="0" borderId="49" xfId="5" applyFont="1" applyFill="1" applyBorder="1" applyAlignment="1">
      <alignment horizontal="center" vertical="center"/>
    </xf>
    <xf numFmtId="0" fontId="33" fillId="0" borderId="54" xfId="5" applyFont="1" applyBorder="1" applyAlignment="1">
      <alignment horizontal="center" vertical="center"/>
    </xf>
    <xf numFmtId="0" fontId="33" fillId="0" borderId="55" xfId="5" applyFont="1" applyFill="1" applyBorder="1" applyAlignment="1">
      <alignment horizontal="center"/>
    </xf>
    <xf numFmtId="49" fontId="33" fillId="0" borderId="64" xfId="5" applyNumberFormat="1" applyFont="1" applyBorder="1" applyAlignment="1">
      <alignment horizontal="center" vertical="center"/>
    </xf>
    <xf numFmtId="0" fontId="33" fillId="0" borderId="69" xfId="5" applyFont="1" applyBorder="1" applyAlignment="1">
      <alignment horizontal="center" vertical="center"/>
    </xf>
    <xf numFmtId="3" fontId="33" fillId="0" borderId="0" xfId="5" applyNumberFormat="1" applyFont="1" applyBorder="1" applyAlignment="1">
      <alignment horizontal="right"/>
    </xf>
    <xf numFmtId="3" fontId="33" fillId="0" borderId="50" xfId="5" applyNumberFormat="1" applyFont="1" applyBorder="1" applyAlignment="1"/>
    <xf numFmtId="49" fontId="33" fillId="0" borderId="86" xfId="5" applyNumberFormat="1" applyFont="1" applyBorder="1" applyAlignment="1">
      <alignment horizontal="center" vertical="center"/>
    </xf>
    <xf numFmtId="0" fontId="33" fillId="0" borderId="76" xfId="5" applyFont="1" applyFill="1" applyBorder="1" applyAlignment="1">
      <alignment horizontal="center" vertical="center"/>
    </xf>
    <xf numFmtId="0" fontId="33" fillId="0" borderId="77" xfId="5" applyFont="1" applyBorder="1" applyAlignment="1"/>
    <xf numFmtId="0" fontId="33" fillId="0" borderId="78" xfId="5" applyFont="1" applyBorder="1" applyAlignment="1">
      <alignment horizontal="center"/>
    </xf>
    <xf numFmtId="0" fontId="33" fillId="0" borderId="79" xfId="5" applyFont="1" applyBorder="1" applyAlignment="1">
      <alignment horizontal="center"/>
    </xf>
    <xf numFmtId="0" fontId="33" fillId="0" borderId="80" xfId="5" applyFont="1" applyBorder="1" applyAlignment="1">
      <alignment horizontal="center"/>
    </xf>
    <xf numFmtId="0" fontId="33" fillId="0" borderId="81" xfId="5" applyFont="1" applyFill="1" applyBorder="1" applyAlignment="1">
      <alignment horizontal="center" vertical="center"/>
    </xf>
    <xf numFmtId="0" fontId="33" fillId="0" borderId="77" xfId="5" applyFont="1" applyFill="1" applyBorder="1" applyAlignment="1">
      <alignment horizontal="center" vertical="center"/>
    </xf>
    <xf numFmtId="0" fontId="33" fillId="0" borderId="78" xfId="5" applyFont="1" applyFill="1" applyBorder="1" applyAlignment="1">
      <alignment horizontal="center"/>
    </xf>
    <xf numFmtId="49" fontId="46" fillId="10" borderId="100" xfId="0" applyNumberFormat="1" applyFont="1" applyFill="1" applyBorder="1" applyAlignment="1">
      <alignment horizontal="left" vertical="center" wrapText="1"/>
    </xf>
    <xf numFmtId="4" fontId="46" fillId="10" borderId="100" xfId="0" applyNumberFormat="1" applyFont="1" applyFill="1" applyBorder="1" applyAlignment="1">
      <alignment horizontal="right" vertical="center" wrapText="1"/>
    </xf>
    <xf numFmtId="49" fontId="40" fillId="11" borderId="100" xfId="0" applyNumberFormat="1" applyFont="1" applyFill="1" applyBorder="1" applyAlignment="1">
      <alignment horizontal="left" vertical="center" wrapText="1"/>
    </xf>
    <xf numFmtId="4" fontId="40" fillId="11" borderId="100" xfId="0" applyNumberFormat="1" applyFont="1" applyFill="1" applyBorder="1" applyAlignment="1">
      <alignment horizontal="right" vertical="center" wrapText="1"/>
    </xf>
    <xf numFmtId="49" fontId="39" fillId="12" borderId="100" xfId="0" applyNumberFormat="1" applyFont="1" applyFill="1" applyBorder="1" applyAlignment="1">
      <alignment horizontal="left" vertical="top" wrapText="1"/>
    </xf>
    <xf numFmtId="49" fontId="39" fillId="12" borderId="100" xfId="0" applyNumberFormat="1" applyFont="1" applyFill="1" applyBorder="1" applyAlignment="1">
      <alignment horizontal="left" vertical="center" wrapText="1"/>
    </xf>
    <xf numFmtId="4" fontId="39" fillId="12" borderId="100" xfId="0" applyNumberFormat="1" applyFont="1" applyFill="1" applyBorder="1" applyAlignment="1">
      <alignment horizontal="right" vertical="center" wrapText="1"/>
    </xf>
    <xf numFmtId="49" fontId="0" fillId="0" borderId="0" xfId="0" applyNumberFormat="1" applyAlignment="1">
      <alignment vertical="center" wrapText="1"/>
    </xf>
    <xf numFmtId="4" fontId="0" fillId="0" borderId="0" xfId="0" applyNumberFormat="1" applyAlignment="1">
      <alignment vertical="center" wrapText="1"/>
    </xf>
    <xf numFmtId="4" fontId="40" fillId="9" borderId="100" xfId="0" applyNumberFormat="1" applyFont="1" applyFill="1" applyBorder="1" applyAlignment="1">
      <alignment horizontal="left" vertical="center" wrapText="1"/>
    </xf>
  </cellXfs>
  <cellStyles count="6">
    <cellStyle name="Normální" xfId="0" builtinId="0"/>
    <cellStyle name="normální 2" xfId="1"/>
    <cellStyle name="Normální 3" xfId="2"/>
    <cellStyle name="Normální 4" xfId="3"/>
    <cellStyle name="Normální 5" xfId="4"/>
    <cellStyle name="Normální 6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20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22" Type="http://schemas.openxmlformats.org/officeDocument/2006/relationships/styles" Target="styles.xml"/><Relationship Id="rId23" Type="http://schemas.openxmlformats.org/officeDocument/2006/relationships/sharedStrings" Target="sharedStrings.xml"/><Relationship Id="rId24" Type="http://schemas.openxmlformats.org/officeDocument/2006/relationships/calcChain" Target="calcChain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tavitel/Templates/Rozpocty/Sablon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VZT171004-specifikace%20cen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lavička"/>
      <sheetName val="rekapitulace cen"/>
      <sheetName val="specifikace"/>
    </sheetNames>
    <sheetDataSet>
      <sheetData sheetId="0">
        <row r="2">
          <cell r="C2" t="str">
            <v>SEZNAM STROJŮ A ZAŘÍZENÍ VZDUCHOTECHNIKY</v>
          </cell>
        </row>
        <row r="3">
          <cell r="C3" t="str">
            <v xml:space="preserve"> </v>
          </cell>
        </row>
        <row r="4">
          <cell r="C4" t="str">
            <v>LOGISTICKÝ AREÁL MĚŠICE - Q-PARK - OBJEKT HALY Q9</v>
          </cell>
        </row>
        <row r="5">
          <cell r="C5" t="str">
            <v>Dokumentace pro provedení stavby (DPS)</v>
          </cell>
        </row>
        <row r="6">
          <cell r="C6">
            <v>43007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4" Type="http://schemas.openxmlformats.org/officeDocument/2006/relationships/comments" Target="../comments1.xml"/><Relationship Id="rId1" Type="http://schemas.openxmlformats.org/officeDocument/2006/relationships/printerSettings" Target="../printerSettings/printerSettings2.bin"/><Relationship Id="rId2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A2" sqref="A2:G2"/>
    </sheetView>
  </sheetViews>
  <sheetFormatPr baseColWidth="10" defaultColWidth="8.83203125" defaultRowHeight="13" x14ac:dyDescent="0.15"/>
  <sheetData>
    <row r="1" spans="1:7" x14ac:dyDescent="0.15">
      <c r="A1" s="33" t="s">
        <v>32</v>
      </c>
    </row>
    <row r="2" spans="1:7" ht="57.75" customHeight="1" x14ac:dyDescent="0.15">
      <c r="A2" s="386" t="s">
        <v>33</v>
      </c>
      <c r="B2" s="386"/>
      <c r="C2" s="386"/>
      <c r="D2" s="386"/>
      <c r="E2" s="386"/>
      <c r="F2" s="386"/>
      <c r="G2" s="386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9"/>
  <sheetViews>
    <sheetView workbookViewId="0">
      <selection activeCell="I43" sqref="I43"/>
    </sheetView>
  </sheetViews>
  <sheetFormatPr baseColWidth="10" defaultColWidth="9.1640625" defaultRowHeight="15" x14ac:dyDescent="0.2"/>
  <cols>
    <col min="1" max="13" width="9.1640625" style="184"/>
    <col min="14" max="14" width="12.5" style="184" bestFit="1" customWidth="1"/>
    <col min="15" max="15" width="14.1640625" style="184" bestFit="1" customWidth="1"/>
    <col min="16" max="16" width="11.5" style="184" bestFit="1" customWidth="1"/>
    <col min="17" max="17" width="12.5" style="184" bestFit="1" customWidth="1"/>
    <col min="18" max="18" width="14.1640625" style="184" bestFit="1" customWidth="1"/>
    <col min="19" max="16384" width="9.1640625" style="184"/>
  </cols>
  <sheetData>
    <row r="1" spans="1:19" x14ac:dyDescent="0.2">
      <c r="A1" s="179" t="s">
        <v>636</v>
      </c>
      <c r="B1" s="179" t="s">
        <v>798</v>
      </c>
      <c r="C1" s="179"/>
      <c r="D1" s="179"/>
      <c r="E1" s="179" t="s">
        <v>822</v>
      </c>
      <c r="F1" s="179"/>
      <c r="G1" s="179"/>
      <c r="H1" s="179"/>
      <c r="I1" s="179"/>
      <c r="J1" s="179"/>
      <c r="K1" s="179"/>
      <c r="L1" s="179"/>
      <c r="M1" s="179"/>
      <c r="N1" s="180" t="s">
        <v>638</v>
      </c>
      <c r="O1" s="181"/>
      <c r="P1" s="181"/>
      <c r="Q1" s="182"/>
      <c r="R1" s="182">
        <f>SUM(R5:R40)</f>
        <v>0</v>
      </c>
      <c r="S1" s="183"/>
    </row>
    <row r="2" spans="1:19" ht="16" thickBot="1" x14ac:dyDescent="0.25">
      <c r="A2" s="179" t="s">
        <v>639</v>
      </c>
      <c r="B2" s="179" t="s">
        <v>640</v>
      </c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85" t="s">
        <v>641</v>
      </c>
      <c r="O2" s="186"/>
      <c r="P2" s="186"/>
      <c r="Q2" s="187"/>
      <c r="R2" s="187">
        <f>R1*1.21</f>
        <v>0</v>
      </c>
      <c r="S2" s="188"/>
    </row>
    <row r="3" spans="1:19" x14ac:dyDescent="0.2">
      <c r="N3" s="189" t="s">
        <v>642</v>
      </c>
      <c r="O3" s="189"/>
      <c r="P3" s="190" t="s">
        <v>643</v>
      </c>
      <c r="Q3" s="190"/>
    </row>
    <row r="4" spans="1:19" x14ac:dyDescent="0.2">
      <c r="A4" s="352" t="s">
        <v>644</v>
      </c>
      <c r="B4" s="349" t="s">
        <v>645</v>
      </c>
      <c r="C4" s="349"/>
      <c r="D4" s="349"/>
      <c r="E4" s="349"/>
      <c r="F4" s="349"/>
      <c r="G4" s="349"/>
      <c r="H4" s="349"/>
      <c r="I4" s="349"/>
      <c r="J4" s="349"/>
      <c r="K4" s="349"/>
      <c r="L4" s="349" t="s">
        <v>646</v>
      </c>
      <c r="M4" s="349" t="s">
        <v>647</v>
      </c>
      <c r="N4" s="353" t="s">
        <v>648</v>
      </c>
      <c r="O4" s="353" t="s">
        <v>25</v>
      </c>
      <c r="P4" s="354" t="s">
        <v>648</v>
      </c>
      <c r="Q4" s="354" t="s">
        <v>25</v>
      </c>
      <c r="R4" s="349" t="s">
        <v>649</v>
      </c>
      <c r="S4" s="355"/>
    </row>
    <row r="5" spans="1:19" x14ac:dyDescent="0.2">
      <c r="A5" s="356"/>
      <c r="B5" s="357" t="s">
        <v>687</v>
      </c>
      <c r="C5" s="358"/>
      <c r="D5" s="358"/>
      <c r="E5" s="358"/>
      <c r="F5" s="358"/>
      <c r="G5" s="358"/>
      <c r="H5" s="358"/>
      <c r="I5" s="358"/>
      <c r="J5" s="358"/>
      <c r="K5" s="358"/>
      <c r="L5" s="358">
        <v>28</v>
      </c>
      <c r="M5" s="358" t="s">
        <v>380</v>
      </c>
      <c r="N5" s="359"/>
      <c r="O5" s="359">
        <f t="shared" ref="O5:O40" si="0">N5*L5</f>
        <v>0</v>
      </c>
      <c r="P5" s="360"/>
      <c r="Q5" s="360">
        <f t="shared" ref="Q5:Q40" si="1">P5*L5</f>
        <v>0</v>
      </c>
      <c r="R5" s="361">
        <f t="shared" ref="R5:R40" si="2">Q5+O5</f>
        <v>0</v>
      </c>
      <c r="S5" s="362"/>
    </row>
    <row r="6" spans="1:19" x14ac:dyDescent="0.2">
      <c r="A6" s="363"/>
      <c r="B6" s="364" t="s">
        <v>695</v>
      </c>
      <c r="C6" s="358"/>
      <c r="D6" s="358"/>
      <c r="E6" s="358"/>
      <c r="F6" s="358"/>
      <c r="G6" s="358"/>
      <c r="H6" s="358"/>
      <c r="I6" s="358"/>
      <c r="J6" s="358"/>
      <c r="K6" s="358"/>
      <c r="L6" s="358">
        <v>92</v>
      </c>
      <c r="M6" s="358" t="s">
        <v>174</v>
      </c>
      <c r="N6" s="359"/>
      <c r="O6" s="359">
        <f t="shared" si="0"/>
        <v>0</v>
      </c>
      <c r="P6" s="360"/>
      <c r="Q6" s="360">
        <f t="shared" si="1"/>
        <v>0</v>
      </c>
      <c r="R6" s="361">
        <f t="shared" si="2"/>
        <v>0</v>
      </c>
      <c r="S6" s="362"/>
    </row>
    <row r="7" spans="1:19" x14ac:dyDescent="0.2">
      <c r="A7" s="363"/>
      <c r="B7" s="364" t="s">
        <v>799</v>
      </c>
      <c r="C7" s="358"/>
      <c r="D7" s="358"/>
      <c r="E7" s="358"/>
      <c r="F7" s="358"/>
      <c r="G7" s="358"/>
      <c r="H7" s="358"/>
      <c r="I7" s="358"/>
      <c r="J7" s="358"/>
      <c r="K7" s="358"/>
      <c r="L7" s="358">
        <v>580</v>
      </c>
      <c r="M7" s="358" t="s">
        <v>174</v>
      </c>
      <c r="N7" s="359"/>
      <c r="O7" s="359">
        <f t="shared" si="0"/>
        <v>0</v>
      </c>
      <c r="P7" s="360"/>
      <c r="Q7" s="360">
        <f t="shared" si="1"/>
        <v>0</v>
      </c>
      <c r="R7" s="361">
        <f t="shared" si="2"/>
        <v>0</v>
      </c>
      <c r="S7" s="362"/>
    </row>
    <row r="8" spans="1:19" x14ac:dyDescent="0.2">
      <c r="A8" s="363"/>
      <c r="B8" s="364" t="s">
        <v>800</v>
      </c>
      <c r="C8" s="358"/>
      <c r="D8" s="358"/>
      <c r="E8" s="358"/>
      <c r="F8" s="358"/>
      <c r="G8" s="358"/>
      <c r="H8" s="358"/>
      <c r="I8" s="358"/>
      <c r="J8" s="358"/>
      <c r="K8" s="358"/>
      <c r="L8" s="358">
        <v>620</v>
      </c>
      <c r="M8" s="358" t="s">
        <v>174</v>
      </c>
      <c r="N8" s="359"/>
      <c r="O8" s="359">
        <f t="shared" si="0"/>
        <v>0</v>
      </c>
      <c r="P8" s="360"/>
      <c r="Q8" s="360">
        <f t="shared" si="1"/>
        <v>0</v>
      </c>
      <c r="R8" s="361">
        <f t="shared" si="2"/>
        <v>0</v>
      </c>
      <c r="S8" s="362"/>
    </row>
    <row r="9" spans="1:19" x14ac:dyDescent="0.2">
      <c r="A9" s="363"/>
      <c r="B9" s="364" t="s">
        <v>717</v>
      </c>
      <c r="C9" s="358"/>
      <c r="D9" s="358"/>
      <c r="E9" s="358"/>
      <c r="F9" s="358"/>
      <c r="G9" s="358"/>
      <c r="H9" s="358"/>
      <c r="I9" s="358"/>
      <c r="J9" s="358"/>
      <c r="K9" s="358"/>
      <c r="L9" s="358">
        <v>220</v>
      </c>
      <c r="M9" s="358" t="s">
        <v>174</v>
      </c>
      <c r="N9" s="359"/>
      <c r="O9" s="359">
        <f t="shared" si="0"/>
        <v>0</v>
      </c>
      <c r="P9" s="360"/>
      <c r="Q9" s="360">
        <f t="shared" si="1"/>
        <v>0</v>
      </c>
      <c r="R9" s="361">
        <f t="shared" si="2"/>
        <v>0</v>
      </c>
      <c r="S9" s="362"/>
    </row>
    <row r="10" spans="1:19" x14ac:dyDescent="0.2">
      <c r="A10" s="363"/>
      <c r="B10" s="364" t="s">
        <v>718</v>
      </c>
      <c r="C10" s="358"/>
      <c r="D10" s="358"/>
      <c r="E10" s="358"/>
      <c r="F10" s="358"/>
      <c r="G10" s="358"/>
      <c r="H10" s="358"/>
      <c r="I10" s="358"/>
      <c r="J10" s="358"/>
      <c r="K10" s="358"/>
      <c r="L10" s="358">
        <v>560</v>
      </c>
      <c r="M10" s="358" t="s">
        <v>174</v>
      </c>
      <c r="N10" s="359"/>
      <c r="O10" s="359">
        <f t="shared" si="0"/>
        <v>0</v>
      </c>
      <c r="P10" s="360"/>
      <c r="Q10" s="360">
        <f t="shared" si="1"/>
        <v>0</v>
      </c>
      <c r="R10" s="361">
        <f t="shared" si="2"/>
        <v>0</v>
      </c>
      <c r="S10" s="362"/>
    </row>
    <row r="11" spans="1:19" x14ac:dyDescent="0.2">
      <c r="A11" s="363"/>
      <c r="B11" s="364" t="s">
        <v>738</v>
      </c>
      <c r="C11" s="358"/>
      <c r="D11" s="358"/>
      <c r="E11" s="358"/>
      <c r="F11" s="358"/>
      <c r="G11" s="358"/>
      <c r="H11" s="358"/>
      <c r="I11" s="358"/>
      <c r="J11" s="358"/>
      <c r="K11" s="358"/>
      <c r="L11" s="358">
        <v>0.3</v>
      </c>
      <c r="M11" s="358" t="s">
        <v>293</v>
      </c>
      <c r="N11" s="359"/>
      <c r="O11" s="359">
        <f t="shared" si="0"/>
        <v>0</v>
      </c>
      <c r="P11" s="360"/>
      <c r="Q11" s="360">
        <f t="shared" si="1"/>
        <v>0</v>
      </c>
      <c r="R11" s="361">
        <f t="shared" si="2"/>
        <v>0</v>
      </c>
      <c r="S11" s="362"/>
    </row>
    <row r="12" spans="1:19" x14ac:dyDescent="0.2">
      <c r="A12" s="363"/>
      <c r="B12" s="364" t="s">
        <v>739</v>
      </c>
      <c r="C12" s="358"/>
      <c r="D12" s="358"/>
      <c r="E12" s="358"/>
      <c r="F12" s="358"/>
      <c r="G12" s="358"/>
      <c r="H12" s="358"/>
      <c r="I12" s="358"/>
      <c r="J12" s="358"/>
      <c r="K12" s="358"/>
      <c r="L12" s="358">
        <v>1</v>
      </c>
      <c r="M12" s="358" t="s">
        <v>264</v>
      </c>
      <c r="N12" s="359"/>
      <c r="O12" s="359">
        <f t="shared" si="0"/>
        <v>0</v>
      </c>
      <c r="P12" s="360"/>
      <c r="Q12" s="360">
        <f t="shared" si="1"/>
        <v>0</v>
      </c>
      <c r="R12" s="361">
        <f t="shared" si="2"/>
        <v>0</v>
      </c>
      <c r="S12" s="362"/>
    </row>
    <row r="13" spans="1:19" x14ac:dyDescent="0.2">
      <c r="A13" s="363"/>
      <c r="B13" s="364" t="s">
        <v>801</v>
      </c>
      <c r="C13" s="358"/>
      <c r="D13" s="358"/>
      <c r="E13" s="358"/>
      <c r="F13" s="358"/>
      <c r="G13" s="358"/>
      <c r="H13" s="358"/>
      <c r="I13" s="358"/>
      <c r="J13" s="358"/>
      <c r="K13" s="358"/>
      <c r="L13" s="358">
        <v>100</v>
      </c>
      <c r="M13" s="358" t="s">
        <v>174</v>
      </c>
      <c r="N13" s="359"/>
      <c r="O13" s="359">
        <f t="shared" si="0"/>
        <v>0</v>
      </c>
      <c r="P13" s="360"/>
      <c r="Q13" s="360">
        <f t="shared" si="1"/>
        <v>0</v>
      </c>
      <c r="R13" s="361">
        <f t="shared" si="2"/>
        <v>0</v>
      </c>
      <c r="S13" s="362"/>
    </row>
    <row r="14" spans="1:19" x14ac:dyDescent="0.2">
      <c r="A14" s="363"/>
      <c r="B14" s="364" t="s">
        <v>802</v>
      </c>
      <c r="C14" s="358"/>
      <c r="D14" s="358"/>
      <c r="E14" s="358"/>
      <c r="F14" s="358"/>
      <c r="G14" s="358"/>
      <c r="H14" s="358"/>
      <c r="I14" s="358"/>
      <c r="J14" s="358"/>
      <c r="K14" s="358"/>
      <c r="L14" s="358">
        <v>528</v>
      </c>
      <c r="M14" s="358" t="s">
        <v>380</v>
      </c>
      <c r="N14" s="359"/>
      <c r="O14" s="359">
        <f t="shared" si="0"/>
        <v>0</v>
      </c>
      <c r="P14" s="360"/>
      <c r="Q14" s="360">
        <f t="shared" si="1"/>
        <v>0</v>
      </c>
      <c r="R14" s="361">
        <f t="shared" si="2"/>
        <v>0</v>
      </c>
      <c r="S14" s="362"/>
    </row>
    <row r="15" spans="1:19" x14ac:dyDescent="0.2">
      <c r="A15" s="363"/>
      <c r="B15" s="364" t="s">
        <v>803</v>
      </c>
      <c r="C15" s="358"/>
      <c r="D15" s="358"/>
      <c r="E15" s="358"/>
      <c r="F15" s="358"/>
      <c r="G15" s="358"/>
      <c r="H15" s="358"/>
      <c r="I15" s="358"/>
      <c r="J15" s="358"/>
      <c r="K15" s="358"/>
      <c r="L15" s="358">
        <v>1840</v>
      </c>
      <c r="M15" s="358" t="s">
        <v>174</v>
      </c>
      <c r="N15" s="359"/>
      <c r="O15" s="359">
        <f t="shared" si="0"/>
        <v>0</v>
      </c>
      <c r="P15" s="360"/>
      <c r="Q15" s="360">
        <f t="shared" si="1"/>
        <v>0</v>
      </c>
      <c r="R15" s="361">
        <f t="shared" si="2"/>
        <v>0</v>
      </c>
      <c r="S15" s="362"/>
    </row>
    <row r="16" spans="1:19" x14ac:dyDescent="0.2">
      <c r="A16" s="363"/>
      <c r="B16" s="364" t="s">
        <v>804</v>
      </c>
      <c r="C16" s="358"/>
      <c r="D16" s="358"/>
      <c r="E16" s="358"/>
      <c r="F16" s="358"/>
      <c r="G16" s="358"/>
      <c r="H16" s="358"/>
      <c r="I16" s="358"/>
      <c r="J16" s="358"/>
      <c r="K16" s="358"/>
      <c r="L16" s="358">
        <v>780</v>
      </c>
      <c r="M16" s="358" t="s">
        <v>174</v>
      </c>
      <c r="N16" s="359"/>
      <c r="O16" s="359">
        <f t="shared" si="0"/>
        <v>0</v>
      </c>
      <c r="P16" s="360"/>
      <c r="Q16" s="360">
        <f t="shared" si="1"/>
        <v>0</v>
      </c>
      <c r="R16" s="361">
        <f t="shared" si="2"/>
        <v>0</v>
      </c>
      <c r="S16" s="362"/>
    </row>
    <row r="17" spans="1:19" x14ac:dyDescent="0.2">
      <c r="A17" s="363"/>
      <c r="B17" s="364" t="s">
        <v>805</v>
      </c>
      <c r="C17" s="358"/>
      <c r="D17" s="358"/>
      <c r="E17" s="358"/>
      <c r="F17" s="358"/>
      <c r="G17" s="358"/>
      <c r="H17" s="358"/>
      <c r="I17" s="358"/>
      <c r="J17" s="358"/>
      <c r="K17" s="358"/>
      <c r="L17" s="358">
        <v>3600</v>
      </c>
      <c r="M17" s="358" t="s">
        <v>380</v>
      </c>
      <c r="N17" s="359"/>
      <c r="O17" s="359">
        <f t="shared" si="0"/>
        <v>0</v>
      </c>
      <c r="P17" s="360"/>
      <c r="Q17" s="360">
        <f t="shared" si="1"/>
        <v>0</v>
      </c>
      <c r="R17" s="361">
        <f t="shared" si="2"/>
        <v>0</v>
      </c>
      <c r="S17" s="362"/>
    </row>
    <row r="18" spans="1:19" x14ac:dyDescent="0.2">
      <c r="A18" s="363"/>
      <c r="B18" s="364" t="s">
        <v>806</v>
      </c>
      <c r="C18" s="358"/>
      <c r="D18" s="358"/>
      <c r="E18" s="358"/>
      <c r="F18" s="358"/>
      <c r="G18" s="358"/>
      <c r="H18" s="358"/>
      <c r="I18" s="358"/>
      <c r="J18" s="358"/>
      <c r="K18" s="358"/>
      <c r="L18" s="358">
        <v>1940</v>
      </c>
      <c r="M18" s="358" t="s">
        <v>174</v>
      </c>
      <c r="N18" s="359"/>
      <c r="O18" s="359">
        <f t="shared" si="0"/>
        <v>0</v>
      </c>
      <c r="P18" s="360"/>
      <c r="Q18" s="360">
        <f t="shared" si="1"/>
        <v>0</v>
      </c>
      <c r="R18" s="361">
        <f t="shared" si="2"/>
        <v>0</v>
      </c>
      <c r="S18" s="362"/>
    </row>
    <row r="19" spans="1:19" x14ac:dyDescent="0.2">
      <c r="A19" s="363"/>
      <c r="B19" s="364" t="s">
        <v>807</v>
      </c>
      <c r="C19" s="358"/>
      <c r="D19" s="358"/>
      <c r="E19" s="358"/>
      <c r="F19" s="358"/>
      <c r="G19" s="358"/>
      <c r="H19" s="358"/>
      <c r="I19" s="358"/>
      <c r="J19" s="358"/>
      <c r="K19" s="358"/>
      <c r="L19" s="358">
        <v>1320</v>
      </c>
      <c r="M19" s="358" t="s">
        <v>380</v>
      </c>
      <c r="N19" s="359"/>
      <c r="O19" s="359">
        <f t="shared" si="0"/>
        <v>0</v>
      </c>
      <c r="P19" s="360"/>
      <c r="Q19" s="360">
        <f t="shared" si="1"/>
        <v>0</v>
      </c>
      <c r="R19" s="361">
        <f t="shared" si="2"/>
        <v>0</v>
      </c>
      <c r="S19" s="362"/>
    </row>
    <row r="20" spans="1:19" x14ac:dyDescent="0.2">
      <c r="A20" s="363"/>
      <c r="B20" s="364" t="s">
        <v>808</v>
      </c>
      <c r="C20" s="358"/>
      <c r="D20" s="358"/>
      <c r="E20" s="358"/>
      <c r="F20" s="358"/>
      <c r="G20" s="358"/>
      <c r="H20" s="358"/>
      <c r="I20" s="358"/>
      <c r="J20" s="358"/>
      <c r="K20" s="358"/>
      <c r="L20" s="358">
        <v>338</v>
      </c>
      <c r="M20" s="358" t="s">
        <v>380</v>
      </c>
      <c r="N20" s="359"/>
      <c r="O20" s="359">
        <f t="shared" si="0"/>
        <v>0</v>
      </c>
      <c r="P20" s="360"/>
      <c r="Q20" s="360">
        <f t="shared" si="1"/>
        <v>0</v>
      </c>
      <c r="R20" s="361">
        <f t="shared" si="2"/>
        <v>0</v>
      </c>
      <c r="S20" s="362"/>
    </row>
    <row r="21" spans="1:19" x14ac:dyDescent="0.2">
      <c r="A21" s="363"/>
      <c r="B21" s="364" t="s">
        <v>809</v>
      </c>
      <c r="C21" s="358"/>
      <c r="D21" s="358"/>
      <c r="E21" s="358"/>
      <c r="F21" s="358"/>
      <c r="G21" s="358"/>
      <c r="H21" s="358"/>
      <c r="I21" s="358"/>
      <c r="J21" s="358"/>
      <c r="K21" s="358"/>
      <c r="L21" s="358">
        <v>2478</v>
      </c>
      <c r="M21" s="358" t="s">
        <v>380</v>
      </c>
      <c r="N21" s="359"/>
      <c r="O21" s="359">
        <f t="shared" si="0"/>
        <v>0</v>
      </c>
      <c r="P21" s="360"/>
      <c r="Q21" s="360">
        <f t="shared" si="1"/>
        <v>0</v>
      </c>
      <c r="R21" s="361">
        <f t="shared" si="2"/>
        <v>0</v>
      </c>
      <c r="S21" s="362"/>
    </row>
    <row r="22" spans="1:19" x14ac:dyDescent="0.2">
      <c r="A22" s="363"/>
      <c r="B22" s="364" t="s">
        <v>810</v>
      </c>
      <c r="C22" s="358"/>
      <c r="D22" s="358"/>
      <c r="E22" s="358"/>
      <c r="F22" s="358"/>
      <c r="G22" s="358"/>
      <c r="H22" s="358"/>
      <c r="I22" s="358"/>
      <c r="J22" s="358"/>
      <c r="K22" s="358"/>
      <c r="L22" s="358">
        <v>284</v>
      </c>
      <c r="M22" s="358" t="s">
        <v>380</v>
      </c>
      <c r="N22" s="359"/>
      <c r="O22" s="359">
        <f t="shared" si="0"/>
        <v>0</v>
      </c>
      <c r="P22" s="360"/>
      <c r="Q22" s="360">
        <f t="shared" si="1"/>
        <v>0</v>
      </c>
      <c r="R22" s="361">
        <f t="shared" si="2"/>
        <v>0</v>
      </c>
      <c r="S22" s="362"/>
    </row>
    <row r="23" spans="1:19" x14ac:dyDescent="0.2">
      <c r="A23" s="363"/>
      <c r="B23" s="364" t="s">
        <v>811</v>
      </c>
      <c r="C23" s="358"/>
      <c r="D23" s="358"/>
      <c r="E23" s="358"/>
      <c r="F23" s="358"/>
      <c r="G23" s="358"/>
      <c r="H23" s="358"/>
      <c r="I23" s="358"/>
      <c r="J23" s="358"/>
      <c r="K23" s="358"/>
      <c r="L23" s="358">
        <v>1490</v>
      </c>
      <c r="M23" s="358" t="s">
        <v>380</v>
      </c>
      <c r="N23" s="359"/>
      <c r="O23" s="359">
        <f t="shared" si="0"/>
        <v>0</v>
      </c>
      <c r="P23" s="360"/>
      <c r="Q23" s="360">
        <f t="shared" si="1"/>
        <v>0</v>
      </c>
      <c r="R23" s="361">
        <f t="shared" si="2"/>
        <v>0</v>
      </c>
      <c r="S23" s="362"/>
    </row>
    <row r="24" spans="1:19" x14ac:dyDescent="0.2">
      <c r="A24" s="363"/>
      <c r="B24" s="364" t="s">
        <v>812</v>
      </c>
      <c r="C24" s="358"/>
      <c r="D24" s="358"/>
      <c r="E24" s="358"/>
      <c r="F24" s="358"/>
      <c r="G24" s="358"/>
      <c r="H24" s="358"/>
      <c r="I24" s="358"/>
      <c r="J24" s="358"/>
      <c r="K24" s="358"/>
      <c r="L24" s="358">
        <v>162</v>
      </c>
      <c r="M24" s="358" t="s">
        <v>380</v>
      </c>
      <c r="N24" s="359"/>
      <c r="O24" s="359">
        <f t="shared" si="0"/>
        <v>0</v>
      </c>
      <c r="P24" s="360"/>
      <c r="Q24" s="360">
        <f t="shared" si="1"/>
        <v>0</v>
      </c>
      <c r="R24" s="361">
        <f t="shared" si="2"/>
        <v>0</v>
      </c>
      <c r="S24" s="362"/>
    </row>
    <row r="25" spans="1:19" x14ac:dyDescent="0.2">
      <c r="A25" s="363"/>
      <c r="B25" s="364" t="s">
        <v>813</v>
      </c>
      <c r="C25" s="358"/>
      <c r="D25" s="358"/>
      <c r="E25" s="358"/>
      <c r="F25" s="358"/>
      <c r="G25" s="358"/>
      <c r="H25" s="358"/>
      <c r="I25" s="358"/>
      <c r="J25" s="358"/>
      <c r="K25" s="358"/>
      <c r="L25" s="358">
        <v>5</v>
      </c>
      <c r="M25" s="358" t="s">
        <v>380</v>
      </c>
      <c r="N25" s="359"/>
      <c r="O25" s="359">
        <f t="shared" si="0"/>
        <v>0</v>
      </c>
      <c r="P25" s="360"/>
      <c r="Q25" s="360">
        <f t="shared" si="1"/>
        <v>0</v>
      </c>
      <c r="R25" s="361">
        <f t="shared" si="2"/>
        <v>0</v>
      </c>
      <c r="S25" s="362"/>
    </row>
    <row r="26" spans="1:19" x14ac:dyDescent="0.2">
      <c r="A26" s="363"/>
      <c r="B26" s="364" t="s">
        <v>726</v>
      </c>
      <c r="C26" s="358"/>
      <c r="D26" s="358"/>
      <c r="E26" s="358"/>
      <c r="F26" s="358"/>
      <c r="G26" s="358"/>
      <c r="H26" s="358"/>
      <c r="I26" s="358"/>
      <c r="J26" s="358"/>
      <c r="K26" s="358"/>
      <c r="L26" s="358">
        <v>1</v>
      </c>
      <c r="M26" s="358" t="s">
        <v>380</v>
      </c>
      <c r="N26" s="359"/>
      <c r="O26" s="359">
        <f t="shared" si="0"/>
        <v>0</v>
      </c>
      <c r="P26" s="360"/>
      <c r="Q26" s="360">
        <f t="shared" si="1"/>
        <v>0</v>
      </c>
      <c r="R26" s="361">
        <f t="shared" si="2"/>
        <v>0</v>
      </c>
      <c r="S26" s="362"/>
    </row>
    <row r="27" spans="1:19" x14ac:dyDescent="0.2">
      <c r="A27" s="363"/>
      <c r="B27" s="364" t="s">
        <v>814</v>
      </c>
      <c r="C27" s="358"/>
      <c r="D27" s="358"/>
      <c r="E27" s="358"/>
      <c r="F27" s="358"/>
      <c r="G27" s="358"/>
      <c r="H27" s="358"/>
      <c r="I27" s="358"/>
      <c r="J27" s="358"/>
      <c r="K27" s="358"/>
      <c r="L27" s="358">
        <v>2</v>
      </c>
      <c r="M27" s="358" t="s">
        <v>380</v>
      </c>
      <c r="N27" s="359"/>
      <c r="O27" s="359">
        <f t="shared" si="0"/>
        <v>0</v>
      </c>
      <c r="P27" s="360"/>
      <c r="Q27" s="360">
        <f t="shared" si="1"/>
        <v>0</v>
      </c>
      <c r="R27" s="361">
        <f t="shared" si="2"/>
        <v>0</v>
      </c>
      <c r="S27" s="362"/>
    </row>
    <row r="28" spans="1:19" x14ac:dyDescent="0.2">
      <c r="A28" s="363"/>
      <c r="B28" s="364" t="s">
        <v>815</v>
      </c>
      <c r="C28" s="358"/>
      <c r="D28" s="358"/>
      <c r="E28" s="358"/>
      <c r="F28" s="358"/>
      <c r="G28" s="358"/>
      <c r="H28" s="358"/>
      <c r="I28" s="358"/>
      <c r="J28" s="358"/>
      <c r="K28" s="358"/>
      <c r="L28" s="358">
        <v>80</v>
      </c>
      <c r="M28" s="358" t="s">
        <v>380</v>
      </c>
      <c r="N28" s="359"/>
      <c r="O28" s="359">
        <f t="shared" si="0"/>
        <v>0</v>
      </c>
      <c r="P28" s="360"/>
      <c r="Q28" s="360">
        <f t="shared" si="1"/>
        <v>0</v>
      </c>
      <c r="R28" s="361">
        <f t="shared" si="2"/>
        <v>0</v>
      </c>
      <c r="S28" s="362"/>
    </row>
    <row r="29" spans="1:19" x14ac:dyDescent="0.2">
      <c r="A29" s="363"/>
      <c r="B29" s="364" t="s">
        <v>719</v>
      </c>
      <c r="C29" s="358"/>
      <c r="D29" s="358"/>
      <c r="E29" s="358"/>
      <c r="F29" s="358"/>
      <c r="G29" s="358"/>
      <c r="H29" s="358"/>
      <c r="I29" s="358"/>
      <c r="J29" s="358"/>
      <c r="K29" s="358"/>
      <c r="L29" s="358">
        <v>126</v>
      </c>
      <c r="M29" s="358" t="s">
        <v>380</v>
      </c>
      <c r="N29" s="359"/>
      <c r="O29" s="359">
        <f t="shared" si="0"/>
        <v>0</v>
      </c>
      <c r="P29" s="360"/>
      <c r="Q29" s="360">
        <f t="shared" si="1"/>
        <v>0</v>
      </c>
      <c r="R29" s="361">
        <f t="shared" si="2"/>
        <v>0</v>
      </c>
      <c r="S29" s="362"/>
    </row>
    <row r="30" spans="1:19" x14ac:dyDescent="0.2">
      <c r="A30" s="363"/>
      <c r="B30" s="364" t="s">
        <v>720</v>
      </c>
      <c r="C30" s="358"/>
      <c r="D30" s="358"/>
      <c r="E30" s="358"/>
      <c r="F30" s="358"/>
      <c r="G30" s="358"/>
      <c r="H30" s="358"/>
      <c r="I30" s="358"/>
      <c r="J30" s="358"/>
      <c r="K30" s="358"/>
      <c r="L30" s="358">
        <v>24</v>
      </c>
      <c r="M30" s="358" t="s">
        <v>380</v>
      </c>
      <c r="N30" s="359"/>
      <c r="O30" s="359">
        <f t="shared" si="0"/>
        <v>0</v>
      </c>
      <c r="P30" s="360"/>
      <c r="Q30" s="360">
        <f t="shared" si="1"/>
        <v>0</v>
      </c>
      <c r="R30" s="361">
        <f t="shared" si="2"/>
        <v>0</v>
      </c>
      <c r="S30" s="362"/>
    </row>
    <row r="31" spans="1:19" x14ac:dyDescent="0.2">
      <c r="A31" s="363"/>
      <c r="B31" s="364" t="s">
        <v>721</v>
      </c>
      <c r="C31" s="358"/>
      <c r="D31" s="358"/>
      <c r="E31" s="358"/>
      <c r="F31" s="358"/>
      <c r="G31" s="358"/>
      <c r="H31" s="358"/>
      <c r="I31" s="358"/>
      <c r="J31" s="358"/>
      <c r="K31" s="358"/>
      <c r="L31" s="358">
        <v>66</v>
      </c>
      <c r="M31" s="358" t="s">
        <v>380</v>
      </c>
      <c r="N31" s="359"/>
      <c r="O31" s="359">
        <f t="shared" si="0"/>
        <v>0</v>
      </c>
      <c r="P31" s="360"/>
      <c r="Q31" s="360">
        <f t="shared" si="1"/>
        <v>0</v>
      </c>
      <c r="R31" s="361">
        <f t="shared" si="2"/>
        <v>0</v>
      </c>
      <c r="S31" s="362"/>
    </row>
    <row r="32" spans="1:19" x14ac:dyDescent="0.2">
      <c r="A32" s="363"/>
      <c r="B32" s="364" t="s">
        <v>816</v>
      </c>
      <c r="C32" s="358"/>
      <c r="D32" s="358"/>
      <c r="E32" s="358"/>
      <c r="F32" s="358"/>
      <c r="G32" s="358"/>
      <c r="H32" s="358"/>
      <c r="I32" s="358"/>
      <c r="J32" s="358"/>
      <c r="K32" s="358"/>
      <c r="L32" s="358">
        <v>1</v>
      </c>
      <c r="M32" s="358" t="s">
        <v>264</v>
      </c>
      <c r="N32" s="359"/>
      <c r="O32" s="359">
        <f t="shared" si="0"/>
        <v>0</v>
      </c>
      <c r="P32" s="360"/>
      <c r="Q32" s="360">
        <f t="shared" si="1"/>
        <v>0</v>
      </c>
      <c r="R32" s="361">
        <f t="shared" si="2"/>
        <v>0</v>
      </c>
      <c r="S32" s="362"/>
    </row>
    <row r="33" spans="1:19" x14ac:dyDescent="0.2">
      <c r="A33" s="363"/>
      <c r="B33" s="364" t="s">
        <v>817</v>
      </c>
      <c r="C33" s="358"/>
      <c r="D33" s="358"/>
      <c r="E33" s="358"/>
      <c r="F33" s="358"/>
      <c r="G33" s="358"/>
      <c r="H33" s="358"/>
      <c r="I33" s="358"/>
      <c r="J33" s="358"/>
      <c r="K33" s="358"/>
      <c r="L33" s="358">
        <v>1</v>
      </c>
      <c r="M33" s="358" t="s">
        <v>380</v>
      </c>
      <c r="N33" s="359"/>
      <c r="O33" s="359">
        <f t="shared" si="0"/>
        <v>0</v>
      </c>
      <c r="P33" s="360"/>
      <c r="Q33" s="360">
        <f t="shared" si="1"/>
        <v>0</v>
      </c>
      <c r="R33" s="361">
        <f t="shared" si="2"/>
        <v>0</v>
      </c>
      <c r="S33" s="362"/>
    </row>
    <row r="34" spans="1:19" x14ac:dyDescent="0.2">
      <c r="A34" s="363"/>
      <c r="B34" s="364" t="s">
        <v>756</v>
      </c>
      <c r="C34" s="358"/>
      <c r="D34" s="358"/>
      <c r="E34" s="358"/>
      <c r="F34" s="358"/>
      <c r="G34" s="358"/>
      <c r="H34" s="358"/>
      <c r="I34" s="358"/>
      <c r="J34" s="358"/>
      <c r="K34" s="358"/>
      <c r="L34" s="358">
        <v>60</v>
      </c>
      <c r="M34" s="358" t="s">
        <v>757</v>
      </c>
      <c r="N34" s="359"/>
      <c r="O34" s="359">
        <f t="shared" si="0"/>
        <v>0</v>
      </c>
      <c r="P34" s="360"/>
      <c r="Q34" s="360">
        <f t="shared" si="1"/>
        <v>0</v>
      </c>
      <c r="R34" s="361">
        <f t="shared" si="2"/>
        <v>0</v>
      </c>
      <c r="S34" s="362"/>
    </row>
    <row r="35" spans="1:19" x14ac:dyDescent="0.2">
      <c r="A35" s="363"/>
      <c r="B35" s="364" t="s">
        <v>758</v>
      </c>
      <c r="C35" s="358"/>
      <c r="D35" s="358"/>
      <c r="E35" s="358"/>
      <c r="F35" s="358"/>
      <c r="G35" s="358"/>
      <c r="H35" s="358"/>
      <c r="I35" s="358"/>
      <c r="J35" s="358"/>
      <c r="K35" s="358"/>
      <c r="L35" s="358">
        <v>1</v>
      </c>
      <c r="M35" s="358" t="s">
        <v>264</v>
      </c>
      <c r="N35" s="359"/>
      <c r="O35" s="359">
        <f t="shared" si="0"/>
        <v>0</v>
      </c>
      <c r="P35" s="360"/>
      <c r="Q35" s="360">
        <f t="shared" si="1"/>
        <v>0</v>
      </c>
      <c r="R35" s="361">
        <f t="shared" si="2"/>
        <v>0</v>
      </c>
      <c r="S35" s="362"/>
    </row>
    <row r="36" spans="1:19" x14ac:dyDescent="0.2">
      <c r="A36" s="363"/>
      <c r="B36" s="364" t="s">
        <v>759</v>
      </c>
      <c r="C36" s="358"/>
      <c r="D36" s="358"/>
      <c r="E36" s="358"/>
      <c r="F36" s="358"/>
      <c r="G36" s="358"/>
      <c r="H36" s="358"/>
      <c r="I36" s="358"/>
      <c r="J36" s="358"/>
      <c r="K36" s="358"/>
      <c r="L36" s="358">
        <v>72</v>
      </c>
      <c r="M36" s="358" t="s">
        <v>757</v>
      </c>
      <c r="N36" s="359"/>
      <c r="O36" s="359">
        <f t="shared" si="0"/>
        <v>0</v>
      </c>
      <c r="P36" s="360"/>
      <c r="Q36" s="360">
        <f t="shared" si="1"/>
        <v>0</v>
      </c>
      <c r="R36" s="361">
        <f t="shared" si="2"/>
        <v>0</v>
      </c>
      <c r="S36" s="362"/>
    </row>
    <row r="37" spans="1:19" x14ac:dyDescent="0.2">
      <c r="A37" s="363"/>
      <c r="B37" s="364" t="s">
        <v>818</v>
      </c>
      <c r="C37" s="358"/>
      <c r="D37" s="358"/>
      <c r="E37" s="358"/>
      <c r="F37" s="358"/>
      <c r="G37" s="358"/>
      <c r="H37" s="358"/>
      <c r="I37" s="358"/>
      <c r="J37" s="358"/>
      <c r="K37" s="358"/>
      <c r="L37" s="358">
        <v>1</v>
      </c>
      <c r="M37" s="358" t="s">
        <v>264</v>
      </c>
      <c r="N37" s="359"/>
      <c r="O37" s="359">
        <f t="shared" si="0"/>
        <v>0</v>
      </c>
      <c r="P37" s="360"/>
      <c r="Q37" s="360">
        <f t="shared" si="1"/>
        <v>0</v>
      </c>
      <c r="R37" s="361">
        <f t="shared" si="2"/>
        <v>0</v>
      </c>
      <c r="S37" s="362"/>
    </row>
    <row r="38" spans="1:19" x14ac:dyDescent="0.2">
      <c r="A38" s="363"/>
      <c r="B38" s="364" t="s">
        <v>819</v>
      </c>
      <c r="C38" s="358"/>
      <c r="D38" s="358"/>
      <c r="E38" s="358"/>
      <c r="F38" s="358"/>
      <c r="G38" s="358"/>
      <c r="H38" s="358"/>
      <c r="I38" s="358"/>
      <c r="J38" s="358"/>
      <c r="K38" s="358"/>
      <c r="L38" s="358">
        <v>1</v>
      </c>
      <c r="M38" s="358" t="s">
        <v>380</v>
      </c>
      <c r="N38" s="359"/>
      <c r="O38" s="359">
        <f t="shared" si="0"/>
        <v>0</v>
      </c>
      <c r="P38" s="360"/>
      <c r="Q38" s="360">
        <f t="shared" si="1"/>
        <v>0</v>
      </c>
      <c r="R38" s="361">
        <f t="shared" si="2"/>
        <v>0</v>
      </c>
      <c r="S38" s="362"/>
    </row>
    <row r="39" spans="1:19" x14ac:dyDescent="0.2">
      <c r="A39" s="363"/>
      <c r="B39" s="364" t="s">
        <v>762</v>
      </c>
      <c r="C39" s="358"/>
      <c r="D39" s="358"/>
      <c r="E39" s="358"/>
      <c r="F39" s="358"/>
      <c r="G39" s="358"/>
      <c r="H39" s="358"/>
      <c r="I39" s="358"/>
      <c r="J39" s="358"/>
      <c r="K39" s="358"/>
      <c r="L39" s="358">
        <v>3</v>
      </c>
      <c r="M39" s="358" t="s">
        <v>763</v>
      </c>
      <c r="N39" s="359"/>
      <c r="O39" s="359">
        <f t="shared" si="0"/>
        <v>0</v>
      </c>
      <c r="P39" s="360"/>
      <c r="Q39" s="360">
        <f t="shared" si="1"/>
        <v>0</v>
      </c>
      <c r="R39" s="361">
        <f t="shared" si="2"/>
        <v>0</v>
      </c>
      <c r="S39" s="362"/>
    </row>
    <row r="40" spans="1:19" x14ac:dyDescent="0.2">
      <c r="A40" s="363"/>
      <c r="B40" s="364" t="s">
        <v>820</v>
      </c>
      <c r="C40" s="358"/>
      <c r="D40" s="358"/>
      <c r="E40" s="358"/>
      <c r="F40" s="358"/>
      <c r="G40" s="358"/>
      <c r="H40" s="358"/>
      <c r="I40" s="358"/>
      <c r="J40" s="358"/>
      <c r="K40" s="358"/>
      <c r="L40" s="358">
        <v>30</v>
      </c>
      <c r="M40" s="358" t="s">
        <v>757</v>
      </c>
      <c r="N40" s="359"/>
      <c r="O40" s="359">
        <f t="shared" si="0"/>
        <v>0</v>
      </c>
      <c r="P40" s="360"/>
      <c r="Q40" s="360">
        <f t="shared" si="1"/>
        <v>0</v>
      </c>
      <c r="R40" s="361">
        <f t="shared" si="2"/>
        <v>0</v>
      </c>
      <c r="S40" s="362"/>
    </row>
    <row r="41" spans="1:19" x14ac:dyDescent="0.2">
      <c r="A41" s="350"/>
      <c r="B41" s="350"/>
      <c r="C41" s="350"/>
      <c r="D41" s="350"/>
      <c r="E41" s="350"/>
      <c r="F41" s="350"/>
      <c r="G41" s="350"/>
      <c r="H41" s="350"/>
      <c r="I41" s="350"/>
      <c r="J41" s="350"/>
      <c r="K41" s="350"/>
      <c r="L41" s="350"/>
      <c r="M41" s="350"/>
      <c r="N41" s="351"/>
      <c r="O41" s="351"/>
      <c r="P41" s="351"/>
      <c r="Q41" s="351"/>
      <c r="R41" s="351"/>
      <c r="S41" s="351"/>
    </row>
    <row r="42" spans="1:19" x14ac:dyDescent="0.2">
      <c r="A42" s="350"/>
      <c r="B42" s="350"/>
      <c r="C42" s="350"/>
      <c r="D42" s="350"/>
      <c r="E42" s="350"/>
      <c r="F42" s="350"/>
      <c r="G42" s="350"/>
      <c r="H42" s="350"/>
      <c r="I42" s="350"/>
      <c r="J42" s="350"/>
      <c r="K42" s="350"/>
      <c r="L42" s="350"/>
      <c r="M42" s="350"/>
      <c r="N42" s="351"/>
      <c r="O42" s="351"/>
      <c r="P42" s="351"/>
      <c r="Q42" s="351"/>
      <c r="R42" s="351"/>
      <c r="S42" s="351"/>
    </row>
    <row r="43" spans="1:19" x14ac:dyDescent="0.2">
      <c r="A43" s="350"/>
      <c r="B43" s="350"/>
      <c r="C43" s="350"/>
      <c r="D43" s="350"/>
      <c r="E43" s="350"/>
      <c r="F43" s="350"/>
      <c r="G43" s="350"/>
      <c r="H43" s="350"/>
      <c r="I43" s="350"/>
      <c r="J43" s="350"/>
      <c r="K43" s="350"/>
      <c r="L43" s="350"/>
      <c r="M43" s="350"/>
      <c r="N43" s="351"/>
      <c r="O43" s="351"/>
      <c r="P43" s="351"/>
      <c r="Q43" s="351"/>
      <c r="R43" s="351"/>
      <c r="S43" s="351"/>
    </row>
    <row r="44" spans="1:19" x14ac:dyDescent="0.2">
      <c r="A44" s="350"/>
      <c r="B44" s="350"/>
      <c r="C44" s="350"/>
      <c r="D44" s="350"/>
      <c r="E44" s="350"/>
      <c r="F44" s="350"/>
      <c r="G44" s="350"/>
      <c r="H44" s="350"/>
      <c r="I44" s="350"/>
      <c r="J44" s="350"/>
      <c r="K44" s="350"/>
      <c r="L44" s="350"/>
      <c r="M44" s="350"/>
      <c r="N44" s="351"/>
      <c r="O44" s="351"/>
      <c r="P44" s="351"/>
      <c r="Q44" s="351"/>
      <c r="R44" s="351"/>
      <c r="S44" s="351"/>
    </row>
    <row r="45" spans="1:19" x14ac:dyDescent="0.2">
      <c r="A45" s="350"/>
      <c r="B45" s="350"/>
      <c r="C45" s="350"/>
      <c r="D45" s="350"/>
      <c r="E45" s="350"/>
      <c r="F45" s="350"/>
      <c r="G45" s="350"/>
      <c r="H45" s="350"/>
      <c r="I45" s="350"/>
      <c r="J45" s="350"/>
      <c r="K45" s="350"/>
      <c r="L45" s="350"/>
      <c r="M45" s="350"/>
      <c r="N45" s="351"/>
      <c r="O45" s="351"/>
      <c r="P45" s="351"/>
      <c r="Q45" s="351"/>
      <c r="R45" s="351"/>
      <c r="S45" s="351"/>
    </row>
    <row r="46" spans="1:19" x14ac:dyDescent="0.2">
      <c r="A46" s="350"/>
      <c r="B46" s="350"/>
      <c r="C46" s="350"/>
      <c r="D46" s="350"/>
      <c r="E46" s="350"/>
      <c r="F46" s="350"/>
      <c r="G46" s="350"/>
      <c r="H46" s="350"/>
      <c r="I46" s="350"/>
      <c r="J46" s="350"/>
      <c r="K46" s="350"/>
      <c r="L46" s="350"/>
      <c r="M46" s="350"/>
      <c r="N46" s="351"/>
      <c r="O46" s="351"/>
      <c r="P46" s="351"/>
      <c r="Q46" s="351"/>
      <c r="R46" s="351"/>
      <c r="S46" s="351"/>
    </row>
    <row r="47" spans="1:19" x14ac:dyDescent="0.2">
      <c r="A47" s="350"/>
      <c r="B47" s="350"/>
      <c r="C47" s="350"/>
      <c r="D47" s="350"/>
      <c r="E47" s="350"/>
      <c r="F47" s="350"/>
      <c r="G47" s="350"/>
      <c r="H47" s="350"/>
      <c r="I47" s="350"/>
      <c r="J47" s="350"/>
      <c r="K47" s="350"/>
      <c r="L47" s="350"/>
      <c r="M47" s="350"/>
      <c r="N47" s="351"/>
      <c r="O47" s="351"/>
      <c r="P47" s="351"/>
      <c r="Q47" s="351"/>
      <c r="R47" s="351"/>
      <c r="S47" s="351"/>
    </row>
    <row r="48" spans="1:19" x14ac:dyDescent="0.2">
      <c r="A48" s="350"/>
      <c r="B48" s="350"/>
      <c r="C48" s="350"/>
      <c r="D48" s="350"/>
      <c r="E48" s="350"/>
      <c r="F48" s="350"/>
      <c r="G48" s="350"/>
      <c r="H48" s="350"/>
      <c r="I48" s="350"/>
      <c r="J48" s="350"/>
      <c r="K48" s="350"/>
      <c r="L48" s="350"/>
      <c r="M48" s="350"/>
      <c r="N48" s="351"/>
      <c r="O48" s="351"/>
      <c r="P48" s="351"/>
      <c r="Q48" s="351"/>
      <c r="R48" s="351"/>
      <c r="S48" s="351"/>
    </row>
    <row r="49" spans="1:19" x14ac:dyDescent="0.2">
      <c r="A49" s="350"/>
      <c r="B49" s="350"/>
      <c r="C49" s="350"/>
      <c r="D49" s="350"/>
      <c r="E49" s="350"/>
      <c r="F49" s="350"/>
      <c r="G49" s="350"/>
      <c r="H49" s="350"/>
      <c r="I49" s="350"/>
      <c r="J49" s="350"/>
      <c r="K49" s="350"/>
      <c r="L49" s="350"/>
      <c r="M49" s="350"/>
      <c r="N49" s="351"/>
      <c r="O49" s="351"/>
      <c r="P49" s="351"/>
      <c r="Q49" s="351"/>
      <c r="R49" s="351"/>
      <c r="S49" s="351"/>
    </row>
    <row r="50" spans="1:19" x14ac:dyDescent="0.2">
      <c r="A50" s="350"/>
      <c r="B50" s="350"/>
      <c r="C50" s="350"/>
      <c r="D50" s="350"/>
      <c r="E50" s="350"/>
      <c r="F50" s="350"/>
      <c r="G50" s="350"/>
      <c r="H50" s="350"/>
      <c r="I50" s="350"/>
      <c r="J50" s="350"/>
      <c r="K50" s="350"/>
      <c r="L50" s="350"/>
      <c r="M50" s="350"/>
      <c r="N50" s="350"/>
      <c r="O50" s="351"/>
      <c r="P50" s="350"/>
      <c r="Q50" s="351"/>
      <c r="R50" s="350"/>
      <c r="S50" s="351"/>
    </row>
    <row r="51" spans="1:19" x14ac:dyDescent="0.2">
      <c r="A51" s="350"/>
      <c r="B51" s="350"/>
      <c r="C51" s="350"/>
      <c r="D51" s="350"/>
      <c r="E51" s="350"/>
      <c r="F51" s="350"/>
      <c r="G51" s="350"/>
      <c r="H51" s="350"/>
      <c r="I51" s="350"/>
      <c r="J51" s="350"/>
      <c r="K51" s="350"/>
      <c r="L51" s="350"/>
      <c r="M51" s="350"/>
      <c r="N51" s="350"/>
      <c r="O51" s="351"/>
      <c r="P51" s="350"/>
      <c r="Q51" s="351"/>
      <c r="R51" s="350"/>
      <c r="S51" s="351"/>
    </row>
    <row r="52" spans="1:19" x14ac:dyDescent="0.2">
      <c r="A52" s="350"/>
      <c r="B52" s="350"/>
      <c r="C52" s="350"/>
      <c r="D52" s="350"/>
      <c r="E52" s="350"/>
      <c r="F52" s="350"/>
      <c r="G52" s="350"/>
      <c r="H52" s="350"/>
      <c r="I52" s="350"/>
      <c r="J52" s="350"/>
      <c r="K52" s="350"/>
      <c r="L52" s="350"/>
      <c r="M52" s="350"/>
      <c r="N52" s="350"/>
      <c r="O52" s="351"/>
      <c r="P52" s="350"/>
      <c r="Q52" s="351"/>
      <c r="R52" s="350"/>
      <c r="S52" s="351"/>
    </row>
    <row r="53" spans="1:19" x14ac:dyDescent="0.2">
      <c r="A53" s="350"/>
      <c r="B53" s="350"/>
      <c r="C53" s="350"/>
      <c r="D53" s="350"/>
      <c r="E53" s="350"/>
      <c r="F53" s="350"/>
      <c r="G53" s="350"/>
      <c r="H53" s="350"/>
      <c r="I53" s="350"/>
      <c r="J53" s="350"/>
      <c r="K53" s="350"/>
      <c r="L53" s="350"/>
      <c r="M53" s="350"/>
      <c r="N53" s="350"/>
      <c r="O53" s="351"/>
      <c r="P53" s="350"/>
      <c r="Q53" s="351"/>
      <c r="R53" s="350"/>
      <c r="S53" s="351"/>
    </row>
    <row r="54" spans="1:19" x14ac:dyDescent="0.2">
      <c r="A54" s="350"/>
      <c r="B54" s="350"/>
      <c r="C54" s="350"/>
      <c r="D54" s="350"/>
      <c r="E54" s="350"/>
      <c r="F54" s="350"/>
      <c r="G54" s="350"/>
      <c r="H54" s="350"/>
      <c r="I54" s="350"/>
      <c r="J54" s="350"/>
      <c r="K54" s="350"/>
      <c r="L54" s="350"/>
      <c r="M54" s="350"/>
      <c r="N54" s="350"/>
      <c r="O54" s="351"/>
      <c r="P54" s="350"/>
      <c r="Q54" s="351"/>
      <c r="R54" s="350"/>
      <c r="S54" s="351"/>
    </row>
    <row r="55" spans="1:19" x14ac:dyDescent="0.2">
      <c r="A55" s="350"/>
      <c r="B55" s="350"/>
      <c r="C55" s="350"/>
      <c r="D55" s="350"/>
      <c r="E55" s="350"/>
      <c r="F55" s="350"/>
      <c r="G55" s="350"/>
      <c r="H55" s="350"/>
      <c r="I55" s="350"/>
      <c r="J55" s="350"/>
      <c r="K55" s="350"/>
      <c r="L55" s="350"/>
      <c r="M55" s="350"/>
      <c r="N55" s="350"/>
      <c r="O55" s="351"/>
      <c r="P55" s="350"/>
      <c r="Q55" s="351"/>
      <c r="R55" s="350"/>
      <c r="S55" s="351"/>
    </row>
    <row r="56" spans="1:19" x14ac:dyDescent="0.2">
      <c r="A56" s="350"/>
      <c r="B56" s="350"/>
      <c r="C56" s="350"/>
      <c r="D56" s="350"/>
      <c r="E56" s="350"/>
      <c r="F56" s="350"/>
      <c r="G56" s="350"/>
      <c r="H56" s="350"/>
      <c r="I56" s="350"/>
      <c r="J56" s="350"/>
      <c r="K56" s="350"/>
      <c r="L56" s="350"/>
      <c r="M56" s="350"/>
      <c r="N56" s="350"/>
      <c r="O56" s="351"/>
      <c r="P56" s="350"/>
      <c r="Q56" s="351"/>
      <c r="R56" s="350"/>
      <c r="S56" s="351"/>
    </row>
    <row r="57" spans="1:19" x14ac:dyDescent="0.2">
      <c r="A57" s="350"/>
      <c r="B57" s="350"/>
      <c r="C57" s="350"/>
      <c r="D57" s="350"/>
      <c r="E57" s="350"/>
      <c r="F57" s="350"/>
      <c r="G57" s="350"/>
      <c r="H57" s="350"/>
      <c r="I57" s="350"/>
      <c r="J57" s="350"/>
      <c r="K57" s="350"/>
      <c r="L57" s="350"/>
      <c r="M57" s="350"/>
      <c r="N57" s="350"/>
      <c r="O57" s="351"/>
      <c r="P57" s="350"/>
      <c r="Q57" s="351"/>
      <c r="R57" s="350"/>
      <c r="S57" s="351"/>
    </row>
    <row r="58" spans="1:19" x14ac:dyDescent="0.2">
      <c r="A58" s="350"/>
      <c r="B58" s="350"/>
      <c r="C58" s="350"/>
      <c r="D58" s="350"/>
      <c r="E58" s="350"/>
      <c r="F58" s="350"/>
      <c r="G58" s="350"/>
      <c r="H58" s="350"/>
      <c r="I58" s="350"/>
      <c r="J58" s="350"/>
      <c r="K58" s="350"/>
      <c r="L58" s="350"/>
      <c r="M58" s="350"/>
      <c r="N58" s="350"/>
      <c r="O58" s="351"/>
      <c r="P58" s="350"/>
      <c r="Q58" s="351"/>
      <c r="R58" s="350"/>
      <c r="S58" s="351"/>
    </row>
    <row r="59" spans="1:19" x14ac:dyDescent="0.2">
      <c r="A59" s="350"/>
      <c r="B59" s="350"/>
      <c r="C59" s="350"/>
      <c r="D59" s="350"/>
      <c r="E59" s="350"/>
      <c r="F59" s="350"/>
      <c r="G59" s="350"/>
      <c r="H59" s="350"/>
      <c r="I59" s="350"/>
      <c r="J59" s="350"/>
      <c r="K59" s="350"/>
      <c r="L59" s="350"/>
      <c r="M59" s="350"/>
      <c r="N59" s="350"/>
      <c r="O59" s="351"/>
      <c r="P59" s="350"/>
      <c r="Q59" s="351"/>
      <c r="R59" s="350"/>
      <c r="S59" s="351"/>
    </row>
    <row r="60" spans="1:19" x14ac:dyDescent="0.2">
      <c r="A60" s="350"/>
      <c r="B60" s="350"/>
      <c r="C60" s="350"/>
      <c r="D60" s="350"/>
      <c r="E60" s="350"/>
      <c r="F60" s="350"/>
      <c r="G60" s="350"/>
      <c r="H60" s="350"/>
      <c r="I60" s="350"/>
      <c r="J60" s="350"/>
      <c r="K60" s="350"/>
      <c r="L60" s="350"/>
      <c r="M60" s="350"/>
      <c r="N60" s="350"/>
      <c r="O60" s="351"/>
      <c r="P60" s="350"/>
      <c r="Q60" s="351"/>
      <c r="R60" s="350"/>
      <c r="S60" s="351"/>
    </row>
    <row r="61" spans="1:19" x14ac:dyDescent="0.2">
      <c r="A61" s="350"/>
      <c r="B61" s="350"/>
      <c r="C61" s="350"/>
      <c r="D61" s="350"/>
      <c r="E61" s="350"/>
      <c r="F61" s="350"/>
      <c r="G61" s="350"/>
      <c r="H61" s="350"/>
      <c r="I61" s="350"/>
      <c r="J61" s="350"/>
      <c r="K61" s="350"/>
      <c r="L61" s="350"/>
      <c r="M61" s="350"/>
      <c r="N61" s="350"/>
      <c r="O61" s="351"/>
      <c r="P61" s="350"/>
      <c r="Q61" s="351"/>
      <c r="R61" s="350"/>
      <c r="S61" s="351"/>
    </row>
    <row r="62" spans="1:19" x14ac:dyDescent="0.2">
      <c r="A62" s="350"/>
      <c r="B62" s="350"/>
      <c r="C62" s="350"/>
      <c r="D62" s="350"/>
      <c r="E62" s="350"/>
      <c r="F62" s="350"/>
      <c r="G62" s="350"/>
      <c r="H62" s="350"/>
      <c r="I62" s="350"/>
      <c r="J62" s="350"/>
      <c r="K62" s="350"/>
      <c r="L62" s="350"/>
      <c r="M62" s="350"/>
      <c r="N62" s="350"/>
      <c r="O62" s="351"/>
      <c r="P62" s="350"/>
      <c r="Q62" s="351"/>
      <c r="R62" s="350"/>
      <c r="S62" s="351"/>
    </row>
    <row r="63" spans="1:19" x14ac:dyDescent="0.2">
      <c r="A63" s="350"/>
      <c r="B63" s="350"/>
      <c r="C63" s="350"/>
      <c r="D63" s="350"/>
      <c r="E63" s="350"/>
      <c r="F63" s="350"/>
      <c r="G63" s="350"/>
      <c r="H63" s="350"/>
      <c r="I63" s="350"/>
      <c r="J63" s="350"/>
      <c r="K63" s="350"/>
      <c r="L63" s="350"/>
      <c r="M63" s="350"/>
      <c r="N63" s="350"/>
      <c r="O63" s="351"/>
      <c r="P63" s="350"/>
      <c r="Q63" s="351"/>
      <c r="R63" s="350"/>
      <c r="S63" s="351"/>
    </row>
    <row r="64" spans="1:19" x14ac:dyDescent="0.2">
      <c r="A64" s="350"/>
      <c r="B64" s="350"/>
      <c r="C64" s="350"/>
      <c r="D64" s="350"/>
      <c r="E64" s="350"/>
      <c r="F64" s="350"/>
      <c r="G64" s="350"/>
      <c r="H64" s="350"/>
      <c r="I64" s="350"/>
      <c r="J64" s="350"/>
      <c r="K64" s="350"/>
      <c r="L64" s="350"/>
      <c r="M64" s="350"/>
      <c r="N64" s="350"/>
      <c r="O64" s="351"/>
      <c r="P64" s="350"/>
      <c r="Q64" s="351"/>
      <c r="R64" s="350"/>
      <c r="S64" s="351"/>
    </row>
    <row r="65" spans="1:19" x14ac:dyDescent="0.2">
      <c r="A65" s="350"/>
      <c r="B65" s="350"/>
      <c r="C65" s="350"/>
      <c r="D65" s="350"/>
      <c r="E65" s="350"/>
      <c r="F65" s="350"/>
      <c r="G65" s="350"/>
      <c r="H65" s="350"/>
      <c r="I65" s="350"/>
      <c r="J65" s="350"/>
      <c r="K65" s="350"/>
      <c r="L65" s="350"/>
      <c r="M65" s="350"/>
      <c r="N65" s="350"/>
      <c r="O65" s="351"/>
      <c r="P65" s="350"/>
      <c r="Q65" s="351"/>
      <c r="R65" s="350"/>
      <c r="S65" s="351"/>
    </row>
    <row r="66" spans="1:19" x14ac:dyDescent="0.2">
      <c r="A66" s="350"/>
      <c r="B66" s="350"/>
      <c r="C66" s="350"/>
      <c r="D66" s="350"/>
      <c r="E66" s="350"/>
      <c r="F66" s="350"/>
      <c r="G66" s="350"/>
      <c r="H66" s="350"/>
      <c r="I66" s="350"/>
      <c r="J66" s="350"/>
      <c r="K66" s="350"/>
      <c r="L66" s="350"/>
      <c r="M66" s="350"/>
      <c r="N66" s="350"/>
      <c r="O66" s="351"/>
      <c r="P66" s="350"/>
      <c r="Q66" s="351"/>
      <c r="R66" s="350"/>
      <c r="S66" s="351"/>
    </row>
    <row r="67" spans="1:19" x14ac:dyDescent="0.2">
      <c r="A67" s="350"/>
      <c r="B67" s="350"/>
      <c r="C67" s="350"/>
      <c r="D67" s="350"/>
      <c r="E67" s="350"/>
      <c r="F67" s="350"/>
      <c r="G67" s="350"/>
      <c r="H67" s="350"/>
      <c r="I67" s="350"/>
      <c r="J67" s="350"/>
      <c r="K67" s="350"/>
      <c r="L67" s="350"/>
      <c r="M67" s="350"/>
      <c r="N67" s="350"/>
      <c r="O67" s="351"/>
      <c r="P67" s="350"/>
      <c r="Q67" s="351"/>
      <c r="R67" s="350"/>
      <c r="S67" s="351"/>
    </row>
    <row r="68" spans="1:19" x14ac:dyDescent="0.2">
      <c r="A68" s="350"/>
      <c r="B68" s="350"/>
      <c r="C68" s="350"/>
      <c r="D68" s="350"/>
      <c r="E68" s="350"/>
      <c r="F68" s="350"/>
      <c r="G68" s="350"/>
      <c r="H68" s="350"/>
      <c r="I68" s="350"/>
      <c r="J68" s="350"/>
      <c r="K68" s="350"/>
      <c r="L68" s="350"/>
      <c r="M68" s="350"/>
      <c r="N68" s="350"/>
      <c r="O68" s="351"/>
      <c r="P68" s="350"/>
      <c r="Q68" s="351"/>
      <c r="R68" s="350"/>
      <c r="S68" s="351"/>
    </row>
    <row r="69" spans="1:19" x14ac:dyDescent="0.2">
      <c r="A69" s="350"/>
      <c r="B69" s="350"/>
      <c r="C69" s="350"/>
      <c r="D69" s="350"/>
      <c r="E69" s="350"/>
      <c r="F69" s="350"/>
      <c r="G69" s="350"/>
      <c r="H69" s="350"/>
      <c r="I69" s="350"/>
      <c r="J69" s="350"/>
      <c r="K69" s="350"/>
      <c r="L69" s="350"/>
      <c r="M69" s="350"/>
      <c r="N69" s="350"/>
      <c r="O69" s="351"/>
      <c r="P69" s="350"/>
      <c r="Q69" s="351"/>
      <c r="R69" s="350"/>
      <c r="S69" s="351"/>
    </row>
    <row r="70" spans="1:19" x14ac:dyDescent="0.2">
      <c r="A70" s="350"/>
      <c r="B70" s="350"/>
      <c r="C70" s="350"/>
      <c r="D70" s="350"/>
      <c r="E70" s="350"/>
      <c r="F70" s="350"/>
      <c r="G70" s="350"/>
      <c r="H70" s="350"/>
      <c r="I70" s="350"/>
      <c r="J70" s="350"/>
      <c r="K70" s="350"/>
      <c r="L70" s="350"/>
      <c r="M70" s="350"/>
      <c r="N70" s="350"/>
      <c r="O70" s="351"/>
      <c r="P70" s="350"/>
      <c r="Q70" s="351"/>
      <c r="R70" s="350"/>
      <c r="S70" s="351"/>
    </row>
    <row r="71" spans="1:19" x14ac:dyDescent="0.2">
      <c r="A71" s="350"/>
      <c r="B71" s="350"/>
      <c r="C71" s="350"/>
      <c r="D71" s="350"/>
      <c r="E71" s="350"/>
      <c r="F71" s="350"/>
      <c r="G71" s="350"/>
      <c r="H71" s="350"/>
      <c r="I71" s="350"/>
      <c r="J71" s="350"/>
      <c r="K71" s="350"/>
      <c r="L71" s="350"/>
      <c r="M71" s="350"/>
      <c r="N71" s="350"/>
      <c r="O71" s="351"/>
      <c r="P71" s="350"/>
      <c r="Q71" s="351"/>
      <c r="R71" s="350"/>
      <c r="S71" s="351"/>
    </row>
    <row r="72" spans="1:19" x14ac:dyDescent="0.2">
      <c r="A72" s="350"/>
      <c r="B72" s="350"/>
      <c r="C72" s="350"/>
      <c r="D72" s="350"/>
      <c r="E72" s="350"/>
      <c r="F72" s="350"/>
      <c r="G72" s="350"/>
      <c r="H72" s="350"/>
      <c r="I72" s="350"/>
      <c r="J72" s="350"/>
      <c r="K72" s="350"/>
      <c r="L72" s="350"/>
      <c r="M72" s="350"/>
      <c r="N72" s="350"/>
      <c r="O72" s="351"/>
      <c r="P72" s="350"/>
      <c r="Q72" s="351"/>
      <c r="R72" s="350"/>
      <c r="S72" s="351"/>
    </row>
    <row r="73" spans="1:19" x14ac:dyDescent="0.2">
      <c r="A73" s="350"/>
      <c r="B73" s="350"/>
      <c r="C73" s="350"/>
      <c r="D73" s="350"/>
      <c r="E73" s="350"/>
      <c r="F73" s="350"/>
      <c r="G73" s="350"/>
      <c r="H73" s="350"/>
      <c r="I73" s="350"/>
      <c r="J73" s="350"/>
      <c r="K73" s="350"/>
      <c r="L73" s="350"/>
      <c r="M73" s="350"/>
      <c r="N73" s="350"/>
      <c r="O73" s="351"/>
      <c r="P73" s="350"/>
      <c r="Q73" s="351"/>
      <c r="R73" s="350"/>
      <c r="S73" s="351"/>
    </row>
    <row r="74" spans="1:19" x14ac:dyDescent="0.2">
      <c r="A74" s="350"/>
      <c r="B74" s="350"/>
      <c r="C74" s="350"/>
      <c r="D74" s="350"/>
      <c r="E74" s="350"/>
      <c r="F74" s="350"/>
      <c r="G74" s="350"/>
      <c r="H74" s="350"/>
      <c r="I74" s="350"/>
      <c r="J74" s="350"/>
      <c r="K74" s="350"/>
      <c r="L74" s="350"/>
      <c r="M74" s="350"/>
      <c r="N74" s="350"/>
      <c r="O74" s="351"/>
      <c r="P74" s="350"/>
      <c r="Q74" s="351"/>
      <c r="R74" s="350"/>
      <c r="S74" s="351"/>
    </row>
    <row r="75" spans="1:19" x14ac:dyDescent="0.2">
      <c r="A75" s="350"/>
      <c r="B75" s="350"/>
      <c r="C75" s="350"/>
      <c r="D75" s="350"/>
      <c r="E75" s="350"/>
      <c r="F75" s="350"/>
      <c r="G75" s="350"/>
      <c r="H75" s="350"/>
      <c r="I75" s="350"/>
      <c r="J75" s="350"/>
      <c r="K75" s="350"/>
      <c r="L75" s="350"/>
      <c r="M75" s="350"/>
      <c r="N75" s="350"/>
      <c r="O75" s="351"/>
      <c r="P75" s="350"/>
      <c r="Q75" s="351"/>
      <c r="R75" s="350"/>
      <c r="S75" s="351"/>
    </row>
    <row r="76" spans="1:19" x14ac:dyDescent="0.2">
      <c r="A76" s="350"/>
      <c r="B76" s="350"/>
      <c r="C76" s="350"/>
      <c r="D76" s="350"/>
      <c r="E76" s="350"/>
      <c r="F76" s="350"/>
      <c r="G76" s="350"/>
      <c r="H76" s="350"/>
      <c r="I76" s="350"/>
      <c r="J76" s="350"/>
      <c r="K76" s="350"/>
      <c r="L76" s="350"/>
      <c r="M76" s="350"/>
      <c r="N76" s="350"/>
      <c r="O76" s="351"/>
      <c r="P76" s="350"/>
      <c r="Q76" s="351"/>
      <c r="R76" s="350"/>
      <c r="S76" s="351"/>
    </row>
    <row r="77" spans="1:19" x14ac:dyDescent="0.2">
      <c r="A77" s="350"/>
      <c r="B77" s="350"/>
      <c r="C77" s="350"/>
      <c r="D77" s="350"/>
      <c r="E77" s="350"/>
      <c r="F77" s="350"/>
      <c r="G77" s="350"/>
      <c r="H77" s="350"/>
      <c r="I77" s="350"/>
      <c r="J77" s="350"/>
      <c r="K77" s="350"/>
      <c r="L77" s="350"/>
      <c r="M77" s="350"/>
      <c r="N77" s="350"/>
      <c r="O77" s="351"/>
      <c r="P77" s="350"/>
      <c r="Q77" s="351"/>
      <c r="R77" s="350"/>
      <c r="S77" s="351"/>
    </row>
    <row r="78" spans="1:19" x14ac:dyDescent="0.2">
      <c r="A78" s="350"/>
      <c r="B78" s="350"/>
      <c r="C78" s="350"/>
      <c r="D78" s="350"/>
      <c r="E78" s="350"/>
      <c r="F78" s="350"/>
      <c r="G78" s="350"/>
      <c r="H78" s="350"/>
      <c r="I78" s="350"/>
      <c r="J78" s="350"/>
      <c r="K78" s="350"/>
      <c r="L78" s="350"/>
      <c r="M78" s="350"/>
      <c r="N78" s="350"/>
      <c r="O78" s="351"/>
      <c r="P78" s="350"/>
      <c r="Q78" s="351"/>
      <c r="R78" s="350"/>
      <c r="S78" s="351"/>
    </row>
    <row r="79" spans="1:19" x14ac:dyDescent="0.2">
      <c r="A79" s="350"/>
      <c r="B79" s="350"/>
      <c r="C79" s="350"/>
      <c r="D79" s="350"/>
      <c r="E79" s="350"/>
      <c r="F79" s="350"/>
      <c r="G79" s="350"/>
      <c r="H79" s="350"/>
      <c r="I79" s="350"/>
      <c r="J79" s="350"/>
      <c r="K79" s="350"/>
      <c r="L79" s="350"/>
      <c r="M79" s="350"/>
      <c r="N79" s="350"/>
      <c r="O79" s="351"/>
      <c r="P79" s="350"/>
      <c r="Q79" s="351"/>
      <c r="R79" s="350"/>
      <c r="S79" s="351"/>
    </row>
    <row r="80" spans="1:19" x14ac:dyDescent="0.2">
      <c r="A80" s="350"/>
      <c r="B80" s="350"/>
      <c r="C80" s="350"/>
      <c r="D80" s="350"/>
      <c r="E80" s="350"/>
      <c r="F80" s="350"/>
      <c r="G80" s="350"/>
      <c r="H80" s="350"/>
      <c r="I80" s="350"/>
      <c r="J80" s="350"/>
      <c r="K80" s="350"/>
      <c r="L80" s="350"/>
      <c r="M80" s="350"/>
      <c r="N80" s="350"/>
      <c r="O80" s="351"/>
      <c r="P80" s="350"/>
      <c r="Q80" s="351"/>
      <c r="R80" s="350"/>
      <c r="S80" s="351"/>
    </row>
    <row r="81" spans="1:19" x14ac:dyDescent="0.2">
      <c r="A81" s="350"/>
      <c r="B81" s="350"/>
      <c r="C81" s="350"/>
      <c r="D81" s="350"/>
      <c r="E81" s="350"/>
      <c r="F81" s="350"/>
      <c r="G81" s="350"/>
      <c r="H81" s="350"/>
      <c r="I81" s="350"/>
      <c r="J81" s="350"/>
      <c r="K81" s="350"/>
      <c r="L81" s="350"/>
      <c r="M81" s="350"/>
      <c r="N81" s="350"/>
      <c r="O81" s="351"/>
      <c r="P81" s="350"/>
      <c r="Q81" s="351"/>
      <c r="R81" s="350"/>
      <c r="S81" s="351"/>
    </row>
    <row r="82" spans="1:19" x14ac:dyDescent="0.2">
      <c r="A82" s="350"/>
      <c r="B82" s="350"/>
      <c r="C82" s="350"/>
      <c r="D82" s="350"/>
      <c r="E82" s="350"/>
      <c r="F82" s="350"/>
      <c r="G82" s="350"/>
      <c r="H82" s="350"/>
      <c r="I82" s="350"/>
      <c r="J82" s="350"/>
      <c r="K82" s="350"/>
      <c r="L82" s="350"/>
      <c r="M82" s="350"/>
      <c r="N82" s="350"/>
      <c r="O82" s="351"/>
      <c r="P82" s="350"/>
      <c r="Q82" s="351"/>
      <c r="R82" s="350"/>
      <c r="S82" s="351"/>
    </row>
    <row r="83" spans="1:19" x14ac:dyDescent="0.2">
      <c r="A83" s="350"/>
      <c r="B83" s="350"/>
      <c r="C83" s="350"/>
      <c r="D83" s="350"/>
      <c r="E83" s="350"/>
      <c r="F83" s="350"/>
      <c r="G83" s="350"/>
      <c r="H83" s="350"/>
      <c r="I83" s="350"/>
      <c r="J83" s="350"/>
      <c r="K83" s="350"/>
      <c r="L83" s="350"/>
      <c r="M83" s="350"/>
      <c r="N83" s="350"/>
      <c r="O83" s="351"/>
      <c r="P83" s="350"/>
      <c r="Q83" s="351"/>
      <c r="R83" s="350"/>
      <c r="S83" s="351"/>
    </row>
    <row r="84" spans="1:19" x14ac:dyDescent="0.2">
      <c r="A84" s="350"/>
      <c r="B84" s="350"/>
      <c r="C84" s="350"/>
      <c r="D84" s="350"/>
      <c r="E84" s="350"/>
      <c r="F84" s="350"/>
      <c r="G84" s="350"/>
      <c r="H84" s="350"/>
      <c r="I84" s="350"/>
      <c r="J84" s="350"/>
      <c r="K84" s="350"/>
      <c r="L84" s="350"/>
      <c r="M84" s="350"/>
      <c r="N84" s="350"/>
      <c r="O84" s="351"/>
      <c r="P84" s="350"/>
      <c r="Q84" s="351"/>
      <c r="R84" s="350"/>
      <c r="S84" s="351"/>
    </row>
    <row r="85" spans="1:19" x14ac:dyDescent="0.2">
      <c r="A85" s="350"/>
      <c r="B85" s="350"/>
      <c r="C85" s="350"/>
      <c r="D85" s="350"/>
      <c r="E85" s="350"/>
      <c r="F85" s="350"/>
      <c r="G85" s="350"/>
      <c r="H85" s="350"/>
      <c r="I85" s="350"/>
      <c r="J85" s="350"/>
      <c r="K85" s="350"/>
      <c r="L85" s="350"/>
      <c r="M85" s="350"/>
      <c r="N85" s="350"/>
      <c r="O85" s="351"/>
      <c r="P85" s="350"/>
      <c r="Q85" s="351"/>
      <c r="R85" s="350"/>
      <c r="S85" s="351"/>
    </row>
    <row r="86" spans="1:19" x14ac:dyDescent="0.2">
      <c r="A86" s="350"/>
      <c r="B86" s="350"/>
      <c r="C86" s="350"/>
      <c r="D86" s="350"/>
      <c r="E86" s="350"/>
      <c r="F86" s="350"/>
      <c r="G86" s="350"/>
      <c r="H86" s="350"/>
      <c r="I86" s="350"/>
      <c r="J86" s="350"/>
      <c r="K86" s="350"/>
      <c r="L86" s="350"/>
      <c r="M86" s="350"/>
      <c r="N86" s="350"/>
      <c r="O86" s="351"/>
      <c r="P86" s="350"/>
      <c r="Q86" s="351"/>
      <c r="R86" s="350"/>
      <c r="S86" s="351"/>
    </row>
    <row r="87" spans="1:19" x14ac:dyDescent="0.2">
      <c r="A87" s="350"/>
      <c r="B87" s="350"/>
      <c r="C87" s="350"/>
      <c r="D87" s="350"/>
      <c r="E87" s="350"/>
      <c r="F87" s="350"/>
      <c r="G87" s="350"/>
      <c r="H87" s="350"/>
      <c r="I87" s="350"/>
      <c r="J87" s="350"/>
      <c r="K87" s="350"/>
      <c r="L87" s="350"/>
      <c r="M87" s="350"/>
      <c r="N87" s="350"/>
      <c r="O87" s="351"/>
      <c r="P87" s="350"/>
      <c r="Q87" s="351"/>
      <c r="R87" s="350"/>
      <c r="S87" s="351"/>
    </row>
    <row r="88" spans="1:19" x14ac:dyDescent="0.2">
      <c r="A88" s="350"/>
      <c r="B88" s="350"/>
      <c r="C88" s="350"/>
      <c r="D88" s="350"/>
      <c r="E88" s="350"/>
      <c r="F88" s="350"/>
      <c r="G88" s="350"/>
      <c r="H88" s="350"/>
      <c r="I88" s="350"/>
      <c r="J88" s="350"/>
      <c r="K88" s="350"/>
      <c r="L88" s="350"/>
      <c r="M88" s="350"/>
      <c r="N88" s="350"/>
      <c r="O88" s="351"/>
      <c r="P88" s="350"/>
      <c r="Q88" s="351"/>
      <c r="R88" s="350"/>
      <c r="S88" s="351"/>
    </row>
    <row r="89" spans="1:19" x14ac:dyDescent="0.2">
      <c r="A89" s="350"/>
      <c r="B89" s="350"/>
      <c r="C89" s="350"/>
      <c r="D89" s="350"/>
      <c r="E89" s="350"/>
      <c r="F89" s="350"/>
      <c r="G89" s="350"/>
      <c r="H89" s="350"/>
      <c r="I89" s="350"/>
      <c r="J89" s="350"/>
      <c r="K89" s="350"/>
      <c r="L89" s="350"/>
      <c r="M89" s="350"/>
      <c r="N89" s="350"/>
      <c r="O89" s="351"/>
      <c r="P89" s="350"/>
      <c r="Q89" s="351"/>
      <c r="R89" s="350"/>
      <c r="S89" s="351"/>
    </row>
    <row r="90" spans="1:19" x14ac:dyDescent="0.2">
      <c r="A90" s="350"/>
      <c r="B90" s="350"/>
      <c r="C90" s="350"/>
      <c r="D90" s="350"/>
      <c r="E90" s="350"/>
      <c r="F90" s="350"/>
      <c r="G90" s="350"/>
      <c r="H90" s="350"/>
      <c r="I90" s="350"/>
      <c r="J90" s="350"/>
      <c r="K90" s="350"/>
      <c r="L90" s="350"/>
      <c r="M90" s="350"/>
      <c r="N90" s="350"/>
      <c r="O90" s="351"/>
      <c r="P90" s="350"/>
      <c r="Q90" s="351"/>
      <c r="R90" s="350"/>
      <c r="S90" s="351"/>
    </row>
    <row r="91" spans="1:19" x14ac:dyDescent="0.2">
      <c r="A91" s="350"/>
      <c r="B91" s="350"/>
      <c r="C91" s="350"/>
      <c r="D91" s="350"/>
      <c r="E91" s="350"/>
      <c r="F91" s="350"/>
      <c r="G91" s="350"/>
      <c r="H91" s="350"/>
      <c r="I91" s="350"/>
      <c r="J91" s="350"/>
      <c r="K91" s="350"/>
      <c r="L91" s="350"/>
      <c r="M91" s="350"/>
      <c r="N91" s="350"/>
      <c r="O91" s="351"/>
      <c r="P91" s="350"/>
      <c r="Q91" s="351"/>
      <c r="R91" s="350"/>
      <c r="S91" s="351"/>
    </row>
    <row r="92" spans="1:19" x14ac:dyDescent="0.2">
      <c r="A92" s="350"/>
      <c r="B92" s="350"/>
      <c r="C92" s="350"/>
      <c r="D92" s="350"/>
      <c r="E92" s="350"/>
      <c r="F92" s="350"/>
      <c r="G92" s="350"/>
      <c r="H92" s="350"/>
      <c r="I92" s="350"/>
      <c r="J92" s="350"/>
      <c r="K92" s="350"/>
      <c r="L92" s="350"/>
      <c r="M92" s="350"/>
      <c r="N92" s="350"/>
      <c r="O92" s="351"/>
      <c r="P92" s="350"/>
      <c r="Q92" s="351"/>
      <c r="R92" s="350"/>
      <c r="S92" s="351"/>
    </row>
    <row r="93" spans="1:19" x14ac:dyDescent="0.2">
      <c r="A93" s="350"/>
      <c r="B93" s="350"/>
      <c r="C93" s="350"/>
      <c r="D93" s="350"/>
      <c r="E93" s="350"/>
      <c r="F93" s="350"/>
      <c r="G93" s="350"/>
      <c r="H93" s="350"/>
      <c r="I93" s="350"/>
      <c r="J93" s="350"/>
      <c r="K93" s="350"/>
      <c r="L93" s="350"/>
      <c r="M93" s="350"/>
      <c r="N93" s="350"/>
      <c r="O93" s="351"/>
      <c r="P93" s="350"/>
      <c r="Q93" s="351"/>
      <c r="R93" s="350"/>
      <c r="S93" s="351"/>
    </row>
    <row r="94" spans="1:19" x14ac:dyDescent="0.2">
      <c r="A94" s="350"/>
      <c r="B94" s="350"/>
      <c r="C94" s="350"/>
      <c r="D94" s="350"/>
      <c r="E94" s="350"/>
      <c r="F94" s="350"/>
      <c r="G94" s="350"/>
      <c r="H94" s="350"/>
      <c r="I94" s="350"/>
      <c r="J94" s="350"/>
      <c r="K94" s="350"/>
      <c r="L94" s="350"/>
      <c r="M94" s="350"/>
      <c r="N94" s="350"/>
      <c r="O94" s="351"/>
      <c r="P94" s="350"/>
      <c r="Q94" s="351"/>
      <c r="R94" s="350"/>
      <c r="S94" s="351"/>
    </row>
    <row r="95" spans="1:19" x14ac:dyDescent="0.2">
      <c r="A95" s="350"/>
      <c r="B95" s="350"/>
      <c r="C95" s="350"/>
      <c r="D95" s="350"/>
      <c r="E95" s="350"/>
      <c r="F95" s="350"/>
      <c r="G95" s="350"/>
      <c r="H95" s="350"/>
      <c r="I95" s="350"/>
      <c r="J95" s="350"/>
      <c r="K95" s="350"/>
      <c r="L95" s="350"/>
      <c r="M95" s="350"/>
      <c r="N95" s="350"/>
      <c r="O95" s="351"/>
      <c r="P95" s="350"/>
      <c r="Q95" s="351"/>
      <c r="R95" s="350"/>
      <c r="S95" s="351"/>
    </row>
    <row r="96" spans="1:19" x14ac:dyDescent="0.2">
      <c r="A96" s="350"/>
      <c r="B96" s="350"/>
      <c r="C96" s="350"/>
      <c r="D96" s="350"/>
      <c r="E96" s="350"/>
      <c r="F96" s="350"/>
      <c r="G96" s="350"/>
      <c r="H96" s="350"/>
      <c r="I96" s="350"/>
      <c r="J96" s="350"/>
      <c r="K96" s="350"/>
      <c r="L96" s="350"/>
      <c r="M96" s="350"/>
      <c r="N96" s="350"/>
      <c r="O96" s="351"/>
      <c r="P96" s="350"/>
      <c r="Q96" s="351"/>
      <c r="R96" s="350"/>
      <c r="S96" s="351"/>
    </row>
    <row r="97" spans="1:19" x14ac:dyDescent="0.2">
      <c r="A97" s="350"/>
      <c r="B97" s="350"/>
      <c r="C97" s="350"/>
      <c r="D97" s="350"/>
      <c r="E97" s="350"/>
      <c r="F97" s="350"/>
      <c r="G97" s="350"/>
      <c r="H97" s="350"/>
      <c r="I97" s="350"/>
      <c r="J97" s="350"/>
      <c r="K97" s="350"/>
      <c r="L97" s="350"/>
      <c r="M97" s="350"/>
      <c r="N97" s="350"/>
      <c r="O97" s="351"/>
      <c r="P97" s="350"/>
      <c r="Q97" s="351"/>
      <c r="R97" s="350"/>
      <c r="S97" s="351"/>
    </row>
    <row r="98" spans="1:19" x14ac:dyDescent="0.2">
      <c r="A98" s="350"/>
      <c r="B98" s="350"/>
      <c r="C98" s="350"/>
      <c r="D98" s="350"/>
      <c r="E98" s="350"/>
      <c r="F98" s="350"/>
      <c r="G98" s="350"/>
      <c r="H98" s="350"/>
      <c r="I98" s="350"/>
      <c r="J98" s="350"/>
      <c r="K98" s="350"/>
      <c r="L98" s="350"/>
      <c r="M98" s="350"/>
      <c r="N98" s="350"/>
      <c r="O98" s="351"/>
      <c r="P98" s="350"/>
      <c r="Q98" s="351"/>
      <c r="R98" s="350"/>
      <c r="S98" s="351"/>
    </row>
    <row r="99" spans="1:19" x14ac:dyDescent="0.2">
      <c r="A99" s="350"/>
      <c r="B99" s="350"/>
      <c r="C99" s="350"/>
      <c r="D99" s="350"/>
      <c r="E99" s="350"/>
      <c r="F99" s="350"/>
      <c r="G99" s="350"/>
      <c r="H99" s="350"/>
      <c r="I99" s="350"/>
      <c r="J99" s="350"/>
      <c r="K99" s="350"/>
      <c r="L99" s="350"/>
      <c r="M99" s="350"/>
      <c r="N99" s="350"/>
      <c r="O99" s="351"/>
      <c r="P99" s="350"/>
      <c r="Q99" s="351"/>
      <c r="R99" s="350"/>
      <c r="S99" s="351"/>
    </row>
    <row r="100" spans="1:19" x14ac:dyDescent="0.2">
      <c r="A100" s="350"/>
      <c r="B100" s="350"/>
      <c r="C100" s="350"/>
      <c r="D100" s="350"/>
      <c r="E100" s="350"/>
      <c r="F100" s="350"/>
      <c r="G100" s="350"/>
      <c r="H100" s="350"/>
      <c r="I100" s="350"/>
      <c r="J100" s="350"/>
      <c r="K100" s="350"/>
      <c r="L100" s="350"/>
      <c r="M100" s="350"/>
      <c r="N100" s="350"/>
      <c r="O100" s="351"/>
      <c r="P100" s="350"/>
      <c r="Q100" s="351"/>
      <c r="R100" s="350"/>
      <c r="S100" s="351"/>
    </row>
    <row r="101" spans="1:19" x14ac:dyDescent="0.2">
      <c r="A101" s="350"/>
      <c r="B101" s="350"/>
      <c r="C101" s="350"/>
      <c r="D101" s="350"/>
      <c r="E101" s="350"/>
      <c r="F101" s="350"/>
      <c r="G101" s="350"/>
      <c r="H101" s="350"/>
      <c r="I101" s="350"/>
      <c r="J101" s="350"/>
      <c r="K101" s="350"/>
      <c r="L101" s="350"/>
      <c r="M101" s="350"/>
      <c r="N101" s="350"/>
      <c r="O101" s="351"/>
      <c r="P101" s="350"/>
      <c r="Q101" s="351"/>
      <c r="R101" s="350"/>
      <c r="S101" s="351"/>
    </row>
    <row r="102" spans="1:19" x14ac:dyDescent="0.2">
      <c r="A102" s="350"/>
      <c r="B102" s="350"/>
      <c r="C102" s="350"/>
      <c r="D102" s="350"/>
      <c r="E102" s="350"/>
      <c r="F102" s="350"/>
      <c r="G102" s="350"/>
      <c r="H102" s="350"/>
      <c r="I102" s="350"/>
      <c r="J102" s="350"/>
      <c r="K102" s="350"/>
      <c r="L102" s="350"/>
      <c r="M102" s="350"/>
      <c r="N102" s="350"/>
      <c r="O102" s="351"/>
      <c r="P102" s="350"/>
      <c r="Q102" s="351"/>
      <c r="R102" s="350"/>
      <c r="S102" s="351"/>
    </row>
    <row r="103" spans="1:19" x14ac:dyDescent="0.2">
      <c r="A103" s="350"/>
      <c r="B103" s="350"/>
      <c r="C103" s="350"/>
      <c r="D103" s="350"/>
      <c r="E103" s="350"/>
      <c r="F103" s="350"/>
      <c r="G103" s="350"/>
      <c r="H103" s="350"/>
      <c r="I103" s="350"/>
      <c r="J103" s="350"/>
      <c r="K103" s="350"/>
      <c r="L103" s="350"/>
      <c r="M103" s="350"/>
      <c r="N103" s="350"/>
      <c r="O103" s="351"/>
      <c r="P103" s="350"/>
      <c r="Q103" s="351"/>
      <c r="R103" s="350"/>
      <c r="S103" s="351"/>
    </row>
    <row r="104" spans="1:19" x14ac:dyDescent="0.2">
      <c r="A104" s="350"/>
      <c r="B104" s="350"/>
      <c r="C104" s="350"/>
      <c r="D104" s="350"/>
      <c r="E104" s="350"/>
      <c r="F104" s="350"/>
      <c r="G104" s="350"/>
      <c r="H104" s="350"/>
      <c r="I104" s="350"/>
      <c r="J104" s="350"/>
      <c r="K104" s="350"/>
      <c r="L104" s="350"/>
      <c r="M104" s="350"/>
      <c r="N104" s="350"/>
      <c r="O104" s="351"/>
      <c r="P104" s="350"/>
      <c r="Q104" s="351"/>
      <c r="R104" s="350"/>
      <c r="S104" s="351"/>
    </row>
    <row r="105" spans="1:19" x14ac:dyDescent="0.2">
      <c r="A105" s="350"/>
      <c r="B105" s="350"/>
      <c r="C105" s="350"/>
      <c r="D105" s="350"/>
      <c r="E105" s="350"/>
      <c r="F105" s="350"/>
      <c r="G105" s="350"/>
      <c r="H105" s="350"/>
      <c r="I105" s="350"/>
      <c r="J105" s="350"/>
      <c r="K105" s="350"/>
      <c r="L105" s="350"/>
      <c r="M105" s="350"/>
      <c r="N105" s="350"/>
      <c r="O105" s="351"/>
      <c r="P105" s="350"/>
      <c r="Q105" s="351"/>
      <c r="R105" s="350"/>
      <c r="S105" s="351"/>
    </row>
    <row r="106" spans="1:19" x14ac:dyDescent="0.2">
      <c r="A106" s="350"/>
      <c r="B106" s="350"/>
      <c r="C106" s="350"/>
      <c r="D106" s="350"/>
      <c r="E106" s="350"/>
      <c r="F106" s="350"/>
      <c r="G106" s="350"/>
      <c r="H106" s="350"/>
      <c r="I106" s="350"/>
      <c r="J106" s="350"/>
      <c r="K106" s="350"/>
      <c r="L106" s="350"/>
      <c r="M106" s="350"/>
      <c r="N106" s="350"/>
      <c r="O106" s="351"/>
      <c r="P106" s="350"/>
      <c r="Q106" s="351"/>
      <c r="R106" s="350"/>
      <c r="S106" s="351"/>
    </row>
    <row r="107" spans="1:19" x14ac:dyDescent="0.2">
      <c r="A107" s="350"/>
      <c r="B107" s="350"/>
      <c r="C107" s="350"/>
      <c r="D107" s="350"/>
      <c r="E107" s="350"/>
      <c r="F107" s="350"/>
      <c r="G107" s="350"/>
      <c r="H107" s="350"/>
      <c r="I107" s="350"/>
      <c r="J107" s="350"/>
      <c r="K107" s="350"/>
      <c r="L107" s="350"/>
      <c r="M107" s="350"/>
      <c r="N107" s="350"/>
      <c r="O107" s="351"/>
      <c r="P107" s="350"/>
      <c r="Q107" s="351"/>
      <c r="R107" s="350"/>
      <c r="S107" s="351"/>
    </row>
    <row r="108" spans="1:19" x14ac:dyDescent="0.2">
      <c r="A108" s="350"/>
      <c r="B108" s="350"/>
      <c r="C108" s="350"/>
      <c r="D108" s="350"/>
      <c r="E108" s="350"/>
      <c r="F108" s="350"/>
      <c r="G108" s="350"/>
      <c r="H108" s="350"/>
      <c r="I108" s="350"/>
      <c r="J108" s="350"/>
      <c r="K108" s="350"/>
      <c r="L108" s="350"/>
      <c r="M108" s="350"/>
      <c r="N108" s="350"/>
      <c r="O108" s="351"/>
      <c r="P108" s="350"/>
      <c r="Q108" s="351"/>
      <c r="R108" s="350"/>
      <c r="S108" s="351"/>
    </row>
    <row r="109" spans="1:19" x14ac:dyDescent="0.2">
      <c r="A109" s="350"/>
      <c r="B109" s="350"/>
      <c r="C109" s="350"/>
      <c r="D109" s="350"/>
      <c r="E109" s="350"/>
      <c r="F109" s="350"/>
      <c r="G109" s="350"/>
      <c r="H109" s="350"/>
      <c r="I109" s="350"/>
      <c r="J109" s="350"/>
      <c r="K109" s="350"/>
      <c r="L109" s="350"/>
      <c r="M109" s="350"/>
      <c r="N109" s="350"/>
      <c r="O109" s="351"/>
      <c r="P109" s="350"/>
      <c r="Q109" s="351"/>
      <c r="R109" s="350"/>
      <c r="S109" s="351"/>
    </row>
    <row r="110" spans="1:19" x14ac:dyDescent="0.2">
      <c r="A110" s="350"/>
      <c r="B110" s="350"/>
      <c r="C110" s="350"/>
      <c r="D110" s="350"/>
      <c r="E110" s="350"/>
      <c r="F110" s="350"/>
      <c r="G110" s="350"/>
      <c r="H110" s="350"/>
      <c r="I110" s="350"/>
      <c r="J110" s="350"/>
      <c r="K110" s="350"/>
      <c r="L110" s="350"/>
      <c r="M110" s="350"/>
      <c r="N110" s="350"/>
      <c r="O110" s="351"/>
      <c r="P110" s="350"/>
      <c r="Q110" s="351"/>
      <c r="R110" s="350"/>
      <c r="S110" s="351"/>
    </row>
    <row r="111" spans="1:19" x14ac:dyDescent="0.2">
      <c r="A111" s="350"/>
      <c r="B111" s="350"/>
      <c r="C111" s="350"/>
      <c r="D111" s="350"/>
      <c r="E111" s="350"/>
      <c r="F111" s="350"/>
      <c r="G111" s="350"/>
      <c r="H111" s="350"/>
      <c r="I111" s="350"/>
      <c r="J111" s="350"/>
      <c r="K111" s="350"/>
      <c r="L111" s="350"/>
      <c r="M111" s="350"/>
      <c r="N111" s="350"/>
      <c r="O111" s="351"/>
      <c r="P111" s="350"/>
      <c r="Q111" s="351"/>
      <c r="R111" s="350"/>
      <c r="S111" s="351"/>
    </row>
    <row r="112" spans="1:19" x14ac:dyDescent="0.2">
      <c r="A112" s="350"/>
      <c r="B112" s="350"/>
      <c r="C112" s="350"/>
      <c r="D112" s="350"/>
      <c r="E112" s="350"/>
      <c r="F112" s="350"/>
      <c r="G112" s="350"/>
      <c r="H112" s="350"/>
      <c r="I112" s="350"/>
      <c r="J112" s="350"/>
      <c r="K112" s="350"/>
      <c r="L112" s="350"/>
      <c r="M112" s="350"/>
      <c r="N112" s="350"/>
      <c r="O112" s="351"/>
      <c r="P112" s="350"/>
      <c r="Q112" s="351"/>
      <c r="R112" s="350"/>
      <c r="S112" s="351"/>
    </row>
    <row r="113" spans="1:19" x14ac:dyDescent="0.2">
      <c r="A113" s="350"/>
      <c r="B113" s="350"/>
      <c r="C113" s="350"/>
      <c r="D113" s="350"/>
      <c r="E113" s="350"/>
      <c r="F113" s="350"/>
      <c r="G113" s="350"/>
      <c r="H113" s="350"/>
      <c r="I113" s="350"/>
      <c r="J113" s="350"/>
      <c r="K113" s="350"/>
      <c r="L113" s="350"/>
      <c r="M113" s="350"/>
      <c r="N113" s="350"/>
      <c r="O113" s="351"/>
      <c r="P113" s="350"/>
      <c r="Q113" s="351"/>
      <c r="R113" s="350"/>
      <c r="S113" s="351"/>
    </row>
    <row r="114" spans="1:19" x14ac:dyDescent="0.2">
      <c r="A114" s="350"/>
      <c r="B114" s="350"/>
      <c r="C114" s="350"/>
      <c r="D114" s="350"/>
      <c r="E114" s="350"/>
      <c r="F114" s="350"/>
      <c r="G114" s="350"/>
      <c r="H114" s="350"/>
      <c r="I114" s="350"/>
      <c r="J114" s="350"/>
      <c r="K114" s="350"/>
      <c r="L114" s="350"/>
      <c r="M114" s="350"/>
      <c r="N114" s="350"/>
      <c r="O114" s="351"/>
      <c r="P114" s="350"/>
      <c r="Q114" s="351"/>
      <c r="R114" s="350"/>
      <c r="S114" s="351"/>
    </row>
    <row r="115" spans="1:19" x14ac:dyDescent="0.2">
      <c r="A115" s="350"/>
      <c r="B115" s="350"/>
      <c r="C115" s="350"/>
      <c r="D115" s="350"/>
      <c r="E115" s="350"/>
      <c r="F115" s="350"/>
      <c r="G115" s="350"/>
      <c r="H115" s="350"/>
      <c r="I115" s="350"/>
      <c r="J115" s="350"/>
      <c r="K115" s="350"/>
      <c r="L115" s="350"/>
      <c r="M115" s="350"/>
      <c r="N115" s="350"/>
      <c r="O115" s="351"/>
      <c r="P115" s="350"/>
      <c r="Q115" s="351"/>
      <c r="R115" s="350"/>
      <c r="S115" s="351"/>
    </row>
    <row r="116" spans="1:19" x14ac:dyDescent="0.2">
      <c r="A116" s="350"/>
      <c r="B116" s="350"/>
      <c r="C116" s="350"/>
      <c r="D116" s="350"/>
      <c r="E116" s="350"/>
      <c r="F116" s="350"/>
      <c r="G116" s="350"/>
      <c r="H116" s="350"/>
      <c r="I116" s="350"/>
      <c r="J116" s="350"/>
      <c r="K116" s="350"/>
      <c r="L116" s="350"/>
      <c r="M116" s="350"/>
      <c r="N116" s="350"/>
      <c r="O116" s="351"/>
      <c r="P116" s="350"/>
      <c r="Q116" s="351"/>
      <c r="R116" s="350"/>
      <c r="S116" s="351"/>
    </row>
    <row r="117" spans="1:19" x14ac:dyDescent="0.2">
      <c r="A117" s="350"/>
      <c r="B117" s="350"/>
      <c r="C117" s="350"/>
      <c r="D117" s="350"/>
      <c r="E117" s="350"/>
      <c r="F117" s="350"/>
      <c r="G117" s="350"/>
      <c r="H117" s="350"/>
      <c r="I117" s="350"/>
      <c r="J117" s="350"/>
      <c r="K117" s="350"/>
      <c r="L117" s="350"/>
      <c r="M117" s="350"/>
      <c r="N117" s="350"/>
      <c r="O117" s="351"/>
      <c r="P117" s="350"/>
      <c r="Q117" s="351"/>
      <c r="R117" s="350"/>
      <c r="S117" s="351"/>
    </row>
    <row r="118" spans="1:19" x14ac:dyDescent="0.2">
      <c r="A118" s="350"/>
      <c r="B118" s="350"/>
      <c r="C118" s="350"/>
      <c r="D118" s="350"/>
      <c r="E118" s="350"/>
      <c r="F118" s="350"/>
      <c r="G118" s="350"/>
      <c r="H118" s="350"/>
      <c r="I118" s="350"/>
      <c r="J118" s="350"/>
      <c r="K118" s="350"/>
      <c r="L118" s="350"/>
      <c r="M118" s="350"/>
      <c r="N118" s="350"/>
      <c r="O118" s="351"/>
      <c r="P118" s="350"/>
      <c r="Q118" s="351"/>
      <c r="R118" s="350"/>
      <c r="S118" s="351"/>
    </row>
    <row r="119" spans="1:19" x14ac:dyDescent="0.2">
      <c r="A119" s="350"/>
      <c r="B119" s="350"/>
      <c r="C119" s="350"/>
      <c r="D119" s="350"/>
      <c r="E119" s="350"/>
      <c r="F119" s="350"/>
      <c r="G119" s="350"/>
      <c r="H119" s="350"/>
      <c r="I119" s="350"/>
      <c r="J119" s="350"/>
      <c r="K119" s="350"/>
      <c r="L119" s="350"/>
      <c r="M119" s="350"/>
      <c r="N119" s="350"/>
      <c r="O119" s="351"/>
      <c r="P119" s="350"/>
      <c r="Q119" s="351"/>
      <c r="R119" s="350"/>
      <c r="S119" s="351"/>
    </row>
    <row r="120" spans="1:19" x14ac:dyDescent="0.2">
      <c r="A120" s="350"/>
      <c r="B120" s="350"/>
      <c r="C120" s="350"/>
      <c r="D120" s="350"/>
      <c r="E120" s="350"/>
      <c r="F120" s="350"/>
      <c r="G120" s="350"/>
      <c r="H120" s="350"/>
      <c r="I120" s="350"/>
      <c r="J120" s="350"/>
      <c r="K120" s="350"/>
      <c r="L120" s="350"/>
      <c r="M120" s="350"/>
      <c r="N120" s="350"/>
      <c r="O120" s="351"/>
      <c r="P120" s="350"/>
      <c r="Q120" s="351"/>
      <c r="R120" s="350"/>
      <c r="S120" s="351"/>
    </row>
    <row r="121" spans="1:19" x14ac:dyDescent="0.2">
      <c r="A121" s="350"/>
      <c r="B121" s="350"/>
      <c r="C121" s="350"/>
      <c r="D121" s="350"/>
      <c r="E121" s="350"/>
      <c r="F121" s="350"/>
      <c r="G121" s="350"/>
      <c r="H121" s="350"/>
      <c r="I121" s="350"/>
      <c r="J121" s="350"/>
      <c r="K121" s="350"/>
      <c r="L121" s="350"/>
      <c r="M121" s="350"/>
      <c r="N121" s="350"/>
      <c r="O121" s="351"/>
      <c r="P121" s="350"/>
      <c r="Q121" s="351"/>
      <c r="R121" s="350"/>
      <c r="S121" s="351"/>
    </row>
    <row r="122" spans="1:19" x14ac:dyDescent="0.2">
      <c r="A122" s="350"/>
      <c r="B122" s="350"/>
      <c r="C122" s="350"/>
      <c r="D122" s="350"/>
      <c r="E122" s="350"/>
      <c r="F122" s="350"/>
      <c r="G122" s="350"/>
      <c r="H122" s="350"/>
      <c r="I122" s="350"/>
      <c r="J122" s="350"/>
      <c r="K122" s="350"/>
      <c r="L122" s="350"/>
      <c r="M122" s="350"/>
      <c r="N122" s="350"/>
      <c r="O122" s="351"/>
      <c r="P122" s="350"/>
      <c r="Q122" s="351"/>
      <c r="R122" s="350"/>
      <c r="S122" s="351"/>
    </row>
    <row r="123" spans="1:19" x14ac:dyDescent="0.2">
      <c r="A123" s="350"/>
      <c r="B123" s="350"/>
      <c r="C123" s="350"/>
      <c r="D123" s="350"/>
      <c r="E123" s="350"/>
      <c r="F123" s="350"/>
      <c r="G123" s="350"/>
      <c r="H123" s="350"/>
      <c r="I123" s="350"/>
      <c r="J123" s="350"/>
      <c r="K123" s="350"/>
      <c r="L123" s="350"/>
      <c r="M123" s="350"/>
      <c r="N123" s="350"/>
      <c r="O123" s="351"/>
      <c r="P123" s="350"/>
      <c r="Q123" s="351"/>
      <c r="R123" s="350"/>
      <c r="S123" s="351"/>
    </row>
    <row r="124" spans="1:19" x14ac:dyDescent="0.2">
      <c r="A124" s="350"/>
      <c r="B124" s="350"/>
      <c r="C124" s="350"/>
      <c r="D124" s="350"/>
      <c r="E124" s="350"/>
      <c r="F124" s="350"/>
      <c r="G124" s="350"/>
      <c r="H124" s="350"/>
      <c r="I124" s="350"/>
      <c r="J124" s="350"/>
      <c r="K124" s="350"/>
      <c r="L124" s="350"/>
      <c r="M124" s="350"/>
      <c r="N124" s="350"/>
      <c r="O124" s="351"/>
      <c r="P124" s="350"/>
      <c r="Q124" s="351"/>
      <c r="R124" s="350"/>
      <c r="S124" s="351"/>
    </row>
    <row r="125" spans="1:19" x14ac:dyDescent="0.2">
      <c r="A125" s="350"/>
      <c r="B125" s="350"/>
      <c r="C125" s="350"/>
      <c r="D125" s="350"/>
      <c r="E125" s="350"/>
      <c r="F125" s="350"/>
      <c r="G125" s="350"/>
      <c r="H125" s="350"/>
      <c r="I125" s="350"/>
      <c r="J125" s="350"/>
      <c r="K125" s="350"/>
      <c r="L125" s="350"/>
      <c r="M125" s="350"/>
      <c r="N125" s="350"/>
      <c r="O125" s="351"/>
      <c r="P125" s="350"/>
      <c r="Q125" s="351"/>
      <c r="R125" s="350"/>
      <c r="S125" s="351"/>
    </row>
    <row r="126" spans="1:19" x14ac:dyDescent="0.2">
      <c r="A126" s="350"/>
      <c r="B126" s="350"/>
      <c r="C126" s="350"/>
      <c r="D126" s="350"/>
      <c r="E126" s="350"/>
      <c r="F126" s="350"/>
      <c r="G126" s="350"/>
      <c r="H126" s="350"/>
      <c r="I126" s="350"/>
      <c r="J126" s="350"/>
      <c r="K126" s="350"/>
      <c r="L126" s="350"/>
      <c r="M126" s="350"/>
      <c r="N126" s="350"/>
      <c r="O126" s="351"/>
      <c r="P126" s="350"/>
      <c r="Q126" s="351"/>
      <c r="R126" s="350"/>
      <c r="S126" s="351"/>
    </row>
    <row r="127" spans="1:19" x14ac:dyDescent="0.2">
      <c r="A127" s="350"/>
      <c r="B127" s="350"/>
      <c r="C127" s="350"/>
      <c r="D127" s="350"/>
      <c r="E127" s="350"/>
      <c r="F127" s="350"/>
      <c r="G127" s="350"/>
      <c r="H127" s="350"/>
      <c r="I127" s="350"/>
      <c r="J127" s="350"/>
      <c r="K127" s="350"/>
      <c r="L127" s="350"/>
      <c r="M127" s="350"/>
      <c r="N127" s="350"/>
      <c r="O127" s="351"/>
      <c r="P127" s="350"/>
      <c r="Q127" s="351"/>
      <c r="R127" s="350"/>
      <c r="S127" s="351"/>
    </row>
    <row r="128" spans="1:19" x14ac:dyDescent="0.2">
      <c r="A128" s="350"/>
      <c r="B128" s="350"/>
      <c r="C128" s="350"/>
      <c r="D128" s="350"/>
      <c r="E128" s="350"/>
      <c r="F128" s="350"/>
      <c r="G128" s="350"/>
      <c r="H128" s="350"/>
      <c r="I128" s="350"/>
      <c r="J128" s="350"/>
      <c r="K128" s="350"/>
      <c r="L128" s="350"/>
      <c r="M128" s="350"/>
      <c r="N128" s="350"/>
      <c r="O128" s="351"/>
      <c r="P128" s="350"/>
      <c r="Q128" s="351"/>
      <c r="R128" s="350"/>
      <c r="S128" s="351"/>
    </row>
    <row r="129" spans="1:19" x14ac:dyDescent="0.2">
      <c r="A129" s="350"/>
      <c r="B129" s="350"/>
      <c r="C129" s="350"/>
      <c r="D129" s="350"/>
      <c r="E129" s="350"/>
      <c r="F129" s="350"/>
      <c r="G129" s="350"/>
      <c r="H129" s="350"/>
      <c r="I129" s="350"/>
      <c r="J129" s="350"/>
      <c r="K129" s="350"/>
      <c r="L129" s="350"/>
      <c r="M129" s="350"/>
      <c r="N129" s="350"/>
      <c r="O129" s="351"/>
      <c r="P129" s="350"/>
      <c r="Q129" s="351"/>
      <c r="R129" s="350"/>
      <c r="S129" s="351"/>
    </row>
    <row r="130" spans="1:19" x14ac:dyDescent="0.2">
      <c r="A130" s="350"/>
      <c r="B130" s="350"/>
      <c r="C130" s="350"/>
      <c r="D130" s="350"/>
      <c r="E130" s="350"/>
      <c r="F130" s="350"/>
      <c r="G130" s="350"/>
      <c r="H130" s="350"/>
      <c r="I130" s="350"/>
      <c r="J130" s="350"/>
      <c r="K130" s="350"/>
      <c r="L130" s="350"/>
      <c r="M130" s="350"/>
      <c r="N130" s="350"/>
      <c r="O130" s="351"/>
      <c r="P130" s="350"/>
      <c r="Q130" s="351"/>
      <c r="R130" s="350"/>
      <c r="S130" s="351"/>
    </row>
    <row r="131" spans="1:19" x14ac:dyDescent="0.2">
      <c r="A131" s="350"/>
      <c r="B131" s="350"/>
      <c r="C131" s="350"/>
      <c r="D131" s="350"/>
      <c r="E131" s="350"/>
      <c r="F131" s="350"/>
      <c r="G131" s="350"/>
      <c r="H131" s="350"/>
      <c r="I131" s="350"/>
      <c r="J131" s="350"/>
      <c r="K131" s="350"/>
      <c r="L131" s="350"/>
      <c r="M131" s="350"/>
      <c r="N131" s="350"/>
      <c r="O131" s="351"/>
      <c r="P131" s="350"/>
      <c r="Q131" s="351"/>
      <c r="R131" s="350"/>
      <c r="S131" s="351"/>
    </row>
    <row r="132" spans="1:19" x14ac:dyDescent="0.2">
      <c r="A132" s="350"/>
      <c r="B132" s="350"/>
      <c r="C132" s="350"/>
      <c r="D132" s="350"/>
      <c r="E132" s="350"/>
      <c r="F132" s="350"/>
      <c r="G132" s="350"/>
      <c r="H132" s="350"/>
      <c r="I132" s="350"/>
      <c r="J132" s="350"/>
      <c r="K132" s="350"/>
      <c r="L132" s="350"/>
      <c r="M132" s="350"/>
      <c r="N132" s="350"/>
      <c r="O132" s="351"/>
      <c r="P132" s="350"/>
      <c r="Q132" s="351"/>
      <c r="R132" s="350"/>
      <c r="S132" s="351"/>
    </row>
    <row r="133" spans="1:19" x14ac:dyDescent="0.2">
      <c r="A133" s="350"/>
      <c r="B133" s="350"/>
      <c r="C133" s="350"/>
      <c r="D133" s="350"/>
      <c r="E133" s="350"/>
      <c r="F133" s="350"/>
      <c r="G133" s="350"/>
      <c r="H133" s="350"/>
      <c r="I133" s="350"/>
      <c r="J133" s="350"/>
      <c r="K133" s="350"/>
      <c r="L133" s="350"/>
      <c r="M133" s="350"/>
      <c r="N133" s="350"/>
      <c r="O133" s="351"/>
      <c r="P133" s="350"/>
      <c r="Q133" s="351"/>
      <c r="R133" s="350"/>
      <c r="S133" s="351"/>
    </row>
    <row r="134" spans="1:19" x14ac:dyDescent="0.2">
      <c r="A134" s="350"/>
      <c r="B134" s="350"/>
      <c r="C134" s="350"/>
      <c r="D134" s="350"/>
      <c r="E134" s="350"/>
      <c r="F134" s="350"/>
      <c r="G134" s="350"/>
      <c r="H134" s="350"/>
      <c r="I134" s="350"/>
      <c r="J134" s="350"/>
      <c r="K134" s="350"/>
      <c r="L134" s="350"/>
      <c r="M134" s="350"/>
      <c r="N134" s="350"/>
      <c r="O134" s="351"/>
      <c r="P134" s="350"/>
      <c r="Q134" s="351"/>
      <c r="R134" s="350"/>
      <c r="S134" s="351"/>
    </row>
    <row r="135" spans="1:19" x14ac:dyDescent="0.2">
      <c r="A135" s="350"/>
      <c r="B135" s="350"/>
      <c r="C135" s="350"/>
      <c r="D135" s="350"/>
      <c r="E135" s="350"/>
      <c r="F135" s="350"/>
      <c r="G135" s="350"/>
      <c r="H135" s="350"/>
      <c r="I135" s="350"/>
      <c r="J135" s="350"/>
      <c r="K135" s="350"/>
      <c r="L135" s="350"/>
      <c r="M135" s="350"/>
      <c r="N135" s="350"/>
      <c r="O135" s="351"/>
      <c r="P135" s="350"/>
      <c r="Q135" s="351"/>
      <c r="R135" s="350"/>
      <c r="S135" s="351"/>
    </row>
    <row r="136" spans="1:19" x14ac:dyDescent="0.2">
      <c r="A136" s="350"/>
      <c r="B136" s="350"/>
      <c r="C136" s="350"/>
      <c r="D136" s="350"/>
      <c r="E136" s="350"/>
      <c r="F136" s="350"/>
      <c r="G136" s="350"/>
      <c r="H136" s="350"/>
      <c r="I136" s="350"/>
      <c r="J136" s="350"/>
      <c r="K136" s="350"/>
      <c r="L136" s="350"/>
      <c r="M136" s="350"/>
      <c r="N136" s="350"/>
      <c r="O136" s="351"/>
      <c r="P136" s="350"/>
      <c r="Q136" s="351"/>
      <c r="R136" s="350"/>
      <c r="S136" s="351"/>
    </row>
    <row r="137" spans="1:19" x14ac:dyDescent="0.2">
      <c r="A137" s="350"/>
      <c r="B137" s="350"/>
      <c r="C137" s="350"/>
      <c r="D137" s="350"/>
      <c r="E137" s="350"/>
      <c r="F137" s="350"/>
      <c r="G137" s="350"/>
      <c r="H137" s="350"/>
      <c r="I137" s="350"/>
      <c r="J137" s="350"/>
      <c r="K137" s="350"/>
      <c r="L137" s="350"/>
      <c r="M137" s="350"/>
      <c r="N137" s="350"/>
      <c r="O137" s="351"/>
      <c r="P137" s="350"/>
      <c r="Q137" s="351"/>
      <c r="R137" s="350"/>
      <c r="S137" s="351"/>
    </row>
    <row r="138" spans="1:19" x14ac:dyDescent="0.2">
      <c r="A138" s="350"/>
      <c r="B138" s="350"/>
      <c r="C138" s="350"/>
      <c r="D138" s="350"/>
      <c r="E138" s="350"/>
      <c r="F138" s="350"/>
      <c r="G138" s="350"/>
      <c r="H138" s="350"/>
      <c r="I138" s="350"/>
      <c r="J138" s="350"/>
      <c r="K138" s="350"/>
      <c r="L138" s="350"/>
      <c r="M138" s="350"/>
      <c r="N138" s="350"/>
      <c r="O138" s="351"/>
      <c r="P138" s="350"/>
      <c r="Q138" s="351"/>
      <c r="R138" s="350"/>
      <c r="S138" s="351"/>
    </row>
    <row r="139" spans="1:19" x14ac:dyDescent="0.2">
      <c r="A139" s="350"/>
      <c r="B139" s="350"/>
      <c r="C139" s="350"/>
      <c r="D139" s="350"/>
      <c r="E139" s="350"/>
      <c r="F139" s="350"/>
      <c r="G139" s="350"/>
      <c r="H139" s="350"/>
      <c r="I139" s="350"/>
      <c r="J139" s="350"/>
      <c r="K139" s="350"/>
      <c r="L139" s="350"/>
      <c r="M139" s="350"/>
      <c r="N139" s="350"/>
      <c r="O139" s="351"/>
      <c r="P139" s="350"/>
      <c r="Q139" s="351"/>
      <c r="R139" s="350"/>
      <c r="S139" s="351"/>
    </row>
    <row r="140" spans="1:19" x14ac:dyDescent="0.2">
      <c r="A140" s="350"/>
      <c r="B140" s="350"/>
      <c r="C140" s="350"/>
      <c r="D140" s="350"/>
      <c r="E140" s="350"/>
      <c r="F140" s="350"/>
      <c r="G140" s="350"/>
      <c r="H140" s="350"/>
      <c r="I140" s="350"/>
      <c r="J140" s="350"/>
      <c r="K140" s="350"/>
      <c r="L140" s="350"/>
      <c r="M140" s="350"/>
      <c r="N140" s="350"/>
      <c r="O140" s="351"/>
      <c r="P140" s="350"/>
      <c r="Q140" s="351"/>
      <c r="R140" s="350"/>
      <c r="S140" s="351"/>
    </row>
    <row r="141" spans="1:19" x14ac:dyDescent="0.2">
      <c r="A141" s="350"/>
      <c r="B141" s="350"/>
      <c r="C141" s="350"/>
      <c r="D141" s="350"/>
      <c r="E141" s="350"/>
      <c r="F141" s="350"/>
      <c r="G141" s="350"/>
      <c r="H141" s="350"/>
      <c r="I141" s="350"/>
      <c r="J141" s="350"/>
      <c r="K141" s="350"/>
      <c r="L141" s="350"/>
      <c r="M141" s="350"/>
      <c r="N141" s="350"/>
      <c r="O141" s="351"/>
      <c r="P141" s="350"/>
      <c r="Q141" s="351"/>
      <c r="R141" s="350"/>
      <c r="S141" s="351"/>
    </row>
    <row r="142" spans="1:19" x14ac:dyDescent="0.2">
      <c r="A142" s="350"/>
      <c r="B142" s="350"/>
      <c r="C142" s="350"/>
      <c r="D142" s="350"/>
      <c r="E142" s="350"/>
      <c r="F142" s="350"/>
      <c r="G142" s="350"/>
      <c r="H142" s="350"/>
      <c r="I142" s="350"/>
      <c r="J142" s="350"/>
      <c r="K142" s="350"/>
      <c r="L142" s="350"/>
      <c r="M142" s="350"/>
      <c r="N142" s="350"/>
      <c r="O142" s="351"/>
      <c r="P142" s="350"/>
      <c r="Q142" s="351"/>
      <c r="R142" s="350"/>
      <c r="S142" s="351"/>
    </row>
    <row r="143" spans="1:19" x14ac:dyDescent="0.2">
      <c r="A143" s="350"/>
      <c r="B143" s="350"/>
      <c r="C143" s="350"/>
      <c r="D143" s="350"/>
      <c r="E143" s="350"/>
      <c r="F143" s="350"/>
      <c r="G143" s="350"/>
      <c r="H143" s="350"/>
      <c r="I143" s="350"/>
      <c r="J143" s="350"/>
      <c r="K143" s="350"/>
      <c r="L143" s="350"/>
      <c r="M143" s="350"/>
      <c r="N143" s="350"/>
      <c r="O143" s="351"/>
      <c r="P143" s="350"/>
      <c r="Q143" s="351"/>
      <c r="R143" s="350"/>
      <c r="S143" s="351"/>
    </row>
    <row r="144" spans="1:19" x14ac:dyDescent="0.2">
      <c r="A144" s="350"/>
      <c r="B144" s="350"/>
      <c r="C144" s="350"/>
      <c r="D144" s="350"/>
      <c r="E144" s="350"/>
      <c r="F144" s="350"/>
      <c r="G144" s="350"/>
      <c r="H144" s="350"/>
      <c r="I144" s="350"/>
      <c r="J144" s="350"/>
      <c r="K144" s="350"/>
      <c r="L144" s="350"/>
      <c r="M144" s="350"/>
      <c r="N144" s="350"/>
      <c r="O144" s="351"/>
      <c r="P144" s="350"/>
      <c r="Q144" s="351"/>
      <c r="R144" s="350"/>
      <c r="S144" s="351"/>
    </row>
    <row r="145" spans="1:19" x14ac:dyDescent="0.2">
      <c r="A145" s="350"/>
      <c r="B145" s="350"/>
      <c r="C145" s="350"/>
      <c r="D145" s="350"/>
      <c r="E145" s="350"/>
      <c r="F145" s="350"/>
      <c r="G145" s="350"/>
      <c r="H145" s="350"/>
      <c r="I145" s="350"/>
      <c r="J145" s="350"/>
      <c r="K145" s="350"/>
      <c r="L145" s="350"/>
      <c r="M145" s="350"/>
      <c r="N145" s="350"/>
      <c r="O145" s="351"/>
      <c r="P145" s="350"/>
      <c r="Q145" s="351"/>
      <c r="R145" s="350"/>
      <c r="S145" s="351"/>
    </row>
    <row r="146" spans="1:19" x14ac:dyDescent="0.2">
      <c r="A146" s="350"/>
      <c r="B146" s="350"/>
      <c r="C146" s="350"/>
      <c r="D146" s="350"/>
      <c r="E146" s="350"/>
      <c r="F146" s="350"/>
      <c r="G146" s="350"/>
      <c r="H146" s="350"/>
      <c r="I146" s="350"/>
      <c r="J146" s="350"/>
      <c r="K146" s="350"/>
      <c r="L146" s="350"/>
      <c r="M146" s="350"/>
      <c r="N146" s="350"/>
      <c r="O146" s="351"/>
      <c r="P146" s="350"/>
      <c r="Q146" s="351"/>
      <c r="R146" s="350"/>
      <c r="S146" s="351"/>
    </row>
    <row r="147" spans="1:19" x14ac:dyDescent="0.2">
      <c r="A147" s="350"/>
      <c r="B147" s="350"/>
      <c r="C147" s="350"/>
      <c r="D147" s="350"/>
      <c r="E147" s="350"/>
      <c r="F147" s="350"/>
      <c r="G147" s="350"/>
      <c r="H147" s="350"/>
      <c r="I147" s="350"/>
      <c r="J147" s="350"/>
      <c r="K147" s="350"/>
      <c r="L147" s="350"/>
      <c r="M147" s="350"/>
      <c r="N147" s="350"/>
      <c r="O147" s="351"/>
      <c r="P147" s="350"/>
      <c r="Q147" s="351"/>
      <c r="R147" s="350"/>
      <c r="S147" s="351"/>
    </row>
    <row r="148" spans="1:19" x14ac:dyDescent="0.2">
      <c r="A148" s="350"/>
      <c r="B148" s="350"/>
      <c r="C148" s="350"/>
      <c r="D148" s="350"/>
      <c r="E148" s="350"/>
      <c r="F148" s="350"/>
      <c r="G148" s="350"/>
      <c r="H148" s="350"/>
      <c r="I148" s="350"/>
      <c r="J148" s="350"/>
      <c r="K148" s="350"/>
      <c r="L148" s="350"/>
      <c r="M148" s="350"/>
      <c r="N148" s="350"/>
      <c r="O148" s="351"/>
      <c r="P148" s="350"/>
      <c r="Q148" s="351"/>
      <c r="R148" s="350"/>
      <c r="S148" s="351"/>
    </row>
    <row r="149" spans="1:19" x14ac:dyDescent="0.2">
      <c r="A149" s="350"/>
      <c r="B149" s="350"/>
      <c r="C149" s="350"/>
      <c r="D149" s="350"/>
      <c r="E149" s="350"/>
      <c r="F149" s="350"/>
      <c r="G149" s="350"/>
      <c r="H149" s="350"/>
      <c r="I149" s="350"/>
      <c r="J149" s="350"/>
      <c r="K149" s="350"/>
      <c r="L149" s="350"/>
      <c r="M149" s="350"/>
      <c r="N149" s="350"/>
      <c r="O149" s="351"/>
      <c r="P149" s="350"/>
      <c r="Q149" s="351"/>
      <c r="R149" s="350"/>
      <c r="S149" s="351"/>
    </row>
    <row r="150" spans="1:19" x14ac:dyDescent="0.2">
      <c r="A150" s="350"/>
      <c r="B150" s="350"/>
      <c r="C150" s="350"/>
      <c r="D150" s="350"/>
      <c r="E150" s="350"/>
      <c r="F150" s="350"/>
      <c r="G150" s="350"/>
      <c r="H150" s="350"/>
      <c r="I150" s="350"/>
      <c r="J150" s="350"/>
      <c r="K150" s="350"/>
      <c r="L150" s="350"/>
      <c r="M150" s="350"/>
      <c r="N150" s="350"/>
      <c r="O150" s="351"/>
      <c r="P150" s="350"/>
      <c r="Q150" s="351"/>
      <c r="R150" s="350"/>
      <c r="S150" s="351"/>
    </row>
    <row r="151" spans="1:19" x14ac:dyDescent="0.2">
      <c r="A151" s="350"/>
      <c r="B151" s="350"/>
      <c r="C151" s="350"/>
      <c r="D151" s="350"/>
      <c r="E151" s="350"/>
      <c r="F151" s="350"/>
      <c r="G151" s="350"/>
      <c r="H151" s="350"/>
      <c r="I151" s="350"/>
      <c r="J151" s="350"/>
      <c r="K151" s="350"/>
      <c r="L151" s="350"/>
      <c r="M151" s="350"/>
      <c r="N151" s="350"/>
      <c r="O151" s="351"/>
      <c r="P151" s="350"/>
      <c r="Q151" s="351"/>
      <c r="R151" s="350"/>
      <c r="S151" s="351"/>
    </row>
    <row r="152" spans="1:19" x14ac:dyDescent="0.2">
      <c r="A152" s="350"/>
      <c r="B152" s="350"/>
      <c r="C152" s="350"/>
      <c r="D152" s="350"/>
      <c r="E152" s="350"/>
      <c r="F152" s="350"/>
      <c r="G152" s="350"/>
      <c r="H152" s="350"/>
      <c r="I152" s="350"/>
      <c r="J152" s="350"/>
      <c r="K152" s="350"/>
      <c r="L152" s="350"/>
      <c r="M152" s="350"/>
      <c r="N152" s="350"/>
      <c r="O152" s="351"/>
      <c r="P152" s="350"/>
      <c r="Q152" s="351"/>
      <c r="R152" s="350"/>
      <c r="S152" s="351"/>
    </row>
    <row r="153" spans="1:19" x14ac:dyDescent="0.2">
      <c r="A153" s="350"/>
      <c r="B153" s="350"/>
      <c r="C153" s="350"/>
      <c r="D153" s="350"/>
      <c r="E153" s="350"/>
      <c r="F153" s="350"/>
      <c r="G153" s="350"/>
      <c r="H153" s="350"/>
      <c r="I153" s="350"/>
      <c r="J153" s="350"/>
      <c r="K153" s="350"/>
      <c r="L153" s="350"/>
      <c r="M153" s="350"/>
      <c r="N153" s="350"/>
      <c r="O153" s="351"/>
      <c r="P153" s="350"/>
      <c r="Q153" s="351"/>
      <c r="R153" s="350"/>
      <c r="S153" s="351"/>
    </row>
    <row r="154" spans="1:19" x14ac:dyDescent="0.2">
      <c r="A154" s="350"/>
      <c r="B154" s="350"/>
      <c r="C154" s="350"/>
      <c r="D154" s="350"/>
      <c r="E154" s="350"/>
      <c r="F154" s="350"/>
      <c r="G154" s="350"/>
      <c r="H154" s="350"/>
      <c r="I154" s="350"/>
      <c r="J154" s="350"/>
      <c r="K154" s="350"/>
      <c r="L154" s="350"/>
      <c r="M154" s="350"/>
      <c r="N154" s="350"/>
      <c r="O154" s="351"/>
      <c r="P154" s="350"/>
      <c r="Q154" s="351"/>
      <c r="R154" s="350"/>
      <c r="S154" s="351"/>
    </row>
    <row r="155" spans="1:19" x14ac:dyDescent="0.2">
      <c r="A155" s="350"/>
      <c r="B155" s="350"/>
      <c r="C155" s="350"/>
      <c r="D155" s="350"/>
      <c r="E155" s="350"/>
      <c r="F155" s="350"/>
      <c r="G155" s="350"/>
      <c r="H155" s="350"/>
      <c r="I155" s="350"/>
      <c r="J155" s="350"/>
      <c r="K155" s="350"/>
      <c r="L155" s="350"/>
      <c r="M155" s="350"/>
      <c r="N155" s="350"/>
      <c r="O155" s="351"/>
      <c r="P155" s="350"/>
      <c r="Q155" s="351"/>
      <c r="R155" s="350"/>
      <c r="S155" s="351"/>
    </row>
    <row r="156" spans="1:19" x14ac:dyDescent="0.2">
      <c r="A156" s="350"/>
      <c r="B156" s="350"/>
      <c r="C156" s="350"/>
      <c r="D156" s="350"/>
      <c r="E156" s="350"/>
      <c r="F156" s="350"/>
      <c r="G156" s="350"/>
      <c r="H156" s="350"/>
      <c r="I156" s="350"/>
      <c r="J156" s="350"/>
      <c r="K156" s="350"/>
      <c r="L156" s="350"/>
      <c r="M156" s="350"/>
      <c r="N156" s="350"/>
      <c r="O156" s="351"/>
      <c r="P156" s="350"/>
      <c r="Q156" s="351"/>
      <c r="R156" s="350"/>
      <c r="S156" s="351"/>
    </row>
    <row r="157" spans="1:19" x14ac:dyDescent="0.2">
      <c r="A157" s="350"/>
      <c r="B157" s="350"/>
      <c r="C157" s="350"/>
      <c r="D157" s="350"/>
      <c r="E157" s="350"/>
      <c r="F157" s="350"/>
      <c r="G157" s="350"/>
      <c r="H157" s="350"/>
      <c r="I157" s="350"/>
      <c r="J157" s="350"/>
      <c r="K157" s="350"/>
      <c r="L157" s="350"/>
      <c r="M157" s="350"/>
      <c r="N157" s="350"/>
      <c r="O157" s="351"/>
      <c r="P157" s="350"/>
      <c r="Q157" s="351"/>
      <c r="R157" s="350"/>
      <c r="S157" s="351"/>
    </row>
    <row r="158" spans="1:19" x14ac:dyDescent="0.2">
      <c r="A158" s="350"/>
      <c r="B158" s="350"/>
      <c r="C158" s="350"/>
      <c r="D158" s="350"/>
      <c r="E158" s="350"/>
      <c r="F158" s="350"/>
      <c r="G158" s="350"/>
      <c r="H158" s="350"/>
      <c r="I158" s="350"/>
      <c r="J158" s="350"/>
      <c r="K158" s="350"/>
      <c r="L158" s="350"/>
      <c r="M158" s="350"/>
      <c r="N158" s="350"/>
      <c r="O158" s="351"/>
      <c r="P158" s="350"/>
      <c r="Q158" s="351"/>
      <c r="R158" s="350"/>
      <c r="S158" s="351"/>
    </row>
    <row r="159" spans="1:19" x14ac:dyDescent="0.2">
      <c r="A159" s="350"/>
      <c r="B159" s="350"/>
      <c r="C159" s="350"/>
      <c r="D159" s="350"/>
      <c r="E159" s="350"/>
      <c r="F159" s="350"/>
      <c r="G159" s="350"/>
      <c r="H159" s="350"/>
      <c r="I159" s="350"/>
      <c r="J159" s="350"/>
      <c r="K159" s="350"/>
      <c r="L159" s="350"/>
      <c r="M159" s="350"/>
      <c r="N159" s="350"/>
      <c r="O159" s="351"/>
      <c r="P159" s="350"/>
      <c r="Q159" s="351"/>
      <c r="R159" s="350"/>
      <c r="S159" s="351"/>
    </row>
    <row r="160" spans="1:19" x14ac:dyDescent="0.2">
      <c r="A160" s="350"/>
      <c r="B160" s="350"/>
      <c r="C160" s="350"/>
      <c r="D160" s="350"/>
      <c r="E160" s="350"/>
      <c r="F160" s="350"/>
      <c r="G160" s="350"/>
      <c r="H160" s="350"/>
      <c r="I160" s="350"/>
      <c r="J160" s="350"/>
      <c r="K160" s="350"/>
      <c r="L160" s="350"/>
      <c r="M160" s="350"/>
      <c r="N160" s="350"/>
      <c r="O160" s="351"/>
      <c r="P160" s="350"/>
      <c r="Q160" s="351"/>
      <c r="R160" s="350"/>
      <c r="S160" s="351"/>
    </row>
    <row r="161" spans="1:19" x14ac:dyDescent="0.2">
      <c r="A161" s="350"/>
      <c r="B161" s="350"/>
      <c r="C161" s="350"/>
      <c r="D161" s="350"/>
      <c r="E161" s="350"/>
      <c r="F161" s="350"/>
      <c r="G161" s="350"/>
      <c r="H161" s="350"/>
      <c r="I161" s="350"/>
      <c r="J161" s="350"/>
      <c r="K161" s="350"/>
      <c r="L161" s="350"/>
      <c r="M161" s="350"/>
      <c r="N161" s="350"/>
      <c r="O161" s="351"/>
      <c r="P161" s="350"/>
      <c r="Q161" s="351"/>
      <c r="R161" s="350"/>
      <c r="S161" s="351"/>
    </row>
    <row r="162" spans="1:19" x14ac:dyDescent="0.2">
      <c r="A162" s="350"/>
      <c r="B162" s="350"/>
      <c r="C162" s="350"/>
      <c r="D162" s="350"/>
      <c r="E162" s="350"/>
      <c r="F162" s="350"/>
      <c r="G162" s="350"/>
      <c r="H162" s="350"/>
      <c r="I162" s="350"/>
      <c r="J162" s="350"/>
      <c r="K162" s="350"/>
      <c r="L162" s="350"/>
      <c r="M162" s="350"/>
      <c r="N162" s="350"/>
      <c r="O162" s="351"/>
      <c r="P162" s="350"/>
      <c r="Q162" s="351"/>
      <c r="R162" s="350"/>
      <c r="S162" s="351"/>
    </row>
    <row r="163" spans="1:19" x14ac:dyDescent="0.2">
      <c r="A163" s="350"/>
      <c r="B163" s="350"/>
      <c r="C163" s="350"/>
      <c r="D163" s="350"/>
      <c r="E163" s="350"/>
      <c r="F163" s="350"/>
      <c r="G163" s="350"/>
      <c r="H163" s="350"/>
      <c r="I163" s="350"/>
      <c r="J163" s="350"/>
      <c r="K163" s="350"/>
      <c r="L163" s="350"/>
      <c r="M163" s="350"/>
      <c r="N163" s="350"/>
      <c r="O163" s="351"/>
      <c r="P163" s="350"/>
      <c r="Q163" s="351"/>
      <c r="R163" s="350"/>
      <c r="S163" s="351"/>
    </row>
    <row r="164" spans="1:19" x14ac:dyDescent="0.2">
      <c r="A164" s="350"/>
      <c r="B164" s="350"/>
      <c r="C164" s="350"/>
      <c r="D164" s="350"/>
      <c r="E164" s="350"/>
      <c r="F164" s="350"/>
      <c r="G164" s="350"/>
      <c r="H164" s="350"/>
      <c r="I164" s="350"/>
      <c r="J164" s="350"/>
      <c r="K164" s="350"/>
      <c r="L164" s="350"/>
      <c r="M164" s="350"/>
      <c r="N164" s="350"/>
      <c r="O164" s="351"/>
      <c r="P164" s="350"/>
      <c r="Q164" s="351"/>
      <c r="R164" s="350"/>
      <c r="S164" s="351"/>
    </row>
    <row r="165" spans="1:19" x14ac:dyDescent="0.2">
      <c r="A165" s="350"/>
      <c r="B165" s="350"/>
      <c r="C165" s="350"/>
      <c r="D165" s="350"/>
      <c r="E165" s="350"/>
      <c r="F165" s="350"/>
      <c r="G165" s="350"/>
      <c r="H165" s="350"/>
      <c r="I165" s="350"/>
      <c r="J165" s="350"/>
      <c r="K165" s="350"/>
      <c r="L165" s="350"/>
      <c r="M165" s="350"/>
      <c r="N165" s="350"/>
      <c r="O165" s="351"/>
      <c r="P165" s="350"/>
      <c r="Q165" s="351"/>
      <c r="R165" s="350"/>
      <c r="S165" s="351"/>
    </row>
    <row r="166" spans="1:19" x14ac:dyDescent="0.2">
      <c r="A166" s="350"/>
      <c r="B166" s="350"/>
      <c r="C166" s="350"/>
      <c r="D166" s="350"/>
      <c r="E166" s="350"/>
      <c r="F166" s="350"/>
      <c r="G166" s="350"/>
      <c r="H166" s="350"/>
      <c r="I166" s="350"/>
      <c r="J166" s="350"/>
      <c r="K166" s="350"/>
      <c r="L166" s="350"/>
      <c r="M166" s="350"/>
      <c r="N166" s="350"/>
      <c r="O166" s="351"/>
      <c r="P166" s="350"/>
      <c r="Q166" s="351"/>
      <c r="R166" s="350"/>
      <c r="S166" s="351"/>
    </row>
    <row r="167" spans="1:19" x14ac:dyDescent="0.2">
      <c r="A167" s="350"/>
      <c r="B167" s="350"/>
      <c r="C167" s="350"/>
      <c r="D167" s="350"/>
      <c r="E167" s="350"/>
      <c r="F167" s="350"/>
      <c r="G167" s="350"/>
      <c r="H167" s="350"/>
      <c r="I167" s="350"/>
      <c r="J167" s="350"/>
      <c r="K167" s="350"/>
      <c r="L167" s="350"/>
      <c r="M167" s="350"/>
      <c r="N167" s="350"/>
      <c r="O167" s="351"/>
      <c r="P167" s="350"/>
      <c r="Q167" s="351"/>
      <c r="R167" s="350"/>
      <c r="S167" s="351"/>
    </row>
    <row r="168" spans="1:19" x14ac:dyDescent="0.2">
      <c r="A168" s="350"/>
      <c r="B168" s="350"/>
      <c r="C168" s="350"/>
      <c r="D168" s="350"/>
      <c r="E168" s="350"/>
      <c r="F168" s="350"/>
      <c r="G168" s="350"/>
      <c r="H168" s="350"/>
      <c r="I168" s="350"/>
      <c r="J168" s="350"/>
      <c r="K168" s="350"/>
      <c r="L168" s="350"/>
      <c r="M168" s="350"/>
      <c r="N168" s="350"/>
      <c r="O168" s="351"/>
      <c r="P168" s="350"/>
      <c r="Q168" s="351"/>
      <c r="R168" s="350"/>
      <c r="S168" s="351"/>
    </row>
    <row r="169" spans="1:19" x14ac:dyDescent="0.2">
      <c r="A169" s="350"/>
      <c r="B169" s="350"/>
      <c r="C169" s="350"/>
      <c r="D169" s="350"/>
      <c r="E169" s="350"/>
      <c r="F169" s="350"/>
      <c r="G169" s="350"/>
      <c r="H169" s="350"/>
      <c r="I169" s="350"/>
      <c r="J169" s="350"/>
      <c r="K169" s="350"/>
      <c r="L169" s="350"/>
      <c r="M169" s="350"/>
      <c r="N169" s="350"/>
      <c r="O169" s="351"/>
      <c r="P169" s="350"/>
      <c r="Q169" s="351"/>
      <c r="R169" s="350"/>
      <c r="S169" s="351"/>
    </row>
    <row r="170" spans="1:19" x14ac:dyDescent="0.2">
      <c r="A170" s="350"/>
      <c r="B170" s="350"/>
      <c r="C170" s="350"/>
      <c r="D170" s="350"/>
      <c r="E170" s="350"/>
      <c r="F170" s="350"/>
      <c r="G170" s="350"/>
      <c r="H170" s="350"/>
      <c r="I170" s="350"/>
      <c r="J170" s="350"/>
      <c r="K170" s="350"/>
      <c r="L170" s="350"/>
      <c r="M170" s="350"/>
      <c r="N170" s="350"/>
      <c r="O170" s="351"/>
      <c r="P170" s="350"/>
      <c r="Q170" s="351"/>
      <c r="R170" s="350"/>
      <c r="S170" s="351"/>
    </row>
    <row r="171" spans="1:19" x14ac:dyDescent="0.2">
      <c r="A171" s="350"/>
      <c r="B171" s="350"/>
      <c r="C171" s="350"/>
      <c r="D171" s="350"/>
      <c r="E171" s="350"/>
      <c r="F171" s="350"/>
      <c r="G171" s="350"/>
      <c r="H171" s="350"/>
      <c r="I171" s="350"/>
      <c r="J171" s="350"/>
      <c r="K171" s="350"/>
      <c r="L171" s="350"/>
      <c r="M171" s="350"/>
      <c r="N171" s="350"/>
      <c r="O171" s="351"/>
      <c r="P171" s="350"/>
      <c r="Q171" s="351"/>
      <c r="R171" s="350"/>
      <c r="S171" s="351"/>
    </row>
    <row r="172" spans="1:19" x14ac:dyDescent="0.2">
      <c r="A172" s="350"/>
      <c r="B172" s="350"/>
      <c r="C172" s="350"/>
      <c r="D172" s="350"/>
      <c r="E172" s="350"/>
      <c r="F172" s="350"/>
      <c r="G172" s="350"/>
      <c r="H172" s="350"/>
      <c r="I172" s="350"/>
      <c r="J172" s="350"/>
      <c r="K172" s="350"/>
      <c r="L172" s="350"/>
      <c r="M172" s="350"/>
      <c r="N172" s="350"/>
      <c r="O172" s="351"/>
      <c r="P172" s="350"/>
      <c r="Q172" s="351"/>
      <c r="R172" s="350"/>
      <c r="S172" s="351"/>
    </row>
    <row r="173" spans="1:19" x14ac:dyDescent="0.2">
      <c r="A173" s="350"/>
      <c r="B173" s="350"/>
      <c r="C173" s="350"/>
      <c r="D173" s="350"/>
      <c r="E173" s="350"/>
      <c r="F173" s="350"/>
      <c r="G173" s="350"/>
      <c r="H173" s="350"/>
      <c r="I173" s="350"/>
      <c r="J173" s="350"/>
      <c r="K173" s="350"/>
      <c r="L173" s="350"/>
      <c r="M173" s="350"/>
      <c r="N173" s="350"/>
      <c r="O173" s="351"/>
      <c r="P173" s="350"/>
      <c r="Q173" s="351"/>
      <c r="R173" s="350"/>
      <c r="S173" s="351"/>
    </row>
    <row r="174" spans="1:19" x14ac:dyDescent="0.2">
      <c r="A174" s="350"/>
      <c r="B174" s="350"/>
      <c r="C174" s="350"/>
      <c r="D174" s="350"/>
      <c r="E174" s="350"/>
      <c r="F174" s="350"/>
      <c r="G174" s="350"/>
      <c r="H174" s="350"/>
      <c r="I174" s="350"/>
      <c r="J174" s="350"/>
      <c r="K174" s="350"/>
      <c r="L174" s="350"/>
      <c r="M174" s="350"/>
      <c r="N174" s="350"/>
      <c r="O174" s="351"/>
      <c r="P174" s="350"/>
      <c r="Q174" s="351"/>
      <c r="R174" s="350"/>
      <c r="S174" s="351"/>
    </row>
    <row r="175" spans="1:19" x14ac:dyDescent="0.2">
      <c r="A175" s="350"/>
      <c r="B175" s="350"/>
      <c r="C175" s="350"/>
      <c r="D175" s="350"/>
      <c r="E175" s="350"/>
      <c r="F175" s="350"/>
      <c r="G175" s="350"/>
      <c r="H175" s="350"/>
      <c r="I175" s="350"/>
      <c r="J175" s="350"/>
      <c r="K175" s="350"/>
      <c r="L175" s="350"/>
      <c r="M175" s="350"/>
      <c r="N175" s="350"/>
      <c r="O175" s="351"/>
      <c r="P175" s="350"/>
      <c r="Q175" s="351"/>
      <c r="R175" s="350"/>
      <c r="S175" s="351"/>
    </row>
    <row r="176" spans="1:19" x14ac:dyDescent="0.2">
      <c r="A176" s="350"/>
      <c r="B176" s="350"/>
      <c r="C176" s="350"/>
      <c r="D176" s="350"/>
      <c r="E176" s="350"/>
      <c r="F176" s="350"/>
      <c r="G176" s="350"/>
      <c r="H176" s="350"/>
      <c r="I176" s="350"/>
      <c r="J176" s="350"/>
      <c r="K176" s="350"/>
      <c r="L176" s="350"/>
      <c r="M176" s="350"/>
      <c r="N176" s="350"/>
      <c r="O176" s="351"/>
      <c r="P176" s="350"/>
      <c r="Q176" s="351"/>
      <c r="R176" s="350"/>
      <c r="S176" s="351"/>
    </row>
    <row r="177" spans="1:19" x14ac:dyDescent="0.2">
      <c r="A177" s="350"/>
      <c r="B177" s="350"/>
      <c r="C177" s="350"/>
      <c r="D177" s="350"/>
      <c r="E177" s="350"/>
      <c r="F177" s="350"/>
      <c r="G177" s="350"/>
      <c r="H177" s="350"/>
      <c r="I177" s="350"/>
      <c r="J177" s="350"/>
      <c r="K177" s="350"/>
      <c r="L177" s="350"/>
      <c r="M177" s="350"/>
      <c r="N177" s="350"/>
      <c r="O177" s="351"/>
      <c r="P177" s="350"/>
      <c r="Q177" s="351"/>
      <c r="R177" s="350"/>
      <c r="S177" s="351"/>
    </row>
    <row r="178" spans="1:19" x14ac:dyDescent="0.2">
      <c r="A178" s="350"/>
      <c r="B178" s="350"/>
      <c r="C178" s="350"/>
      <c r="D178" s="350"/>
      <c r="E178" s="350"/>
      <c r="F178" s="350"/>
      <c r="G178" s="350"/>
      <c r="H178" s="350"/>
      <c r="I178" s="350"/>
      <c r="J178" s="350"/>
      <c r="K178" s="350"/>
      <c r="L178" s="350"/>
      <c r="M178" s="350"/>
      <c r="N178" s="350"/>
      <c r="O178" s="351"/>
      <c r="P178" s="350"/>
      <c r="Q178" s="351"/>
      <c r="R178" s="350"/>
      <c r="S178" s="351"/>
    </row>
    <row r="179" spans="1:19" x14ac:dyDescent="0.2">
      <c r="A179" s="350"/>
      <c r="B179" s="350"/>
      <c r="C179" s="350"/>
      <c r="D179" s="350"/>
      <c r="E179" s="350"/>
      <c r="F179" s="350"/>
      <c r="G179" s="350"/>
      <c r="H179" s="350"/>
      <c r="I179" s="350"/>
      <c r="J179" s="350"/>
      <c r="K179" s="350"/>
      <c r="L179" s="350"/>
      <c r="M179" s="350"/>
      <c r="N179" s="350"/>
      <c r="O179" s="351"/>
      <c r="P179" s="350"/>
      <c r="Q179" s="351"/>
      <c r="R179" s="350"/>
      <c r="S179" s="351"/>
    </row>
    <row r="180" spans="1:19" x14ac:dyDescent="0.2">
      <c r="A180" s="350"/>
      <c r="B180" s="350"/>
      <c r="C180" s="350"/>
      <c r="D180" s="350"/>
      <c r="E180" s="350"/>
      <c r="F180" s="350"/>
      <c r="G180" s="350"/>
      <c r="H180" s="350"/>
      <c r="I180" s="350"/>
      <c r="J180" s="350"/>
      <c r="K180" s="350"/>
      <c r="L180" s="350"/>
      <c r="M180" s="350"/>
      <c r="N180" s="350"/>
      <c r="O180" s="351"/>
      <c r="P180" s="350"/>
      <c r="Q180" s="351"/>
      <c r="R180" s="350"/>
      <c r="S180" s="351"/>
    </row>
    <row r="181" spans="1:19" x14ac:dyDescent="0.2">
      <c r="A181" s="350"/>
      <c r="B181" s="350"/>
      <c r="C181" s="350"/>
      <c r="D181" s="350"/>
      <c r="E181" s="350"/>
      <c r="F181" s="350"/>
      <c r="G181" s="350"/>
      <c r="H181" s="350"/>
      <c r="I181" s="350"/>
      <c r="J181" s="350"/>
      <c r="K181" s="350"/>
      <c r="L181" s="350"/>
      <c r="M181" s="350"/>
      <c r="N181" s="350"/>
      <c r="O181" s="351"/>
      <c r="P181" s="350"/>
      <c r="Q181" s="351"/>
      <c r="R181" s="350"/>
      <c r="S181" s="351"/>
    </row>
    <row r="182" spans="1:19" x14ac:dyDescent="0.2">
      <c r="A182" s="350"/>
      <c r="B182" s="350"/>
      <c r="C182" s="350"/>
      <c r="D182" s="350"/>
      <c r="E182" s="350"/>
      <c r="F182" s="350"/>
      <c r="G182" s="350"/>
      <c r="H182" s="350"/>
      <c r="I182" s="350"/>
      <c r="J182" s="350"/>
      <c r="K182" s="350"/>
      <c r="L182" s="350"/>
      <c r="M182" s="350"/>
      <c r="N182" s="350"/>
      <c r="O182" s="351"/>
      <c r="P182" s="350"/>
      <c r="Q182" s="351"/>
      <c r="R182" s="350"/>
      <c r="S182" s="351"/>
    </row>
    <row r="183" spans="1:19" x14ac:dyDescent="0.2">
      <c r="A183" s="350"/>
      <c r="B183" s="350"/>
      <c r="C183" s="350"/>
      <c r="D183" s="350"/>
      <c r="E183" s="350"/>
      <c r="F183" s="350"/>
      <c r="G183" s="350"/>
      <c r="H183" s="350"/>
      <c r="I183" s="350"/>
      <c r="J183" s="350"/>
      <c r="K183" s="350"/>
      <c r="L183" s="350"/>
      <c r="M183" s="350"/>
      <c r="N183" s="350"/>
      <c r="O183" s="351"/>
      <c r="P183" s="350"/>
      <c r="Q183" s="351"/>
      <c r="R183" s="350"/>
      <c r="S183" s="351"/>
    </row>
    <row r="184" spans="1:19" x14ac:dyDescent="0.2">
      <c r="A184" s="350"/>
      <c r="B184" s="350"/>
      <c r="C184" s="350"/>
      <c r="D184" s="350"/>
      <c r="E184" s="350"/>
      <c r="F184" s="350"/>
      <c r="G184" s="350"/>
      <c r="H184" s="350"/>
      <c r="I184" s="350"/>
      <c r="J184" s="350"/>
      <c r="K184" s="350"/>
      <c r="L184" s="350"/>
      <c r="M184" s="350"/>
      <c r="N184" s="350"/>
      <c r="O184" s="351"/>
      <c r="P184" s="350"/>
      <c r="Q184" s="351"/>
      <c r="R184" s="350"/>
      <c r="S184" s="351"/>
    </row>
    <row r="185" spans="1:19" x14ac:dyDescent="0.2">
      <c r="A185" s="350"/>
      <c r="B185" s="350"/>
      <c r="C185" s="350"/>
      <c r="D185" s="350"/>
      <c r="E185" s="350"/>
      <c r="F185" s="350"/>
      <c r="G185" s="350"/>
      <c r="H185" s="350"/>
      <c r="I185" s="350"/>
      <c r="J185" s="350"/>
      <c r="K185" s="350"/>
      <c r="L185" s="350"/>
      <c r="M185" s="350"/>
      <c r="N185" s="350"/>
      <c r="O185" s="351"/>
      <c r="P185" s="350"/>
      <c r="Q185" s="351"/>
      <c r="R185" s="350"/>
      <c r="S185" s="351"/>
    </row>
    <row r="186" spans="1:19" x14ac:dyDescent="0.2">
      <c r="A186" s="350"/>
      <c r="B186" s="350"/>
      <c r="C186" s="350"/>
      <c r="D186" s="350"/>
      <c r="E186" s="350"/>
      <c r="F186" s="350"/>
      <c r="G186" s="350"/>
      <c r="H186" s="350"/>
      <c r="I186" s="350"/>
      <c r="J186" s="350"/>
      <c r="K186" s="350"/>
      <c r="L186" s="350"/>
      <c r="M186" s="350"/>
      <c r="N186" s="350"/>
      <c r="O186" s="351"/>
      <c r="P186" s="350"/>
      <c r="Q186" s="351"/>
      <c r="R186" s="350"/>
      <c r="S186" s="351"/>
    </row>
    <row r="187" spans="1:19" x14ac:dyDescent="0.2">
      <c r="A187" s="350"/>
      <c r="B187" s="350"/>
      <c r="C187" s="350"/>
      <c r="D187" s="350"/>
      <c r="E187" s="350"/>
      <c r="F187" s="350"/>
      <c r="G187" s="350"/>
      <c r="H187" s="350"/>
      <c r="I187" s="350"/>
      <c r="J187" s="350"/>
      <c r="K187" s="350"/>
      <c r="L187" s="350"/>
      <c r="M187" s="350"/>
      <c r="N187" s="350"/>
      <c r="O187" s="351"/>
      <c r="P187" s="350"/>
      <c r="Q187" s="351"/>
      <c r="R187" s="350"/>
      <c r="S187" s="351"/>
    </row>
    <row r="188" spans="1:19" x14ac:dyDescent="0.2">
      <c r="A188" s="350"/>
      <c r="B188" s="350"/>
      <c r="C188" s="350"/>
      <c r="D188" s="350"/>
      <c r="E188" s="350"/>
      <c r="F188" s="350"/>
      <c r="G188" s="350"/>
      <c r="H188" s="350"/>
      <c r="I188" s="350"/>
      <c r="J188" s="350"/>
      <c r="K188" s="350"/>
      <c r="L188" s="350"/>
      <c r="M188" s="350"/>
      <c r="N188" s="350"/>
      <c r="O188" s="351"/>
      <c r="P188" s="350"/>
      <c r="Q188" s="351"/>
      <c r="R188" s="350"/>
      <c r="S188" s="351"/>
    </row>
    <row r="189" spans="1:19" x14ac:dyDescent="0.2">
      <c r="A189" s="350"/>
      <c r="B189" s="350"/>
      <c r="C189" s="350"/>
      <c r="D189" s="350"/>
      <c r="E189" s="350"/>
      <c r="F189" s="350"/>
      <c r="G189" s="350"/>
      <c r="H189" s="350"/>
      <c r="I189" s="350"/>
      <c r="J189" s="350"/>
      <c r="K189" s="350"/>
      <c r="L189" s="350"/>
      <c r="M189" s="350"/>
      <c r="N189" s="350"/>
      <c r="O189" s="351"/>
      <c r="P189" s="350"/>
      <c r="Q189" s="351"/>
      <c r="R189" s="350"/>
      <c r="S189" s="351"/>
    </row>
    <row r="190" spans="1:19" x14ac:dyDescent="0.2">
      <c r="A190" s="350"/>
      <c r="B190" s="350"/>
      <c r="C190" s="350"/>
      <c r="D190" s="350"/>
      <c r="E190" s="350"/>
      <c r="F190" s="350"/>
      <c r="G190" s="350"/>
      <c r="H190" s="350"/>
      <c r="I190" s="350"/>
      <c r="J190" s="350"/>
      <c r="K190" s="350"/>
      <c r="L190" s="350"/>
      <c r="M190" s="350"/>
      <c r="N190" s="350"/>
      <c r="O190" s="351"/>
      <c r="P190" s="350"/>
      <c r="Q190" s="351"/>
      <c r="R190" s="350"/>
      <c r="S190" s="351"/>
    </row>
    <row r="191" spans="1:19" x14ac:dyDescent="0.2">
      <c r="A191" s="350"/>
      <c r="B191" s="350"/>
      <c r="C191" s="350"/>
      <c r="D191" s="350"/>
      <c r="E191" s="350"/>
      <c r="F191" s="350"/>
      <c r="G191" s="350"/>
      <c r="H191" s="350"/>
      <c r="I191" s="350"/>
      <c r="J191" s="350"/>
      <c r="K191" s="350"/>
      <c r="L191" s="350"/>
      <c r="M191" s="350"/>
      <c r="N191" s="350"/>
      <c r="O191" s="351"/>
      <c r="P191" s="350"/>
      <c r="Q191" s="350"/>
      <c r="R191" s="350"/>
      <c r="S191" s="350"/>
    </row>
    <row r="192" spans="1:19" x14ac:dyDescent="0.2">
      <c r="A192" s="350"/>
      <c r="B192" s="350"/>
      <c r="C192" s="350"/>
      <c r="D192" s="350"/>
      <c r="E192" s="350"/>
      <c r="F192" s="350"/>
      <c r="G192" s="350"/>
      <c r="H192" s="350"/>
      <c r="I192" s="350"/>
      <c r="J192" s="350"/>
      <c r="K192" s="350"/>
      <c r="L192" s="350"/>
      <c r="M192" s="350"/>
      <c r="N192" s="350"/>
      <c r="O192" s="351"/>
      <c r="P192" s="350"/>
      <c r="Q192" s="350"/>
      <c r="R192" s="350"/>
      <c r="S192" s="350"/>
    </row>
    <row r="193" spans="1:19" x14ac:dyDescent="0.2">
      <c r="A193" s="350"/>
      <c r="B193" s="350"/>
      <c r="C193" s="350"/>
      <c r="D193" s="350"/>
      <c r="E193" s="350"/>
      <c r="F193" s="350"/>
      <c r="G193" s="350"/>
      <c r="H193" s="350"/>
      <c r="I193" s="350"/>
      <c r="J193" s="350"/>
      <c r="K193" s="350"/>
      <c r="L193" s="350"/>
      <c r="M193" s="350"/>
      <c r="N193" s="350"/>
      <c r="O193" s="350"/>
      <c r="P193" s="350"/>
      <c r="Q193" s="350"/>
      <c r="R193" s="350"/>
      <c r="S193" s="350"/>
    </row>
    <row r="194" spans="1:19" x14ac:dyDescent="0.2">
      <c r="A194" s="350"/>
      <c r="B194" s="350"/>
      <c r="C194" s="350"/>
      <c r="D194" s="350"/>
      <c r="E194" s="350"/>
      <c r="F194" s="350"/>
      <c r="G194" s="350"/>
      <c r="H194" s="350"/>
      <c r="I194" s="350"/>
      <c r="J194" s="350"/>
      <c r="K194" s="350"/>
      <c r="L194" s="350"/>
      <c r="M194" s="350"/>
      <c r="N194" s="350"/>
      <c r="O194" s="350"/>
      <c r="P194" s="350"/>
      <c r="Q194" s="350"/>
      <c r="R194" s="350"/>
      <c r="S194" s="350"/>
    </row>
    <row r="195" spans="1:19" x14ac:dyDescent="0.2">
      <c r="A195" s="350"/>
      <c r="B195" s="350"/>
      <c r="C195" s="350"/>
      <c r="D195" s="350"/>
      <c r="E195" s="350"/>
      <c r="F195" s="350"/>
      <c r="G195" s="350"/>
      <c r="H195" s="350"/>
      <c r="I195" s="350"/>
      <c r="J195" s="350"/>
      <c r="K195" s="350"/>
      <c r="L195" s="350"/>
      <c r="M195" s="350"/>
      <c r="N195" s="350"/>
      <c r="O195" s="350"/>
      <c r="P195" s="350"/>
      <c r="Q195" s="350"/>
      <c r="R195" s="350"/>
      <c r="S195" s="350"/>
    </row>
    <row r="196" spans="1:19" x14ac:dyDescent="0.2">
      <c r="A196" s="350"/>
      <c r="B196" s="350"/>
      <c r="C196" s="350"/>
      <c r="D196" s="350"/>
      <c r="E196" s="350"/>
      <c r="F196" s="350"/>
      <c r="G196" s="350"/>
      <c r="H196" s="350"/>
      <c r="I196" s="350"/>
      <c r="J196" s="350"/>
      <c r="K196" s="350"/>
      <c r="L196" s="350"/>
      <c r="M196" s="350"/>
      <c r="N196" s="350"/>
      <c r="O196" s="350"/>
      <c r="P196" s="350"/>
      <c r="Q196" s="350"/>
      <c r="R196" s="350"/>
      <c r="S196" s="350"/>
    </row>
    <row r="197" spans="1:19" x14ac:dyDescent="0.2">
      <c r="A197" s="350"/>
      <c r="B197" s="350"/>
      <c r="C197" s="350"/>
      <c r="D197" s="350"/>
      <c r="E197" s="350"/>
      <c r="F197" s="350"/>
      <c r="G197" s="350"/>
      <c r="H197" s="350"/>
      <c r="I197" s="350"/>
      <c r="J197" s="350"/>
      <c r="K197" s="350"/>
      <c r="L197" s="350"/>
      <c r="M197" s="350"/>
      <c r="N197" s="350"/>
      <c r="O197" s="350"/>
      <c r="P197" s="350"/>
      <c r="Q197" s="350"/>
      <c r="R197" s="350"/>
      <c r="S197" s="350"/>
    </row>
    <row r="198" spans="1:19" x14ac:dyDescent="0.2">
      <c r="A198" s="350"/>
      <c r="B198" s="350"/>
      <c r="C198" s="350"/>
      <c r="D198" s="350"/>
      <c r="E198" s="350"/>
      <c r="F198" s="350"/>
      <c r="G198" s="350"/>
      <c r="H198" s="350"/>
      <c r="I198" s="350"/>
      <c r="J198" s="350"/>
      <c r="K198" s="350"/>
      <c r="L198" s="350"/>
      <c r="M198" s="350"/>
      <c r="N198" s="350"/>
      <c r="O198" s="350"/>
      <c r="P198" s="350"/>
      <c r="Q198" s="350"/>
      <c r="R198" s="350"/>
      <c r="S198" s="350"/>
    </row>
    <row r="199" spans="1:19" x14ac:dyDescent="0.2">
      <c r="A199" s="350"/>
      <c r="B199" s="350"/>
      <c r="C199" s="350"/>
      <c r="D199" s="350"/>
      <c r="E199" s="350"/>
      <c r="F199" s="350"/>
      <c r="G199" s="350"/>
      <c r="H199" s="350"/>
      <c r="I199" s="350"/>
      <c r="J199" s="350"/>
      <c r="K199" s="350"/>
      <c r="L199" s="350"/>
      <c r="M199" s="350"/>
      <c r="N199" s="350"/>
      <c r="O199" s="350"/>
      <c r="P199" s="350"/>
      <c r="Q199" s="350"/>
      <c r="R199" s="350"/>
      <c r="S199" s="350"/>
    </row>
    <row r="200" spans="1:19" x14ac:dyDescent="0.2">
      <c r="A200" s="350"/>
      <c r="B200" s="350"/>
      <c r="C200" s="350"/>
      <c r="D200" s="350"/>
      <c r="E200" s="350"/>
      <c r="F200" s="350"/>
      <c r="G200" s="350"/>
      <c r="H200" s="350"/>
      <c r="I200" s="350"/>
      <c r="J200" s="350"/>
      <c r="K200" s="350"/>
      <c r="L200" s="350"/>
      <c r="M200" s="350"/>
      <c r="N200" s="350"/>
      <c r="O200" s="350"/>
      <c r="P200" s="350"/>
      <c r="Q200" s="350"/>
      <c r="R200" s="350"/>
      <c r="S200" s="350"/>
    </row>
    <row r="201" spans="1:19" x14ac:dyDescent="0.2">
      <c r="A201" s="350"/>
      <c r="B201" s="350"/>
      <c r="C201" s="350"/>
      <c r="D201" s="350"/>
      <c r="E201" s="350"/>
      <c r="F201" s="350"/>
      <c r="G201" s="350"/>
      <c r="H201" s="350"/>
      <c r="I201" s="350"/>
      <c r="J201" s="350"/>
      <c r="K201" s="350"/>
      <c r="L201" s="350"/>
      <c r="M201" s="350"/>
      <c r="N201" s="350"/>
      <c r="O201" s="350"/>
      <c r="P201" s="350"/>
      <c r="Q201" s="350"/>
      <c r="R201" s="350"/>
      <c r="S201" s="350"/>
    </row>
    <row r="202" spans="1:19" x14ac:dyDescent="0.2">
      <c r="A202" s="350"/>
      <c r="B202" s="350"/>
      <c r="C202" s="350"/>
      <c r="D202" s="350"/>
      <c r="E202" s="350"/>
      <c r="F202" s="350"/>
      <c r="G202" s="350"/>
      <c r="H202" s="350"/>
      <c r="I202" s="350"/>
      <c r="J202" s="350"/>
      <c r="K202" s="350"/>
      <c r="L202" s="350"/>
      <c r="M202" s="350"/>
      <c r="N202" s="350"/>
      <c r="O202" s="350"/>
      <c r="P202" s="350"/>
      <c r="Q202" s="350"/>
      <c r="R202" s="350"/>
      <c r="S202" s="350"/>
    </row>
    <row r="203" spans="1:19" x14ac:dyDescent="0.2">
      <c r="A203" s="350"/>
      <c r="B203" s="350"/>
      <c r="C203" s="350"/>
      <c r="D203" s="350"/>
      <c r="E203" s="350"/>
      <c r="F203" s="350"/>
      <c r="G203" s="350"/>
      <c r="H203" s="350"/>
      <c r="I203" s="350"/>
      <c r="J203" s="350"/>
      <c r="K203" s="350"/>
      <c r="L203" s="350"/>
      <c r="M203" s="350"/>
      <c r="N203" s="350"/>
      <c r="O203" s="350"/>
      <c r="P203" s="350"/>
      <c r="Q203" s="350"/>
      <c r="R203" s="350"/>
      <c r="S203" s="350"/>
    </row>
    <row r="204" spans="1:19" x14ac:dyDescent="0.2">
      <c r="A204" s="350"/>
      <c r="B204" s="350"/>
      <c r="C204" s="350"/>
      <c r="D204" s="350"/>
      <c r="E204" s="350"/>
      <c r="F204" s="350"/>
      <c r="G204" s="350"/>
      <c r="H204" s="350"/>
      <c r="I204" s="350"/>
      <c r="J204" s="350"/>
      <c r="K204" s="350"/>
      <c r="L204" s="350"/>
      <c r="M204" s="350"/>
      <c r="N204" s="350"/>
      <c r="O204" s="350"/>
      <c r="P204" s="350"/>
      <c r="Q204" s="350"/>
      <c r="R204" s="350"/>
      <c r="S204" s="350"/>
    </row>
    <row r="205" spans="1:19" x14ac:dyDescent="0.2">
      <c r="A205" s="350"/>
      <c r="B205" s="350"/>
      <c r="C205" s="350"/>
      <c r="D205" s="350"/>
      <c r="E205" s="350"/>
      <c r="F205" s="350"/>
      <c r="G205" s="350"/>
      <c r="H205" s="350"/>
      <c r="I205" s="350"/>
      <c r="J205" s="350"/>
      <c r="K205" s="350"/>
      <c r="L205" s="350"/>
      <c r="M205" s="350"/>
      <c r="N205" s="350"/>
      <c r="O205" s="350"/>
      <c r="P205" s="350"/>
      <c r="Q205" s="350"/>
      <c r="R205" s="350"/>
      <c r="S205" s="350"/>
    </row>
    <row r="206" spans="1:19" x14ac:dyDescent="0.2">
      <c r="A206" s="350"/>
      <c r="B206" s="350"/>
      <c r="C206" s="350"/>
      <c r="D206" s="350"/>
      <c r="E206" s="350"/>
      <c r="F206" s="350"/>
      <c r="G206" s="350"/>
      <c r="H206" s="350"/>
      <c r="I206" s="350"/>
      <c r="J206" s="350"/>
      <c r="K206" s="350"/>
      <c r="L206" s="350"/>
      <c r="M206" s="350"/>
      <c r="N206" s="350"/>
      <c r="O206" s="350"/>
      <c r="P206" s="350"/>
      <c r="Q206" s="350"/>
      <c r="R206" s="350"/>
      <c r="S206" s="350"/>
    </row>
    <row r="207" spans="1:19" x14ac:dyDescent="0.2">
      <c r="A207" s="350"/>
      <c r="B207" s="350"/>
      <c r="C207" s="350"/>
      <c r="D207" s="350"/>
      <c r="E207" s="350"/>
      <c r="F207" s="350"/>
      <c r="G207" s="350"/>
      <c r="H207" s="350"/>
      <c r="I207" s="350"/>
      <c r="J207" s="350"/>
      <c r="K207" s="350"/>
      <c r="L207" s="350"/>
      <c r="M207" s="350"/>
      <c r="N207" s="350"/>
      <c r="O207" s="350"/>
      <c r="P207" s="350"/>
      <c r="Q207" s="350"/>
      <c r="R207" s="350"/>
      <c r="S207" s="350"/>
    </row>
    <row r="208" spans="1:19" x14ac:dyDescent="0.2">
      <c r="A208" s="350"/>
      <c r="B208" s="350"/>
      <c r="C208" s="350"/>
      <c r="D208" s="350"/>
      <c r="E208" s="350"/>
      <c r="F208" s="350"/>
      <c r="G208" s="350"/>
      <c r="H208" s="350"/>
      <c r="I208" s="350"/>
      <c r="J208" s="350"/>
      <c r="K208" s="350"/>
      <c r="L208" s="350"/>
      <c r="M208" s="350"/>
      <c r="N208" s="350"/>
      <c r="O208" s="350"/>
      <c r="P208" s="350"/>
      <c r="Q208" s="350"/>
      <c r="R208" s="350"/>
      <c r="S208" s="350"/>
    </row>
    <row r="209" spans="1:19" x14ac:dyDescent="0.2">
      <c r="A209" s="350"/>
      <c r="B209" s="350"/>
      <c r="C209" s="350"/>
      <c r="D209" s="350"/>
      <c r="E209" s="350"/>
      <c r="F209" s="350"/>
      <c r="G209" s="350"/>
      <c r="H209" s="350"/>
      <c r="I209" s="350"/>
      <c r="J209" s="350"/>
      <c r="K209" s="350"/>
      <c r="L209" s="350"/>
      <c r="M209" s="350"/>
      <c r="N209" s="350"/>
      <c r="O209" s="350"/>
      <c r="P209" s="350"/>
      <c r="Q209" s="350"/>
      <c r="R209" s="350"/>
      <c r="S209" s="350"/>
    </row>
    <row r="210" spans="1:19" x14ac:dyDescent="0.2">
      <c r="A210" s="350"/>
      <c r="B210" s="350"/>
      <c r="C210" s="350"/>
      <c r="D210" s="350"/>
      <c r="E210" s="350"/>
      <c r="F210" s="350"/>
      <c r="G210" s="350"/>
      <c r="H210" s="350"/>
      <c r="I210" s="350"/>
      <c r="J210" s="350"/>
      <c r="K210" s="350"/>
      <c r="L210" s="350"/>
      <c r="M210" s="350"/>
      <c r="N210" s="350"/>
      <c r="O210" s="350"/>
      <c r="P210" s="350"/>
      <c r="Q210" s="350"/>
      <c r="R210" s="350"/>
      <c r="S210" s="350"/>
    </row>
    <row r="211" spans="1:19" x14ac:dyDescent="0.2">
      <c r="A211" s="350"/>
      <c r="B211" s="350"/>
      <c r="C211" s="350"/>
      <c r="D211" s="350"/>
      <c r="E211" s="350"/>
      <c r="F211" s="350"/>
      <c r="G211" s="350"/>
      <c r="H211" s="350"/>
      <c r="I211" s="350"/>
      <c r="J211" s="350"/>
      <c r="K211" s="350"/>
      <c r="L211" s="350"/>
      <c r="M211" s="350"/>
      <c r="N211" s="350"/>
      <c r="O211" s="350"/>
      <c r="P211" s="350"/>
      <c r="Q211" s="350"/>
      <c r="R211" s="350"/>
      <c r="S211" s="350"/>
    </row>
    <row r="212" spans="1:19" x14ac:dyDescent="0.2">
      <c r="A212" s="350"/>
      <c r="B212" s="350"/>
      <c r="C212" s="350"/>
      <c r="D212" s="350"/>
      <c r="E212" s="350"/>
      <c r="F212" s="350"/>
      <c r="G212" s="350"/>
      <c r="H212" s="350"/>
      <c r="I212" s="350"/>
      <c r="J212" s="350"/>
      <c r="K212" s="350"/>
      <c r="L212" s="350"/>
      <c r="M212" s="350"/>
      <c r="N212" s="350"/>
      <c r="O212" s="350"/>
      <c r="P212" s="350"/>
      <c r="Q212" s="350"/>
      <c r="R212" s="350"/>
      <c r="S212" s="350"/>
    </row>
    <row r="213" spans="1:19" x14ac:dyDescent="0.2">
      <c r="A213" s="350"/>
      <c r="B213" s="350"/>
      <c r="C213" s="350"/>
      <c r="D213" s="350"/>
      <c r="E213" s="350"/>
      <c r="F213" s="350"/>
      <c r="G213" s="350"/>
      <c r="H213" s="350"/>
      <c r="I213" s="350"/>
      <c r="J213" s="350"/>
      <c r="K213" s="350"/>
      <c r="L213" s="350"/>
      <c r="M213" s="350"/>
      <c r="N213" s="350"/>
      <c r="O213" s="350"/>
      <c r="P213" s="350"/>
      <c r="Q213" s="350"/>
      <c r="R213" s="350"/>
      <c r="S213" s="350"/>
    </row>
    <row r="214" spans="1:19" x14ac:dyDescent="0.2">
      <c r="A214" s="350"/>
      <c r="B214" s="350"/>
      <c r="C214" s="350"/>
      <c r="D214" s="350"/>
      <c r="E214" s="350"/>
      <c r="F214" s="350"/>
      <c r="G214" s="350"/>
      <c r="H214" s="350"/>
      <c r="I214" s="350"/>
      <c r="J214" s="350"/>
      <c r="K214" s="350"/>
      <c r="L214" s="350"/>
      <c r="M214" s="350"/>
      <c r="N214" s="350"/>
      <c r="O214" s="350"/>
      <c r="P214" s="350"/>
      <c r="Q214" s="350"/>
      <c r="R214" s="350"/>
      <c r="S214" s="350"/>
    </row>
    <row r="215" spans="1:19" x14ac:dyDescent="0.2">
      <c r="A215" s="350"/>
      <c r="B215" s="350"/>
      <c r="C215" s="350"/>
      <c r="D215" s="350"/>
      <c r="E215" s="350"/>
      <c r="F215" s="350"/>
      <c r="G215" s="350"/>
      <c r="H215" s="350"/>
      <c r="I215" s="350"/>
      <c r="J215" s="350"/>
      <c r="K215" s="350"/>
      <c r="L215" s="350"/>
      <c r="M215" s="350"/>
      <c r="N215" s="350"/>
      <c r="O215" s="350"/>
      <c r="P215" s="350"/>
      <c r="Q215" s="350"/>
      <c r="R215" s="350"/>
      <c r="S215" s="350"/>
    </row>
    <row r="216" spans="1:19" x14ac:dyDescent="0.2">
      <c r="A216" s="350"/>
      <c r="B216" s="350"/>
      <c r="C216" s="350"/>
      <c r="D216" s="350"/>
      <c r="E216" s="350"/>
      <c r="F216" s="350"/>
      <c r="G216" s="350"/>
      <c r="H216" s="350"/>
      <c r="I216" s="350"/>
      <c r="J216" s="350"/>
      <c r="K216" s="350"/>
      <c r="L216" s="350"/>
      <c r="M216" s="350"/>
      <c r="N216" s="350"/>
      <c r="O216" s="350"/>
      <c r="P216" s="350"/>
      <c r="Q216" s="350"/>
      <c r="R216" s="350"/>
      <c r="S216" s="350"/>
    </row>
    <row r="217" spans="1:19" x14ac:dyDescent="0.2">
      <c r="A217" s="350"/>
      <c r="B217" s="350"/>
      <c r="C217" s="350"/>
      <c r="D217" s="350"/>
      <c r="E217" s="350"/>
      <c r="F217" s="350"/>
      <c r="G217" s="350"/>
      <c r="H217" s="350"/>
      <c r="I217" s="350"/>
      <c r="J217" s="350"/>
      <c r="K217" s="350"/>
      <c r="L217" s="350"/>
      <c r="M217" s="350"/>
      <c r="N217" s="350"/>
      <c r="O217" s="350"/>
      <c r="P217" s="350"/>
      <c r="Q217" s="350"/>
      <c r="R217" s="350"/>
      <c r="S217" s="350"/>
    </row>
    <row r="218" spans="1:19" x14ac:dyDescent="0.2">
      <c r="A218" s="350"/>
      <c r="B218" s="350"/>
      <c r="C218" s="350"/>
      <c r="D218" s="350"/>
      <c r="E218" s="350"/>
      <c r="F218" s="350"/>
      <c r="G218" s="350"/>
      <c r="H218" s="350"/>
      <c r="I218" s="350"/>
      <c r="J218" s="350"/>
      <c r="K218" s="350"/>
      <c r="L218" s="350"/>
      <c r="M218" s="350"/>
      <c r="N218" s="350"/>
      <c r="O218" s="350"/>
      <c r="P218" s="350"/>
      <c r="Q218" s="350"/>
      <c r="R218" s="350"/>
      <c r="S218" s="350"/>
    </row>
    <row r="219" spans="1:19" x14ac:dyDescent="0.2">
      <c r="A219" s="350"/>
      <c r="B219" s="350"/>
      <c r="C219" s="350"/>
      <c r="D219" s="350"/>
      <c r="E219" s="350"/>
      <c r="F219" s="350"/>
      <c r="G219" s="350"/>
      <c r="H219" s="350"/>
      <c r="I219" s="350"/>
      <c r="J219" s="350"/>
      <c r="K219" s="350"/>
      <c r="L219" s="350"/>
      <c r="M219" s="350"/>
      <c r="N219" s="350"/>
      <c r="O219" s="350"/>
      <c r="P219" s="350"/>
      <c r="Q219" s="350"/>
      <c r="R219" s="350"/>
      <c r="S219" s="350"/>
    </row>
    <row r="220" spans="1:19" x14ac:dyDescent="0.2">
      <c r="A220" s="350"/>
      <c r="B220" s="350"/>
      <c r="C220" s="350"/>
      <c r="D220" s="350"/>
      <c r="E220" s="350"/>
      <c r="F220" s="350"/>
      <c r="G220" s="350"/>
      <c r="H220" s="350"/>
      <c r="I220" s="350"/>
      <c r="J220" s="350"/>
      <c r="K220" s="350"/>
      <c r="L220" s="350"/>
      <c r="M220" s="350"/>
      <c r="N220" s="350"/>
      <c r="O220" s="350"/>
      <c r="P220" s="350"/>
      <c r="Q220" s="350"/>
      <c r="R220" s="350"/>
      <c r="S220" s="350"/>
    </row>
    <row r="221" spans="1:19" x14ac:dyDescent="0.2">
      <c r="A221" s="350"/>
      <c r="B221" s="350"/>
      <c r="C221" s="350"/>
      <c r="D221" s="350"/>
      <c r="E221" s="350"/>
      <c r="F221" s="350"/>
      <c r="G221" s="350"/>
      <c r="H221" s="350"/>
      <c r="I221" s="350"/>
      <c r="J221" s="350"/>
      <c r="K221" s="350"/>
      <c r="L221" s="350"/>
      <c r="M221" s="350"/>
      <c r="N221" s="350"/>
      <c r="O221" s="350"/>
      <c r="P221" s="350"/>
      <c r="Q221" s="350"/>
      <c r="R221" s="350"/>
      <c r="S221" s="350"/>
    </row>
    <row r="222" spans="1:19" x14ac:dyDescent="0.2">
      <c r="A222" s="350"/>
      <c r="B222" s="350"/>
      <c r="C222" s="350"/>
      <c r="D222" s="350"/>
      <c r="E222" s="350"/>
      <c r="F222" s="350"/>
      <c r="G222" s="350"/>
      <c r="H222" s="350"/>
      <c r="I222" s="350"/>
      <c r="J222" s="350"/>
      <c r="K222" s="350"/>
      <c r="L222" s="350"/>
      <c r="M222" s="350"/>
      <c r="N222" s="350"/>
      <c r="O222" s="350"/>
      <c r="P222" s="350"/>
      <c r="Q222" s="350"/>
      <c r="R222" s="350"/>
      <c r="S222" s="350"/>
    </row>
    <row r="223" spans="1:19" x14ac:dyDescent="0.2">
      <c r="A223" s="350"/>
      <c r="B223" s="350"/>
      <c r="C223" s="350"/>
      <c r="D223" s="350"/>
      <c r="E223" s="350"/>
      <c r="F223" s="350"/>
      <c r="G223" s="350"/>
      <c r="H223" s="350"/>
      <c r="I223" s="350"/>
      <c r="J223" s="350"/>
      <c r="K223" s="350"/>
      <c r="L223" s="350"/>
      <c r="M223" s="350"/>
      <c r="N223" s="350"/>
      <c r="O223" s="350"/>
      <c r="P223" s="350"/>
      <c r="Q223" s="350"/>
      <c r="R223" s="350"/>
      <c r="S223" s="350"/>
    </row>
    <row r="224" spans="1:19" x14ac:dyDescent="0.2">
      <c r="A224" s="350"/>
      <c r="B224" s="350"/>
      <c r="C224" s="350"/>
      <c r="D224" s="350"/>
      <c r="E224" s="350"/>
      <c r="F224" s="350"/>
      <c r="G224" s="350"/>
      <c r="H224" s="350"/>
      <c r="I224" s="350"/>
      <c r="J224" s="350"/>
      <c r="K224" s="350"/>
      <c r="L224" s="350"/>
      <c r="M224" s="350"/>
      <c r="N224" s="350"/>
      <c r="O224" s="350"/>
      <c r="P224" s="350"/>
      <c r="Q224" s="350"/>
      <c r="R224" s="350"/>
      <c r="S224" s="350"/>
    </row>
    <row r="225" spans="1:19" x14ac:dyDescent="0.2">
      <c r="A225" s="350"/>
      <c r="B225" s="350"/>
      <c r="C225" s="350"/>
      <c r="D225" s="350"/>
      <c r="E225" s="350"/>
      <c r="F225" s="350"/>
      <c r="G225" s="350"/>
      <c r="H225" s="350"/>
      <c r="I225" s="350"/>
      <c r="J225" s="350"/>
      <c r="K225" s="350"/>
      <c r="L225" s="350"/>
      <c r="M225" s="350"/>
      <c r="N225" s="350"/>
      <c r="O225" s="350"/>
      <c r="P225" s="350"/>
      <c r="Q225" s="350"/>
      <c r="R225" s="350"/>
      <c r="S225" s="350"/>
    </row>
    <row r="226" spans="1:19" x14ac:dyDescent="0.2">
      <c r="A226" s="350"/>
      <c r="B226" s="350"/>
      <c r="C226" s="350"/>
      <c r="D226" s="350"/>
      <c r="E226" s="350"/>
      <c r="F226" s="350"/>
      <c r="G226" s="350"/>
      <c r="H226" s="350"/>
      <c r="I226" s="350"/>
      <c r="J226" s="350"/>
      <c r="K226" s="350"/>
      <c r="L226" s="350"/>
      <c r="M226" s="350"/>
      <c r="N226" s="350"/>
      <c r="O226" s="350"/>
      <c r="P226" s="350"/>
      <c r="Q226" s="350"/>
      <c r="R226" s="350"/>
      <c r="S226" s="350"/>
    </row>
    <row r="227" spans="1:19" x14ac:dyDescent="0.2">
      <c r="A227" s="350"/>
      <c r="B227" s="350"/>
      <c r="C227" s="350"/>
      <c r="D227" s="350"/>
      <c r="E227" s="350"/>
      <c r="F227" s="350"/>
      <c r="G227" s="350"/>
      <c r="H227" s="350"/>
      <c r="I227" s="350"/>
      <c r="J227" s="350"/>
      <c r="K227" s="350"/>
      <c r="L227" s="350"/>
      <c r="M227" s="350"/>
      <c r="N227" s="350"/>
      <c r="O227" s="350"/>
      <c r="P227" s="350"/>
      <c r="Q227" s="350"/>
      <c r="R227" s="350"/>
      <c r="S227" s="350"/>
    </row>
    <row r="228" spans="1:19" x14ac:dyDescent="0.2">
      <c r="A228" s="350"/>
      <c r="B228" s="350"/>
      <c r="C228" s="350"/>
      <c r="D228" s="350"/>
      <c r="E228" s="350"/>
      <c r="F228" s="350"/>
      <c r="G228" s="350"/>
      <c r="H228" s="350"/>
      <c r="I228" s="350"/>
      <c r="J228" s="350"/>
      <c r="K228" s="350"/>
      <c r="L228" s="350"/>
      <c r="M228" s="350"/>
      <c r="N228" s="350"/>
      <c r="O228" s="350"/>
      <c r="P228" s="350"/>
      <c r="Q228" s="350"/>
      <c r="R228" s="350"/>
      <c r="S228" s="350"/>
    </row>
    <row r="229" spans="1:19" x14ac:dyDescent="0.2">
      <c r="A229" s="350"/>
      <c r="B229" s="350"/>
      <c r="C229" s="350"/>
      <c r="D229" s="350"/>
      <c r="E229" s="350"/>
      <c r="F229" s="350"/>
      <c r="G229" s="350"/>
      <c r="H229" s="350"/>
      <c r="I229" s="350"/>
      <c r="J229" s="350"/>
      <c r="K229" s="350"/>
      <c r="L229" s="350"/>
      <c r="M229" s="350"/>
      <c r="N229" s="350"/>
      <c r="O229" s="350"/>
      <c r="P229" s="350"/>
      <c r="Q229" s="350"/>
      <c r="R229" s="350"/>
      <c r="S229" s="350"/>
    </row>
    <row r="230" spans="1:19" x14ac:dyDescent="0.2">
      <c r="A230" s="350"/>
      <c r="B230" s="350"/>
      <c r="C230" s="350"/>
      <c r="D230" s="350"/>
      <c r="E230" s="350"/>
      <c r="F230" s="350"/>
      <c r="G230" s="350"/>
      <c r="H230" s="350"/>
      <c r="I230" s="350"/>
      <c r="J230" s="350"/>
      <c r="K230" s="350"/>
      <c r="L230" s="350"/>
      <c r="M230" s="350"/>
      <c r="N230" s="350"/>
      <c r="O230" s="350"/>
      <c r="P230" s="350"/>
      <c r="Q230" s="350"/>
      <c r="R230" s="350"/>
      <c r="S230" s="350"/>
    </row>
    <row r="231" spans="1:19" x14ac:dyDescent="0.2">
      <c r="A231" s="350"/>
      <c r="B231" s="350"/>
      <c r="C231" s="350"/>
      <c r="D231" s="350"/>
      <c r="E231" s="350"/>
      <c r="F231" s="350"/>
      <c r="G231" s="350"/>
      <c r="H231" s="350"/>
      <c r="I231" s="350"/>
      <c r="J231" s="350"/>
      <c r="K231" s="350"/>
      <c r="L231" s="350"/>
      <c r="M231" s="350"/>
      <c r="N231" s="350"/>
      <c r="O231" s="350"/>
      <c r="P231" s="350"/>
      <c r="Q231" s="350"/>
      <c r="R231" s="350"/>
      <c r="S231" s="350"/>
    </row>
    <row r="232" spans="1:19" x14ac:dyDescent="0.2">
      <c r="A232" s="350"/>
      <c r="B232" s="350"/>
      <c r="C232" s="350"/>
      <c r="D232" s="350"/>
      <c r="E232" s="350"/>
      <c r="F232" s="350"/>
      <c r="G232" s="350"/>
      <c r="H232" s="350"/>
      <c r="I232" s="350"/>
      <c r="J232" s="350"/>
      <c r="K232" s="350"/>
      <c r="L232" s="350"/>
      <c r="M232" s="350"/>
      <c r="N232" s="350"/>
      <c r="O232" s="350"/>
      <c r="P232" s="350"/>
      <c r="Q232" s="350"/>
      <c r="R232" s="350"/>
      <c r="S232" s="350"/>
    </row>
    <row r="233" spans="1:19" x14ac:dyDescent="0.2">
      <c r="A233" s="350"/>
      <c r="B233" s="350"/>
      <c r="C233" s="350"/>
      <c r="D233" s="350"/>
      <c r="E233" s="350"/>
      <c r="F233" s="350"/>
      <c r="G233" s="350"/>
      <c r="H233" s="350"/>
      <c r="I233" s="350"/>
      <c r="J233" s="350"/>
      <c r="K233" s="350"/>
      <c r="L233" s="350"/>
      <c r="M233" s="350"/>
      <c r="N233" s="350"/>
      <c r="O233" s="350"/>
      <c r="P233" s="350"/>
      <c r="Q233" s="350"/>
      <c r="R233" s="350"/>
      <c r="S233" s="350"/>
    </row>
    <row r="234" spans="1:19" x14ac:dyDescent="0.2">
      <c r="A234" s="350"/>
      <c r="B234" s="350"/>
      <c r="C234" s="350"/>
      <c r="D234" s="350"/>
      <c r="E234" s="350"/>
      <c r="F234" s="350"/>
      <c r="G234" s="350"/>
      <c r="H234" s="350"/>
      <c r="I234" s="350"/>
      <c r="J234" s="350"/>
      <c r="K234" s="350"/>
      <c r="L234" s="350"/>
      <c r="M234" s="350"/>
      <c r="N234" s="350"/>
      <c r="O234" s="350"/>
      <c r="P234" s="350"/>
      <c r="Q234" s="350"/>
      <c r="R234" s="350"/>
      <c r="S234" s="350"/>
    </row>
    <row r="235" spans="1:19" x14ac:dyDescent="0.2">
      <c r="A235" s="350"/>
      <c r="B235" s="350"/>
      <c r="C235" s="350"/>
      <c r="D235" s="350"/>
      <c r="E235" s="350"/>
      <c r="F235" s="350"/>
      <c r="G235" s="350"/>
      <c r="H235" s="350"/>
      <c r="I235" s="350"/>
      <c r="J235" s="350"/>
      <c r="K235" s="350"/>
      <c r="L235" s="350"/>
      <c r="M235" s="350"/>
      <c r="N235" s="350"/>
      <c r="O235" s="350"/>
      <c r="P235" s="350"/>
      <c r="Q235" s="350"/>
      <c r="R235" s="350"/>
      <c r="S235" s="350"/>
    </row>
    <row r="236" spans="1:19" x14ac:dyDescent="0.2">
      <c r="A236" s="350"/>
      <c r="B236" s="350"/>
      <c r="C236" s="350"/>
      <c r="D236" s="350"/>
      <c r="E236" s="350"/>
      <c r="F236" s="350"/>
      <c r="G236" s="350"/>
      <c r="H236" s="350"/>
      <c r="I236" s="350"/>
      <c r="J236" s="350"/>
      <c r="K236" s="350"/>
      <c r="L236" s="350"/>
      <c r="M236" s="350"/>
      <c r="N236" s="350"/>
      <c r="O236" s="350"/>
      <c r="P236" s="350"/>
      <c r="Q236" s="350"/>
      <c r="R236" s="350"/>
      <c r="S236" s="350"/>
    </row>
    <row r="237" spans="1:19" x14ac:dyDescent="0.2">
      <c r="A237" s="350"/>
      <c r="B237" s="350"/>
      <c r="C237" s="350"/>
      <c r="D237" s="350"/>
      <c r="E237" s="350"/>
      <c r="F237" s="350"/>
      <c r="G237" s="350"/>
      <c r="H237" s="350"/>
      <c r="I237" s="350"/>
      <c r="J237" s="350"/>
      <c r="K237" s="350"/>
      <c r="L237" s="350"/>
      <c r="M237" s="350"/>
      <c r="N237" s="350"/>
      <c r="O237" s="350"/>
      <c r="P237" s="350"/>
      <c r="Q237" s="350"/>
      <c r="R237" s="350"/>
      <c r="S237" s="350"/>
    </row>
    <row r="238" spans="1:19" x14ac:dyDescent="0.2">
      <c r="A238" s="350"/>
      <c r="B238" s="350"/>
      <c r="C238" s="350"/>
      <c r="D238" s="350"/>
      <c r="E238" s="350"/>
      <c r="F238" s="350"/>
      <c r="G238" s="350"/>
      <c r="H238" s="350"/>
      <c r="I238" s="350"/>
      <c r="J238" s="350"/>
      <c r="K238" s="350"/>
      <c r="L238" s="350"/>
      <c r="M238" s="350"/>
      <c r="N238" s="350"/>
      <c r="O238" s="350"/>
      <c r="P238" s="350"/>
      <c r="Q238" s="350"/>
      <c r="R238" s="350"/>
      <c r="S238" s="350"/>
    </row>
    <row r="239" spans="1:19" x14ac:dyDescent="0.2">
      <c r="A239" s="350"/>
      <c r="B239" s="350"/>
      <c r="C239" s="350"/>
      <c r="D239" s="350"/>
      <c r="E239" s="350"/>
      <c r="F239" s="350"/>
      <c r="G239" s="350"/>
      <c r="H239" s="350"/>
      <c r="I239" s="350"/>
      <c r="J239" s="350"/>
      <c r="K239" s="350"/>
      <c r="L239" s="350"/>
      <c r="M239" s="350"/>
      <c r="N239" s="350"/>
      <c r="O239" s="350"/>
      <c r="P239" s="350"/>
      <c r="Q239" s="350"/>
      <c r="R239" s="350"/>
      <c r="S239" s="350"/>
    </row>
    <row r="240" spans="1:19" x14ac:dyDescent="0.2">
      <c r="A240" s="350"/>
      <c r="B240" s="350"/>
      <c r="C240" s="350"/>
      <c r="D240" s="350"/>
      <c r="E240" s="350"/>
      <c r="F240" s="350"/>
      <c r="G240" s="350"/>
      <c r="H240" s="350"/>
      <c r="I240" s="350"/>
      <c r="J240" s="350"/>
      <c r="K240" s="350"/>
      <c r="L240" s="350"/>
      <c r="M240" s="350"/>
      <c r="N240" s="350"/>
      <c r="O240" s="350"/>
      <c r="P240" s="350"/>
      <c r="Q240" s="350"/>
      <c r="R240" s="350"/>
      <c r="S240" s="350"/>
    </row>
    <row r="241" spans="1:19" x14ac:dyDescent="0.2">
      <c r="A241" s="350"/>
      <c r="B241" s="350"/>
      <c r="C241" s="350"/>
      <c r="D241" s="350"/>
      <c r="E241" s="350"/>
      <c r="F241" s="350"/>
      <c r="G241" s="350"/>
      <c r="H241" s="350"/>
      <c r="I241" s="350"/>
      <c r="J241" s="350"/>
      <c r="K241" s="350"/>
      <c r="L241" s="350"/>
      <c r="M241" s="350"/>
      <c r="N241" s="350"/>
      <c r="O241" s="350"/>
      <c r="P241" s="350"/>
      <c r="Q241" s="350"/>
      <c r="R241" s="350"/>
      <c r="S241" s="350"/>
    </row>
    <row r="242" spans="1:19" x14ac:dyDescent="0.2">
      <c r="A242" s="350"/>
      <c r="B242" s="350"/>
      <c r="C242" s="350"/>
      <c r="D242" s="350"/>
      <c r="E242" s="350"/>
      <c r="F242" s="350"/>
      <c r="G242" s="350"/>
      <c r="H242" s="350"/>
      <c r="I242" s="350"/>
      <c r="J242" s="350"/>
      <c r="K242" s="350"/>
      <c r="L242" s="350"/>
      <c r="M242" s="350"/>
      <c r="N242" s="350"/>
      <c r="O242" s="350"/>
      <c r="P242" s="350"/>
      <c r="Q242" s="350"/>
      <c r="R242" s="350"/>
      <c r="S242" s="350"/>
    </row>
    <row r="243" spans="1:19" x14ac:dyDescent="0.2">
      <c r="A243" s="350"/>
      <c r="B243" s="350"/>
      <c r="C243" s="350"/>
      <c r="D243" s="350"/>
      <c r="E243" s="350"/>
      <c r="F243" s="350"/>
      <c r="G243" s="350"/>
      <c r="H243" s="350"/>
      <c r="I243" s="350"/>
      <c r="J243" s="350"/>
      <c r="K243" s="350"/>
      <c r="L243" s="350"/>
      <c r="M243" s="350"/>
      <c r="N243" s="350"/>
      <c r="O243" s="350"/>
      <c r="P243" s="350"/>
      <c r="Q243" s="350"/>
      <c r="R243" s="350"/>
      <c r="S243" s="350"/>
    </row>
    <row r="244" spans="1:19" x14ac:dyDescent="0.2">
      <c r="A244" s="350"/>
      <c r="B244" s="350"/>
      <c r="C244" s="350"/>
      <c r="D244" s="350"/>
      <c r="E244" s="350"/>
      <c r="F244" s="350"/>
      <c r="G244" s="350"/>
      <c r="H244" s="350"/>
      <c r="I244" s="350"/>
      <c r="J244" s="350"/>
      <c r="K244" s="350"/>
      <c r="L244" s="350"/>
      <c r="M244" s="350"/>
      <c r="N244" s="350"/>
      <c r="O244" s="350"/>
      <c r="P244" s="350"/>
      <c r="Q244" s="350"/>
      <c r="R244" s="350"/>
      <c r="S244" s="350"/>
    </row>
    <row r="245" spans="1:19" x14ac:dyDescent="0.2">
      <c r="A245" s="350"/>
      <c r="B245" s="350"/>
      <c r="C245" s="350"/>
      <c r="D245" s="350"/>
      <c r="E245" s="350"/>
      <c r="F245" s="350"/>
      <c r="G245" s="350"/>
      <c r="H245" s="350"/>
      <c r="I245" s="350"/>
      <c r="J245" s="350"/>
      <c r="K245" s="350"/>
      <c r="L245" s="350"/>
      <c r="M245" s="350"/>
      <c r="N245" s="350"/>
      <c r="O245" s="350"/>
      <c r="P245" s="350"/>
      <c r="Q245" s="350"/>
      <c r="R245" s="350"/>
      <c r="S245" s="350"/>
    </row>
    <row r="246" spans="1:19" x14ac:dyDescent="0.2">
      <c r="A246" s="350"/>
      <c r="B246" s="350"/>
      <c r="C246" s="350"/>
      <c r="D246" s="350"/>
      <c r="E246" s="350"/>
      <c r="F246" s="350"/>
      <c r="G246" s="350"/>
      <c r="H246" s="350"/>
      <c r="I246" s="350"/>
      <c r="J246" s="350"/>
      <c r="K246" s="350"/>
      <c r="L246" s="350"/>
      <c r="M246" s="350"/>
      <c r="N246" s="350"/>
      <c r="O246" s="350"/>
      <c r="P246" s="350"/>
      <c r="Q246" s="350"/>
      <c r="R246" s="350"/>
      <c r="S246" s="350"/>
    </row>
    <row r="247" spans="1:19" x14ac:dyDescent="0.2">
      <c r="A247" s="350"/>
      <c r="B247" s="350"/>
      <c r="C247" s="350"/>
      <c r="D247" s="350"/>
      <c r="E247" s="350"/>
      <c r="F247" s="350"/>
      <c r="G247" s="350"/>
      <c r="H247" s="350"/>
      <c r="I247" s="350"/>
      <c r="J247" s="350"/>
      <c r="K247" s="350"/>
      <c r="L247" s="350"/>
      <c r="M247" s="350"/>
      <c r="N247" s="350"/>
      <c r="O247" s="350"/>
      <c r="P247" s="350"/>
      <c r="Q247" s="350"/>
      <c r="R247" s="350"/>
      <c r="S247" s="350"/>
    </row>
    <row r="248" spans="1:19" x14ac:dyDescent="0.2">
      <c r="A248" s="350"/>
      <c r="B248" s="350"/>
      <c r="C248" s="350"/>
      <c r="D248" s="350"/>
      <c r="E248" s="350"/>
      <c r="F248" s="350"/>
      <c r="G248" s="350"/>
      <c r="H248" s="350"/>
      <c r="I248" s="350"/>
      <c r="J248" s="350"/>
      <c r="K248" s="350"/>
      <c r="L248" s="350"/>
      <c r="M248" s="350"/>
      <c r="N248" s="350"/>
      <c r="O248" s="350"/>
      <c r="P248" s="350"/>
      <c r="Q248" s="350"/>
      <c r="R248" s="350"/>
      <c r="S248" s="350"/>
    </row>
    <row r="249" spans="1:19" x14ac:dyDescent="0.2">
      <c r="A249" s="350"/>
      <c r="B249" s="350"/>
      <c r="C249" s="350"/>
      <c r="D249" s="350"/>
      <c r="E249" s="350"/>
      <c r="F249" s="350"/>
      <c r="G249" s="350"/>
      <c r="H249" s="350"/>
      <c r="I249" s="350"/>
      <c r="J249" s="350"/>
      <c r="K249" s="350"/>
      <c r="L249" s="350"/>
      <c r="M249" s="350"/>
      <c r="N249" s="350"/>
      <c r="O249" s="350"/>
      <c r="P249" s="350"/>
      <c r="Q249" s="350"/>
      <c r="R249" s="350"/>
      <c r="S249" s="350"/>
    </row>
    <row r="250" spans="1:19" x14ac:dyDescent="0.2">
      <c r="A250" s="350"/>
      <c r="B250" s="350"/>
      <c r="C250" s="350"/>
      <c r="D250" s="350"/>
      <c r="E250" s="350"/>
      <c r="F250" s="350"/>
      <c r="G250" s="350"/>
      <c r="H250" s="350"/>
      <c r="I250" s="350"/>
      <c r="J250" s="350"/>
      <c r="K250" s="350"/>
      <c r="L250" s="350"/>
      <c r="M250" s="350"/>
      <c r="N250" s="350"/>
      <c r="O250" s="350"/>
      <c r="P250" s="350"/>
      <c r="Q250" s="350"/>
      <c r="R250" s="350"/>
      <c r="S250" s="350"/>
    </row>
    <row r="251" spans="1:19" x14ac:dyDescent="0.2">
      <c r="A251" s="350"/>
      <c r="B251" s="350"/>
      <c r="C251" s="350"/>
      <c r="D251" s="350"/>
      <c r="E251" s="350"/>
      <c r="F251" s="350"/>
      <c r="G251" s="350"/>
      <c r="H251" s="350"/>
      <c r="I251" s="350"/>
      <c r="J251" s="350"/>
      <c r="K251" s="350"/>
      <c r="L251" s="350"/>
      <c r="M251" s="350"/>
      <c r="N251" s="350"/>
      <c r="O251" s="350"/>
      <c r="P251" s="350"/>
      <c r="Q251" s="350"/>
      <c r="R251" s="350"/>
      <c r="S251" s="350"/>
    </row>
    <row r="252" spans="1:19" x14ac:dyDescent="0.2">
      <c r="A252" s="350"/>
      <c r="B252" s="350"/>
      <c r="C252" s="350"/>
      <c r="D252" s="350"/>
      <c r="E252" s="350"/>
      <c r="F252" s="350"/>
      <c r="G252" s="350"/>
      <c r="H252" s="350"/>
      <c r="I252" s="350"/>
      <c r="J252" s="350"/>
      <c r="K252" s="350"/>
      <c r="L252" s="350"/>
      <c r="M252" s="350"/>
      <c r="N252" s="350"/>
      <c r="O252" s="350"/>
      <c r="P252" s="350"/>
      <c r="Q252" s="350"/>
      <c r="R252" s="350"/>
      <c r="S252" s="350"/>
    </row>
    <row r="253" spans="1:19" x14ac:dyDescent="0.2">
      <c r="A253" s="350"/>
      <c r="B253" s="350"/>
      <c r="C253" s="350"/>
      <c r="D253" s="350"/>
      <c r="E253" s="350"/>
      <c r="F253" s="350"/>
      <c r="G253" s="350"/>
      <c r="H253" s="350"/>
      <c r="I253" s="350"/>
      <c r="J253" s="350"/>
      <c r="K253" s="350"/>
      <c r="L253" s="350"/>
      <c r="M253" s="350"/>
      <c r="N253" s="350"/>
      <c r="O253" s="350"/>
      <c r="P253" s="350"/>
      <c r="Q253" s="350"/>
      <c r="R253" s="350"/>
      <c r="S253" s="350"/>
    </row>
    <row r="254" spans="1:19" x14ac:dyDescent="0.2">
      <c r="A254" s="350"/>
      <c r="B254" s="350"/>
      <c r="C254" s="350"/>
      <c r="D254" s="350"/>
      <c r="E254" s="350"/>
      <c r="F254" s="350"/>
      <c r="G254" s="350"/>
      <c r="H254" s="350"/>
      <c r="I254" s="350"/>
      <c r="J254" s="350"/>
      <c r="K254" s="350"/>
      <c r="L254" s="350"/>
      <c r="M254" s="350"/>
      <c r="N254" s="350"/>
      <c r="O254" s="350"/>
      <c r="P254" s="350"/>
      <c r="Q254" s="350"/>
      <c r="R254" s="350"/>
      <c r="S254" s="350"/>
    </row>
    <row r="255" spans="1:19" x14ac:dyDescent="0.2">
      <c r="A255" s="350"/>
      <c r="B255" s="350"/>
      <c r="C255" s="350"/>
      <c r="D255" s="350"/>
      <c r="E255" s="350"/>
      <c r="F255" s="350"/>
      <c r="G255" s="350"/>
      <c r="H255" s="350"/>
      <c r="I255" s="350"/>
      <c r="J255" s="350"/>
      <c r="K255" s="350"/>
      <c r="L255" s="350"/>
      <c r="M255" s="350"/>
      <c r="N255" s="350"/>
      <c r="O255" s="350"/>
      <c r="P255" s="350"/>
      <c r="Q255" s="350"/>
      <c r="R255" s="350"/>
      <c r="S255" s="350"/>
    </row>
    <row r="256" spans="1:19" x14ac:dyDescent="0.2">
      <c r="A256" s="350"/>
      <c r="B256" s="350"/>
      <c r="C256" s="350"/>
      <c r="D256" s="350"/>
      <c r="E256" s="350"/>
      <c r="F256" s="350"/>
      <c r="G256" s="350"/>
      <c r="H256" s="350"/>
      <c r="I256" s="350"/>
      <c r="J256" s="350"/>
      <c r="K256" s="350"/>
      <c r="L256" s="350"/>
      <c r="M256" s="350"/>
      <c r="N256" s="350"/>
      <c r="O256" s="350"/>
      <c r="P256" s="350"/>
      <c r="Q256" s="350"/>
      <c r="R256" s="350"/>
      <c r="S256" s="350"/>
    </row>
    <row r="257" spans="1:19" x14ac:dyDescent="0.2">
      <c r="A257" s="350"/>
      <c r="B257" s="350"/>
      <c r="C257" s="350"/>
      <c r="D257" s="350"/>
      <c r="E257" s="350"/>
      <c r="F257" s="350"/>
      <c r="G257" s="350"/>
      <c r="H257" s="350"/>
      <c r="I257" s="350"/>
      <c r="J257" s="350"/>
      <c r="K257" s="350"/>
      <c r="L257" s="350"/>
      <c r="M257" s="350"/>
      <c r="N257" s="350"/>
      <c r="O257" s="350"/>
      <c r="P257" s="350"/>
      <c r="Q257" s="350"/>
      <c r="R257" s="350"/>
      <c r="S257" s="350"/>
    </row>
    <row r="258" spans="1:19" x14ac:dyDescent="0.2">
      <c r="A258" s="350"/>
      <c r="B258" s="350"/>
      <c r="C258" s="350"/>
      <c r="D258" s="350"/>
      <c r="E258" s="350"/>
      <c r="F258" s="350"/>
      <c r="G258" s="350"/>
      <c r="H258" s="350"/>
      <c r="I258" s="350"/>
      <c r="J258" s="350"/>
      <c r="K258" s="350"/>
      <c r="L258" s="350"/>
      <c r="M258" s="350"/>
      <c r="N258" s="350"/>
      <c r="O258" s="350"/>
      <c r="P258" s="350"/>
      <c r="Q258" s="350"/>
      <c r="R258" s="350"/>
      <c r="S258" s="350"/>
    </row>
    <row r="259" spans="1:19" x14ac:dyDescent="0.2">
      <c r="A259" s="350"/>
      <c r="B259" s="350"/>
      <c r="C259" s="350"/>
      <c r="D259" s="350"/>
      <c r="E259" s="350"/>
      <c r="F259" s="350"/>
      <c r="G259" s="350"/>
      <c r="H259" s="350"/>
      <c r="I259" s="350"/>
      <c r="J259" s="350"/>
      <c r="K259" s="350"/>
      <c r="L259" s="350"/>
      <c r="M259" s="350"/>
      <c r="N259" s="350"/>
      <c r="O259" s="350"/>
      <c r="P259" s="350"/>
      <c r="Q259" s="350"/>
      <c r="R259" s="350"/>
      <c r="S259" s="350"/>
    </row>
    <row r="260" spans="1:19" x14ac:dyDescent="0.2">
      <c r="A260" s="350"/>
      <c r="B260" s="350"/>
      <c r="C260" s="350"/>
      <c r="D260" s="350"/>
      <c r="E260" s="350"/>
      <c r="F260" s="350"/>
      <c r="G260" s="350"/>
      <c r="H260" s="350"/>
      <c r="I260" s="350"/>
      <c r="J260" s="350"/>
      <c r="K260" s="350"/>
      <c r="L260" s="350"/>
      <c r="M260" s="350"/>
      <c r="N260" s="350"/>
      <c r="O260" s="350"/>
      <c r="P260" s="350"/>
      <c r="Q260" s="350"/>
      <c r="R260" s="350"/>
      <c r="S260" s="350"/>
    </row>
    <row r="261" spans="1:19" x14ac:dyDescent="0.2">
      <c r="A261" s="350"/>
      <c r="B261" s="350"/>
      <c r="C261" s="350"/>
      <c r="D261" s="350"/>
      <c r="E261" s="350"/>
      <c r="F261" s="350"/>
      <c r="G261" s="350"/>
      <c r="H261" s="350"/>
      <c r="I261" s="350"/>
      <c r="J261" s="350"/>
      <c r="K261" s="350"/>
      <c r="L261" s="350"/>
      <c r="M261" s="350"/>
      <c r="N261" s="350"/>
      <c r="O261" s="350"/>
      <c r="P261" s="350"/>
      <c r="Q261" s="350"/>
      <c r="R261" s="350"/>
      <c r="S261" s="350"/>
    </row>
    <row r="262" spans="1:19" x14ac:dyDescent="0.2">
      <c r="A262" s="350"/>
      <c r="B262" s="350"/>
      <c r="C262" s="350"/>
      <c r="D262" s="350"/>
      <c r="E262" s="350"/>
      <c r="F262" s="350"/>
      <c r="G262" s="350"/>
      <c r="H262" s="350"/>
      <c r="I262" s="350"/>
      <c r="J262" s="350"/>
      <c r="K262" s="350"/>
      <c r="L262" s="350"/>
      <c r="M262" s="350"/>
      <c r="N262" s="350"/>
      <c r="O262" s="350"/>
      <c r="P262" s="350"/>
      <c r="Q262" s="350"/>
      <c r="R262" s="350"/>
      <c r="S262" s="350"/>
    </row>
    <row r="263" spans="1:19" x14ac:dyDescent="0.2">
      <c r="A263" s="350"/>
      <c r="B263" s="350"/>
      <c r="C263" s="350"/>
      <c r="D263" s="350"/>
      <c r="E263" s="350"/>
      <c r="F263" s="350"/>
      <c r="G263" s="350"/>
      <c r="H263" s="350"/>
      <c r="I263" s="350"/>
      <c r="J263" s="350"/>
      <c r="K263" s="350"/>
      <c r="L263" s="350"/>
      <c r="M263" s="350"/>
      <c r="N263" s="350"/>
      <c r="O263" s="350"/>
      <c r="P263" s="350"/>
      <c r="Q263" s="350"/>
      <c r="R263" s="350"/>
      <c r="S263" s="350"/>
    </row>
    <row r="264" spans="1:19" x14ac:dyDescent="0.2">
      <c r="A264" s="350"/>
      <c r="B264" s="350"/>
      <c r="C264" s="350"/>
      <c r="D264" s="350"/>
      <c r="E264" s="350"/>
      <c r="F264" s="350"/>
      <c r="G264" s="350"/>
      <c r="H264" s="350"/>
      <c r="I264" s="350"/>
      <c r="J264" s="350"/>
      <c r="K264" s="350"/>
      <c r="L264" s="350"/>
      <c r="M264" s="350"/>
      <c r="N264" s="350"/>
      <c r="O264" s="350"/>
      <c r="P264" s="350"/>
      <c r="Q264" s="350"/>
      <c r="R264" s="350"/>
      <c r="S264" s="350"/>
    </row>
    <row r="265" spans="1:19" x14ac:dyDescent="0.2">
      <c r="A265" s="350"/>
      <c r="B265" s="350"/>
      <c r="C265" s="350"/>
      <c r="D265" s="350"/>
      <c r="E265" s="350"/>
      <c r="F265" s="350"/>
      <c r="G265" s="350"/>
      <c r="H265" s="350"/>
      <c r="I265" s="350"/>
      <c r="J265" s="350"/>
      <c r="K265" s="350"/>
      <c r="L265" s="350"/>
      <c r="M265" s="350"/>
      <c r="N265" s="350"/>
      <c r="O265" s="350"/>
      <c r="P265" s="350"/>
      <c r="Q265" s="350"/>
      <c r="R265" s="350"/>
      <c r="S265" s="350"/>
    </row>
    <row r="266" spans="1:19" x14ac:dyDescent="0.2">
      <c r="A266" s="350"/>
      <c r="B266" s="350"/>
      <c r="C266" s="350"/>
      <c r="D266" s="350"/>
      <c r="E266" s="350"/>
      <c r="F266" s="350"/>
      <c r="G266" s="350"/>
      <c r="H266" s="350"/>
      <c r="I266" s="350"/>
      <c r="J266" s="350"/>
      <c r="K266" s="350"/>
      <c r="L266" s="350"/>
      <c r="M266" s="350"/>
      <c r="N266" s="350"/>
      <c r="O266" s="350"/>
      <c r="P266" s="350"/>
      <c r="Q266" s="350"/>
      <c r="R266" s="350"/>
      <c r="S266" s="350"/>
    </row>
    <row r="267" spans="1:19" x14ac:dyDescent="0.2">
      <c r="A267" s="350"/>
      <c r="B267" s="350"/>
      <c r="C267" s="350"/>
      <c r="D267" s="350"/>
      <c r="E267" s="350"/>
      <c r="F267" s="350"/>
      <c r="G267" s="350"/>
      <c r="H267" s="350"/>
      <c r="I267" s="350"/>
      <c r="J267" s="350"/>
      <c r="K267" s="350"/>
      <c r="L267" s="350"/>
      <c r="M267" s="350"/>
      <c r="N267" s="350"/>
      <c r="O267" s="350"/>
      <c r="P267" s="350"/>
      <c r="Q267" s="350"/>
      <c r="R267" s="350"/>
      <c r="S267" s="350"/>
    </row>
    <row r="268" spans="1:19" x14ac:dyDescent="0.2">
      <c r="A268" s="350"/>
      <c r="B268" s="350"/>
      <c r="C268" s="350"/>
      <c r="D268" s="350"/>
      <c r="E268" s="350"/>
      <c r="F268" s="350"/>
      <c r="G268" s="350"/>
      <c r="H268" s="350"/>
      <c r="I268" s="350"/>
      <c r="J268" s="350"/>
      <c r="K268" s="350"/>
      <c r="L268" s="350"/>
      <c r="M268" s="350"/>
      <c r="N268" s="350"/>
      <c r="O268" s="350"/>
      <c r="P268" s="350"/>
      <c r="Q268" s="350"/>
      <c r="R268" s="350"/>
      <c r="S268" s="350"/>
    </row>
    <row r="269" spans="1:19" x14ac:dyDescent="0.2">
      <c r="A269" s="350"/>
      <c r="B269" s="350"/>
      <c r="C269" s="350"/>
      <c r="D269" s="350"/>
      <c r="E269" s="350"/>
      <c r="F269" s="350"/>
      <c r="G269" s="350"/>
      <c r="H269" s="350"/>
      <c r="I269" s="350"/>
      <c r="J269" s="350"/>
      <c r="K269" s="350"/>
      <c r="L269" s="350"/>
      <c r="M269" s="350"/>
      <c r="N269" s="350"/>
      <c r="O269" s="350"/>
      <c r="P269" s="350"/>
      <c r="Q269" s="350"/>
      <c r="R269" s="350"/>
      <c r="S269" s="350"/>
    </row>
    <row r="270" spans="1:19" x14ac:dyDescent="0.2">
      <c r="A270" s="350"/>
      <c r="B270" s="350"/>
      <c r="C270" s="350"/>
      <c r="D270" s="350"/>
      <c r="E270" s="350"/>
      <c r="F270" s="350"/>
      <c r="G270" s="350"/>
      <c r="H270" s="350"/>
      <c r="I270" s="350"/>
      <c r="J270" s="350"/>
      <c r="K270" s="350"/>
      <c r="L270" s="350"/>
      <c r="M270" s="350"/>
      <c r="N270" s="350"/>
      <c r="O270" s="350"/>
      <c r="P270" s="350"/>
      <c r="Q270" s="350"/>
      <c r="R270" s="350"/>
      <c r="S270" s="350"/>
    </row>
    <row r="271" spans="1:19" x14ac:dyDescent="0.2">
      <c r="A271" s="350"/>
      <c r="B271" s="350"/>
      <c r="C271" s="350"/>
      <c r="D271" s="350"/>
      <c r="E271" s="350"/>
      <c r="F271" s="350"/>
      <c r="G271" s="350"/>
      <c r="H271" s="350"/>
      <c r="I271" s="350"/>
      <c r="J271" s="350"/>
      <c r="K271" s="350"/>
      <c r="L271" s="350"/>
      <c r="M271" s="350"/>
      <c r="N271" s="350"/>
      <c r="O271" s="350"/>
      <c r="P271" s="350"/>
      <c r="Q271" s="350"/>
      <c r="R271" s="350"/>
      <c r="S271" s="350"/>
    </row>
    <row r="272" spans="1:19" x14ac:dyDescent="0.2">
      <c r="A272" s="350"/>
      <c r="B272" s="350"/>
      <c r="C272" s="350"/>
      <c r="D272" s="350"/>
      <c r="E272" s="350"/>
      <c r="F272" s="350"/>
      <c r="G272" s="350"/>
      <c r="H272" s="350"/>
      <c r="I272" s="350"/>
      <c r="J272" s="350"/>
      <c r="K272" s="350"/>
      <c r="L272" s="350"/>
      <c r="M272" s="350"/>
      <c r="N272" s="350"/>
      <c r="O272" s="350"/>
      <c r="P272" s="350"/>
      <c r="Q272" s="350"/>
      <c r="R272" s="350"/>
      <c r="S272" s="350"/>
    </row>
    <row r="273" spans="1:19" x14ac:dyDescent="0.2">
      <c r="A273" s="350"/>
      <c r="B273" s="350"/>
      <c r="C273" s="350"/>
      <c r="D273" s="350"/>
      <c r="E273" s="350"/>
      <c r="F273" s="350"/>
      <c r="G273" s="350"/>
      <c r="H273" s="350"/>
      <c r="I273" s="350"/>
      <c r="J273" s="350"/>
      <c r="K273" s="350"/>
      <c r="L273" s="350"/>
      <c r="M273" s="350"/>
      <c r="N273" s="350"/>
      <c r="O273" s="350"/>
      <c r="P273" s="350"/>
      <c r="Q273" s="350"/>
      <c r="R273" s="350"/>
      <c r="S273" s="350"/>
    </row>
    <row r="274" spans="1:19" x14ac:dyDescent="0.2">
      <c r="A274" s="350"/>
      <c r="B274" s="350"/>
      <c r="C274" s="350"/>
      <c r="D274" s="350"/>
      <c r="E274" s="350"/>
      <c r="F274" s="350"/>
      <c r="G274" s="350"/>
      <c r="H274" s="350"/>
      <c r="I274" s="350"/>
      <c r="J274" s="350"/>
      <c r="K274" s="350"/>
      <c r="L274" s="350"/>
      <c r="M274" s="350"/>
      <c r="N274" s="350"/>
      <c r="O274" s="350"/>
      <c r="P274" s="350"/>
      <c r="Q274" s="350"/>
      <c r="R274" s="350"/>
      <c r="S274" s="350"/>
    </row>
    <row r="275" spans="1:19" x14ac:dyDescent="0.2">
      <c r="A275" s="350"/>
      <c r="B275" s="350"/>
      <c r="C275" s="350"/>
      <c r="D275" s="350"/>
      <c r="E275" s="350"/>
      <c r="F275" s="350"/>
      <c r="G275" s="350"/>
      <c r="H275" s="350"/>
      <c r="I275" s="350"/>
      <c r="J275" s="350"/>
      <c r="K275" s="350"/>
      <c r="L275" s="350"/>
      <c r="M275" s="350"/>
      <c r="N275" s="350"/>
      <c r="O275" s="350"/>
      <c r="P275" s="350"/>
      <c r="Q275" s="350"/>
      <c r="R275" s="350"/>
      <c r="S275" s="350"/>
    </row>
    <row r="276" spans="1:19" x14ac:dyDescent="0.2">
      <c r="A276" s="350"/>
      <c r="B276" s="350"/>
      <c r="C276" s="350"/>
      <c r="D276" s="350"/>
      <c r="E276" s="350"/>
      <c r="F276" s="350"/>
      <c r="G276" s="350"/>
      <c r="H276" s="350"/>
      <c r="I276" s="350"/>
      <c r="J276" s="350"/>
      <c r="K276" s="350"/>
      <c r="L276" s="350"/>
      <c r="M276" s="350"/>
      <c r="N276" s="350"/>
      <c r="O276" s="350"/>
      <c r="P276" s="350"/>
      <c r="Q276" s="350"/>
      <c r="R276" s="350"/>
      <c r="S276" s="350"/>
    </row>
    <row r="277" spans="1:19" x14ac:dyDescent="0.2">
      <c r="A277" s="350"/>
      <c r="B277" s="350"/>
      <c r="C277" s="350"/>
      <c r="D277" s="350"/>
      <c r="E277" s="350"/>
      <c r="F277" s="350"/>
      <c r="G277" s="350"/>
      <c r="H277" s="350"/>
      <c r="I277" s="350"/>
      <c r="J277" s="350"/>
      <c r="K277" s="350"/>
      <c r="L277" s="350"/>
      <c r="M277" s="350"/>
      <c r="N277" s="350"/>
      <c r="O277" s="350"/>
      <c r="P277" s="350"/>
      <c r="Q277" s="350"/>
      <c r="R277" s="350"/>
      <c r="S277" s="350"/>
    </row>
    <row r="278" spans="1:19" x14ac:dyDescent="0.2">
      <c r="A278" s="350"/>
      <c r="B278" s="350"/>
      <c r="C278" s="350"/>
      <c r="D278" s="350"/>
      <c r="E278" s="350"/>
      <c r="F278" s="350"/>
      <c r="G278" s="350"/>
      <c r="H278" s="350"/>
      <c r="I278" s="350"/>
      <c r="J278" s="350"/>
      <c r="K278" s="350"/>
      <c r="L278" s="350"/>
      <c r="M278" s="350"/>
      <c r="N278" s="350"/>
      <c r="O278" s="350"/>
      <c r="P278" s="350"/>
      <c r="Q278" s="350"/>
      <c r="R278" s="350"/>
      <c r="S278" s="350"/>
    </row>
    <row r="279" spans="1:19" x14ac:dyDescent="0.2">
      <c r="A279" s="350"/>
      <c r="B279" s="350"/>
      <c r="C279" s="350"/>
      <c r="D279" s="350"/>
      <c r="E279" s="350"/>
      <c r="F279" s="350"/>
      <c r="G279" s="350"/>
      <c r="H279" s="350"/>
      <c r="I279" s="350"/>
      <c r="J279" s="350"/>
      <c r="K279" s="350"/>
      <c r="L279" s="350"/>
      <c r="M279" s="350"/>
      <c r="N279" s="350"/>
      <c r="O279" s="350"/>
      <c r="P279" s="350"/>
      <c r="Q279" s="350"/>
      <c r="R279" s="350"/>
      <c r="S279" s="350"/>
    </row>
    <row r="280" spans="1:19" x14ac:dyDescent="0.2">
      <c r="A280" s="350"/>
      <c r="B280" s="350"/>
      <c r="C280" s="350"/>
      <c r="D280" s="350"/>
      <c r="E280" s="350"/>
      <c r="F280" s="350"/>
      <c r="G280" s="350"/>
      <c r="H280" s="350"/>
      <c r="I280" s="350"/>
      <c r="J280" s="350"/>
      <c r="K280" s="350"/>
      <c r="L280" s="350"/>
      <c r="M280" s="350"/>
      <c r="N280" s="350"/>
      <c r="O280" s="350"/>
      <c r="P280" s="350"/>
      <c r="Q280" s="350"/>
      <c r="R280" s="350"/>
      <c r="S280" s="350"/>
    </row>
    <row r="281" spans="1:19" x14ac:dyDescent="0.2">
      <c r="A281" s="350"/>
      <c r="B281" s="350"/>
      <c r="C281" s="350"/>
      <c r="D281" s="350"/>
      <c r="E281" s="350"/>
      <c r="F281" s="350"/>
      <c r="G281" s="350"/>
      <c r="H281" s="350"/>
      <c r="I281" s="350"/>
      <c r="J281" s="350"/>
      <c r="K281" s="350"/>
      <c r="L281" s="350"/>
      <c r="M281" s="350"/>
      <c r="N281" s="350"/>
      <c r="O281" s="350"/>
      <c r="P281" s="350"/>
      <c r="Q281" s="350"/>
      <c r="R281" s="350"/>
      <c r="S281" s="350"/>
    </row>
    <row r="282" spans="1:19" x14ac:dyDescent="0.2">
      <c r="A282" s="350"/>
      <c r="B282" s="350"/>
      <c r="C282" s="350"/>
      <c r="D282" s="350"/>
      <c r="E282" s="350"/>
      <c r="F282" s="350"/>
      <c r="G282" s="350"/>
      <c r="H282" s="350"/>
      <c r="I282" s="350"/>
      <c r="J282" s="350"/>
      <c r="K282" s="350"/>
      <c r="L282" s="350"/>
      <c r="M282" s="350"/>
      <c r="N282" s="350"/>
      <c r="O282" s="350"/>
      <c r="P282" s="350"/>
      <c r="Q282" s="350"/>
      <c r="R282" s="350"/>
      <c r="S282" s="350"/>
    </row>
    <row r="283" spans="1:19" x14ac:dyDescent="0.2">
      <c r="A283" s="350"/>
      <c r="B283" s="350"/>
      <c r="C283" s="350"/>
      <c r="D283" s="350"/>
      <c r="E283" s="350"/>
      <c r="F283" s="350"/>
      <c r="G283" s="350"/>
      <c r="H283" s="350"/>
      <c r="I283" s="350"/>
      <c r="J283" s="350"/>
      <c r="K283" s="350"/>
      <c r="L283" s="350"/>
      <c r="M283" s="350"/>
      <c r="N283" s="350"/>
      <c r="O283" s="350"/>
      <c r="P283" s="350"/>
      <c r="Q283" s="350"/>
      <c r="R283" s="350"/>
      <c r="S283" s="350"/>
    </row>
    <row r="284" spans="1:19" x14ac:dyDescent="0.2">
      <c r="A284" s="350"/>
      <c r="B284" s="350"/>
      <c r="C284" s="350"/>
      <c r="D284" s="350"/>
      <c r="E284" s="350"/>
      <c r="F284" s="350"/>
      <c r="G284" s="350"/>
      <c r="H284" s="350"/>
      <c r="I284" s="350"/>
      <c r="J284" s="350"/>
      <c r="K284" s="350"/>
      <c r="L284" s="350"/>
      <c r="M284" s="350"/>
      <c r="N284" s="350"/>
      <c r="O284" s="350"/>
      <c r="P284" s="350"/>
      <c r="Q284" s="350"/>
      <c r="R284" s="350"/>
      <c r="S284" s="350"/>
    </row>
    <row r="285" spans="1:19" x14ac:dyDescent="0.2">
      <c r="A285" s="350"/>
      <c r="B285" s="350"/>
      <c r="C285" s="350"/>
      <c r="D285" s="350"/>
      <c r="E285" s="350"/>
      <c r="F285" s="350"/>
      <c r="G285" s="350"/>
      <c r="H285" s="350"/>
      <c r="I285" s="350"/>
      <c r="J285" s="350"/>
      <c r="K285" s="350"/>
      <c r="L285" s="350"/>
      <c r="M285" s="350"/>
      <c r="N285" s="350"/>
      <c r="O285" s="350"/>
      <c r="P285" s="350"/>
      <c r="Q285" s="350"/>
      <c r="R285" s="350"/>
      <c r="S285" s="350"/>
    </row>
    <row r="286" spans="1:19" x14ac:dyDescent="0.2">
      <c r="A286" s="350"/>
      <c r="B286" s="350"/>
      <c r="C286" s="350"/>
      <c r="D286" s="350"/>
      <c r="E286" s="350"/>
      <c r="F286" s="350"/>
      <c r="G286" s="350"/>
      <c r="H286" s="350"/>
      <c r="I286" s="350"/>
      <c r="J286" s="350"/>
      <c r="K286" s="350"/>
      <c r="L286" s="350"/>
      <c r="M286" s="350"/>
      <c r="N286" s="350"/>
      <c r="O286" s="350"/>
      <c r="P286" s="350"/>
      <c r="Q286" s="350"/>
      <c r="R286" s="350"/>
      <c r="S286" s="350"/>
    </row>
    <row r="287" spans="1:19" x14ac:dyDescent="0.2">
      <c r="A287" s="350"/>
      <c r="B287" s="350"/>
      <c r="C287" s="350"/>
      <c r="D287" s="350"/>
      <c r="E287" s="350"/>
      <c r="F287" s="350"/>
      <c r="G287" s="350"/>
      <c r="H287" s="350"/>
      <c r="I287" s="350"/>
      <c r="J287" s="350"/>
      <c r="K287" s="350"/>
      <c r="L287" s="350"/>
      <c r="M287" s="350"/>
      <c r="N287" s="350"/>
      <c r="O287" s="350"/>
      <c r="P287" s="350"/>
      <c r="Q287" s="350"/>
      <c r="R287" s="350"/>
      <c r="S287" s="350"/>
    </row>
    <row r="288" spans="1:19" x14ac:dyDescent="0.2">
      <c r="A288" s="350"/>
      <c r="B288" s="350"/>
      <c r="C288" s="350"/>
      <c r="D288" s="350"/>
      <c r="E288" s="350"/>
      <c r="F288" s="350"/>
      <c r="G288" s="350"/>
      <c r="H288" s="350"/>
      <c r="I288" s="350"/>
      <c r="J288" s="350"/>
      <c r="K288" s="350"/>
      <c r="L288" s="350"/>
      <c r="M288" s="350"/>
      <c r="N288" s="350"/>
      <c r="O288" s="350"/>
      <c r="P288" s="350"/>
      <c r="Q288" s="350"/>
      <c r="R288" s="350"/>
      <c r="S288" s="350"/>
    </row>
    <row r="289" spans="1:19" x14ac:dyDescent="0.2">
      <c r="A289" s="350"/>
      <c r="B289" s="350"/>
      <c r="C289" s="350"/>
      <c r="D289" s="350"/>
      <c r="E289" s="350"/>
      <c r="F289" s="350"/>
      <c r="G289" s="350"/>
      <c r="H289" s="350"/>
      <c r="I289" s="350"/>
      <c r="J289" s="350"/>
      <c r="K289" s="350"/>
      <c r="L289" s="350"/>
      <c r="M289" s="350"/>
      <c r="N289" s="350"/>
      <c r="O289" s="350"/>
      <c r="P289" s="350"/>
      <c r="Q289" s="350"/>
      <c r="R289" s="350"/>
      <c r="S289" s="350"/>
    </row>
    <row r="290" spans="1:19" x14ac:dyDescent="0.2">
      <c r="A290" s="350"/>
      <c r="B290" s="350"/>
      <c r="C290" s="350"/>
      <c r="D290" s="350"/>
      <c r="E290" s="350"/>
      <c r="F290" s="350"/>
      <c r="G290" s="350"/>
      <c r="H290" s="350"/>
      <c r="I290" s="350"/>
      <c r="J290" s="350"/>
      <c r="K290" s="350"/>
      <c r="L290" s="350"/>
      <c r="M290" s="350"/>
      <c r="N290" s="350"/>
      <c r="O290" s="350"/>
      <c r="P290" s="350"/>
      <c r="Q290" s="350"/>
      <c r="R290" s="350"/>
      <c r="S290" s="350"/>
    </row>
    <row r="291" spans="1:19" x14ac:dyDescent="0.2">
      <c r="A291" s="350"/>
      <c r="B291" s="350"/>
      <c r="C291" s="350"/>
      <c r="D291" s="350"/>
      <c r="E291" s="350"/>
      <c r="F291" s="350"/>
      <c r="G291" s="350"/>
      <c r="H291" s="350"/>
      <c r="I291" s="350"/>
      <c r="J291" s="350"/>
      <c r="K291" s="350"/>
      <c r="L291" s="350"/>
      <c r="M291" s="350"/>
      <c r="N291" s="350"/>
      <c r="O291" s="350"/>
      <c r="P291" s="350"/>
      <c r="Q291" s="350"/>
      <c r="R291" s="350"/>
      <c r="S291" s="350"/>
    </row>
    <row r="292" spans="1:19" x14ac:dyDescent="0.2">
      <c r="A292" s="350"/>
      <c r="B292" s="350"/>
      <c r="C292" s="350"/>
      <c r="D292" s="350"/>
      <c r="E292" s="350"/>
      <c r="F292" s="350"/>
      <c r="G292" s="350"/>
      <c r="H292" s="350"/>
      <c r="I292" s="350"/>
      <c r="J292" s="350"/>
      <c r="K292" s="350"/>
      <c r="L292" s="350"/>
      <c r="M292" s="350"/>
      <c r="N292" s="350"/>
      <c r="O292" s="350"/>
      <c r="P292" s="350"/>
      <c r="Q292" s="350"/>
      <c r="R292" s="350"/>
      <c r="S292" s="350"/>
    </row>
    <row r="293" spans="1:19" x14ac:dyDescent="0.2">
      <c r="A293" s="350"/>
      <c r="B293" s="350"/>
      <c r="C293" s="350"/>
      <c r="D293" s="350"/>
      <c r="E293" s="350"/>
      <c r="F293" s="350"/>
      <c r="G293" s="350"/>
      <c r="H293" s="350"/>
      <c r="I293" s="350"/>
      <c r="J293" s="350"/>
      <c r="K293" s="350"/>
      <c r="L293" s="350"/>
      <c r="M293" s="350"/>
      <c r="N293" s="350"/>
      <c r="O293" s="350"/>
      <c r="P293" s="350"/>
      <c r="Q293" s="350"/>
      <c r="R293" s="350"/>
      <c r="S293" s="350"/>
    </row>
    <row r="294" spans="1:19" x14ac:dyDescent="0.2">
      <c r="A294" s="350"/>
      <c r="B294" s="350"/>
      <c r="C294" s="350"/>
      <c r="D294" s="350"/>
      <c r="E294" s="350"/>
      <c r="F294" s="350"/>
      <c r="G294" s="350"/>
      <c r="H294" s="350"/>
      <c r="I294" s="350"/>
      <c r="J294" s="350"/>
      <c r="K294" s="350"/>
      <c r="L294" s="350"/>
      <c r="M294" s="350"/>
      <c r="N294" s="350"/>
      <c r="O294" s="350"/>
      <c r="P294" s="350"/>
      <c r="Q294" s="350"/>
      <c r="R294" s="350"/>
      <c r="S294" s="350"/>
    </row>
    <row r="295" spans="1:19" x14ac:dyDescent="0.2">
      <c r="A295" s="350"/>
      <c r="B295" s="350"/>
      <c r="C295" s="350"/>
      <c r="D295" s="350"/>
      <c r="E295" s="350"/>
      <c r="F295" s="350"/>
      <c r="G295" s="350"/>
      <c r="H295" s="350"/>
      <c r="I295" s="350"/>
      <c r="J295" s="350"/>
      <c r="K295" s="350"/>
      <c r="L295" s="350"/>
      <c r="M295" s="350"/>
      <c r="N295" s="350"/>
      <c r="O295" s="350"/>
      <c r="P295" s="350"/>
      <c r="Q295" s="350"/>
      <c r="R295" s="350"/>
      <c r="S295" s="350"/>
    </row>
    <row r="296" spans="1:19" x14ac:dyDescent="0.2">
      <c r="A296" s="350"/>
      <c r="B296" s="350"/>
      <c r="C296" s="350"/>
      <c r="D296" s="350"/>
      <c r="E296" s="350"/>
      <c r="F296" s="350"/>
      <c r="G296" s="350"/>
      <c r="H296" s="350"/>
      <c r="I296" s="350"/>
      <c r="J296" s="350"/>
      <c r="K296" s="350"/>
      <c r="L296" s="350"/>
      <c r="M296" s="350"/>
      <c r="N296" s="350"/>
      <c r="O296" s="350"/>
      <c r="P296" s="350"/>
      <c r="Q296" s="350"/>
      <c r="R296" s="350"/>
      <c r="S296" s="350"/>
    </row>
    <row r="297" spans="1:19" x14ac:dyDescent="0.2">
      <c r="A297" s="350"/>
      <c r="B297" s="350"/>
      <c r="C297" s="350"/>
      <c r="D297" s="350"/>
      <c r="E297" s="350"/>
      <c r="F297" s="350"/>
      <c r="G297" s="350"/>
      <c r="H297" s="350"/>
      <c r="I297" s="350"/>
      <c r="J297" s="350"/>
      <c r="K297" s="350"/>
      <c r="L297" s="350"/>
      <c r="M297" s="350"/>
      <c r="N297" s="350"/>
      <c r="O297" s="350"/>
      <c r="P297" s="350"/>
      <c r="Q297" s="350"/>
      <c r="R297" s="350"/>
      <c r="S297" s="350"/>
    </row>
    <row r="298" spans="1:19" x14ac:dyDescent="0.2">
      <c r="A298" s="350"/>
      <c r="B298" s="350"/>
      <c r="C298" s="350"/>
      <c r="D298" s="350"/>
      <c r="E298" s="350"/>
      <c r="F298" s="350"/>
      <c r="G298" s="350"/>
      <c r="H298" s="350"/>
      <c r="I298" s="350"/>
      <c r="J298" s="350"/>
      <c r="K298" s="350"/>
      <c r="L298" s="350"/>
      <c r="M298" s="350"/>
      <c r="N298" s="350"/>
      <c r="O298" s="350"/>
      <c r="P298" s="350"/>
      <c r="Q298" s="350"/>
      <c r="R298" s="350"/>
      <c r="S298" s="350"/>
    </row>
    <row r="299" spans="1:19" x14ac:dyDescent="0.2">
      <c r="A299" s="350"/>
      <c r="B299" s="350"/>
      <c r="C299" s="350"/>
      <c r="D299" s="350"/>
      <c r="E299" s="350"/>
      <c r="F299" s="350"/>
      <c r="G299" s="350"/>
      <c r="H299" s="350"/>
      <c r="I299" s="350"/>
      <c r="J299" s="350"/>
      <c r="K299" s="350"/>
      <c r="L299" s="350"/>
      <c r="M299" s="350"/>
      <c r="N299" s="350"/>
      <c r="O299" s="350"/>
      <c r="P299" s="350"/>
      <c r="Q299" s="350"/>
      <c r="R299" s="350"/>
      <c r="S299" s="350"/>
    </row>
  </sheetData>
  <pageMargins left="0.7" right="0.7" top="0.78740157499999996" bottom="0.78740157499999996" header="0.3" footer="0.3"/>
  <pageSetup paperSize="9" scale="69" orientation="landscape" r:id="rId1"/>
  <rowBreaks count="1" manualBreakCount="1">
    <brk id="4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6"/>
  <sheetViews>
    <sheetView workbookViewId="0">
      <selection activeCell="E7" sqref="E7:E38"/>
    </sheetView>
  </sheetViews>
  <sheetFormatPr baseColWidth="10" defaultColWidth="15" defaultRowHeight="12" x14ac:dyDescent="0.15"/>
  <cols>
    <col min="1" max="1" width="11.1640625" style="191" customWidth="1"/>
    <col min="2" max="2" width="45.5" style="193" customWidth="1"/>
    <col min="3" max="3" width="5" style="193" customWidth="1"/>
    <col min="4" max="4" width="7.5" style="194" customWidth="1"/>
    <col min="5" max="5" width="11.5" style="194" customWidth="1"/>
    <col min="6" max="6" width="12.5" style="226" customWidth="1"/>
    <col min="7" max="256" width="15" style="193"/>
    <col min="257" max="257" width="11.1640625" style="193" customWidth="1"/>
    <col min="258" max="258" width="45.5" style="193" customWidth="1"/>
    <col min="259" max="259" width="5" style="193" customWidth="1"/>
    <col min="260" max="260" width="7.5" style="193" customWidth="1"/>
    <col min="261" max="261" width="11.5" style="193" customWidth="1"/>
    <col min="262" max="262" width="12.5" style="193" customWidth="1"/>
    <col min="263" max="512" width="15" style="193"/>
    <col min="513" max="513" width="11.1640625" style="193" customWidth="1"/>
    <col min="514" max="514" width="45.5" style="193" customWidth="1"/>
    <col min="515" max="515" width="5" style="193" customWidth="1"/>
    <col min="516" max="516" width="7.5" style="193" customWidth="1"/>
    <col min="517" max="517" width="11.5" style="193" customWidth="1"/>
    <col min="518" max="518" width="12.5" style="193" customWidth="1"/>
    <col min="519" max="768" width="15" style="193"/>
    <col min="769" max="769" width="11.1640625" style="193" customWidth="1"/>
    <col min="770" max="770" width="45.5" style="193" customWidth="1"/>
    <col min="771" max="771" width="5" style="193" customWidth="1"/>
    <col min="772" max="772" width="7.5" style="193" customWidth="1"/>
    <col min="773" max="773" width="11.5" style="193" customWidth="1"/>
    <col min="774" max="774" width="12.5" style="193" customWidth="1"/>
    <col min="775" max="1024" width="15" style="193"/>
    <col min="1025" max="1025" width="11.1640625" style="193" customWidth="1"/>
    <col min="1026" max="1026" width="45.5" style="193" customWidth="1"/>
    <col min="1027" max="1027" width="5" style="193" customWidth="1"/>
    <col min="1028" max="1028" width="7.5" style="193" customWidth="1"/>
    <col min="1029" max="1029" width="11.5" style="193" customWidth="1"/>
    <col min="1030" max="1030" width="12.5" style="193" customWidth="1"/>
    <col min="1031" max="1280" width="15" style="193"/>
    <col min="1281" max="1281" width="11.1640625" style="193" customWidth="1"/>
    <col min="1282" max="1282" width="45.5" style="193" customWidth="1"/>
    <col min="1283" max="1283" width="5" style="193" customWidth="1"/>
    <col min="1284" max="1284" width="7.5" style="193" customWidth="1"/>
    <col min="1285" max="1285" width="11.5" style="193" customWidth="1"/>
    <col min="1286" max="1286" width="12.5" style="193" customWidth="1"/>
    <col min="1287" max="1536" width="15" style="193"/>
    <col min="1537" max="1537" width="11.1640625" style="193" customWidth="1"/>
    <col min="1538" max="1538" width="45.5" style="193" customWidth="1"/>
    <col min="1539" max="1539" width="5" style="193" customWidth="1"/>
    <col min="1540" max="1540" width="7.5" style="193" customWidth="1"/>
    <col min="1541" max="1541" width="11.5" style="193" customWidth="1"/>
    <col min="1542" max="1542" width="12.5" style="193" customWidth="1"/>
    <col min="1543" max="1792" width="15" style="193"/>
    <col min="1793" max="1793" width="11.1640625" style="193" customWidth="1"/>
    <col min="1794" max="1794" width="45.5" style="193" customWidth="1"/>
    <col min="1795" max="1795" width="5" style="193" customWidth="1"/>
    <col min="1796" max="1796" width="7.5" style="193" customWidth="1"/>
    <col min="1797" max="1797" width="11.5" style="193" customWidth="1"/>
    <col min="1798" max="1798" width="12.5" style="193" customWidth="1"/>
    <col min="1799" max="2048" width="15" style="193"/>
    <col min="2049" max="2049" width="11.1640625" style="193" customWidth="1"/>
    <col min="2050" max="2050" width="45.5" style="193" customWidth="1"/>
    <col min="2051" max="2051" width="5" style="193" customWidth="1"/>
    <col min="2052" max="2052" width="7.5" style="193" customWidth="1"/>
    <col min="2053" max="2053" width="11.5" style="193" customWidth="1"/>
    <col min="2054" max="2054" width="12.5" style="193" customWidth="1"/>
    <col min="2055" max="2304" width="15" style="193"/>
    <col min="2305" max="2305" width="11.1640625" style="193" customWidth="1"/>
    <col min="2306" max="2306" width="45.5" style="193" customWidth="1"/>
    <col min="2307" max="2307" width="5" style="193" customWidth="1"/>
    <col min="2308" max="2308" width="7.5" style="193" customWidth="1"/>
    <col min="2309" max="2309" width="11.5" style="193" customWidth="1"/>
    <col min="2310" max="2310" width="12.5" style="193" customWidth="1"/>
    <col min="2311" max="2560" width="15" style="193"/>
    <col min="2561" max="2561" width="11.1640625" style="193" customWidth="1"/>
    <col min="2562" max="2562" width="45.5" style="193" customWidth="1"/>
    <col min="2563" max="2563" width="5" style="193" customWidth="1"/>
    <col min="2564" max="2564" width="7.5" style="193" customWidth="1"/>
    <col min="2565" max="2565" width="11.5" style="193" customWidth="1"/>
    <col min="2566" max="2566" width="12.5" style="193" customWidth="1"/>
    <col min="2567" max="2816" width="15" style="193"/>
    <col min="2817" max="2817" width="11.1640625" style="193" customWidth="1"/>
    <col min="2818" max="2818" width="45.5" style="193" customWidth="1"/>
    <col min="2819" max="2819" width="5" style="193" customWidth="1"/>
    <col min="2820" max="2820" width="7.5" style="193" customWidth="1"/>
    <col min="2821" max="2821" width="11.5" style="193" customWidth="1"/>
    <col min="2822" max="2822" width="12.5" style="193" customWidth="1"/>
    <col min="2823" max="3072" width="15" style="193"/>
    <col min="3073" max="3073" width="11.1640625" style="193" customWidth="1"/>
    <col min="3074" max="3074" width="45.5" style="193" customWidth="1"/>
    <col min="3075" max="3075" width="5" style="193" customWidth="1"/>
    <col min="3076" max="3076" width="7.5" style="193" customWidth="1"/>
    <col min="3077" max="3077" width="11.5" style="193" customWidth="1"/>
    <col min="3078" max="3078" width="12.5" style="193" customWidth="1"/>
    <col min="3079" max="3328" width="15" style="193"/>
    <col min="3329" max="3329" width="11.1640625" style="193" customWidth="1"/>
    <col min="3330" max="3330" width="45.5" style="193" customWidth="1"/>
    <col min="3331" max="3331" width="5" style="193" customWidth="1"/>
    <col min="3332" max="3332" width="7.5" style="193" customWidth="1"/>
    <col min="3333" max="3333" width="11.5" style="193" customWidth="1"/>
    <col min="3334" max="3334" width="12.5" style="193" customWidth="1"/>
    <col min="3335" max="3584" width="15" style="193"/>
    <col min="3585" max="3585" width="11.1640625" style="193" customWidth="1"/>
    <col min="3586" max="3586" width="45.5" style="193" customWidth="1"/>
    <col min="3587" max="3587" width="5" style="193" customWidth="1"/>
    <col min="3588" max="3588" width="7.5" style="193" customWidth="1"/>
    <col min="3589" max="3589" width="11.5" style="193" customWidth="1"/>
    <col min="3590" max="3590" width="12.5" style="193" customWidth="1"/>
    <col min="3591" max="3840" width="15" style="193"/>
    <col min="3841" max="3841" width="11.1640625" style="193" customWidth="1"/>
    <col min="3842" max="3842" width="45.5" style="193" customWidth="1"/>
    <col min="3843" max="3843" width="5" style="193" customWidth="1"/>
    <col min="3844" max="3844" width="7.5" style="193" customWidth="1"/>
    <col min="3845" max="3845" width="11.5" style="193" customWidth="1"/>
    <col min="3846" max="3846" width="12.5" style="193" customWidth="1"/>
    <col min="3847" max="4096" width="15" style="193"/>
    <col min="4097" max="4097" width="11.1640625" style="193" customWidth="1"/>
    <col min="4098" max="4098" width="45.5" style="193" customWidth="1"/>
    <col min="4099" max="4099" width="5" style="193" customWidth="1"/>
    <col min="4100" max="4100" width="7.5" style="193" customWidth="1"/>
    <col min="4101" max="4101" width="11.5" style="193" customWidth="1"/>
    <col min="4102" max="4102" width="12.5" style="193" customWidth="1"/>
    <col min="4103" max="4352" width="15" style="193"/>
    <col min="4353" max="4353" width="11.1640625" style="193" customWidth="1"/>
    <col min="4354" max="4354" width="45.5" style="193" customWidth="1"/>
    <col min="4355" max="4355" width="5" style="193" customWidth="1"/>
    <col min="4356" max="4356" width="7.5" style="193" customWidth="1"/>
    <col min="4357" max="4357" width="11.5" style="193" customWidth="1"/>
    <col min="4358" max="4358" width="12.5" style="193" customWidth="1"/>
    <col min="4359" max="4608" width="15" style="193"/>
    <col min="4609" max="4609" width="11.1640625" style="193" customWidth="1"/>
    <col min="4610" max="4610" width="45.5" style="193" customWidth="1"/>
    <col min="4611" max="4611" width="5" style="193" customWidth="1"/>
    <col min="4612" max="4612" width="7.5" style="193" customWidth="1"/>
    <col min="4613" max="4613" width="11.5" style="193" customWidth="1"/>
    <col min="4614" max="4614" width="12.5" style="193" customWidth="1"/>
    <col min="4615" max="4864" width="15" style="193"/>
    <col min="4865" max="4865" width="11.1640625" style="193" customWidth="1"/>
    <col min="4866" max="4866" width="45.5" style="193" customWidth="1"/>
    <col min="4867" max="4867" width="5" style="193" customWidth="1"/>
    <col min="4868" max="4868" width="7.5" style="193" customWidth="1"/>
    <col min="4869" max="4869" width="11.5" style="193" customWidth="1"/>
    <col min="4870" max="4870" width="12.5" style="193" customWidth="1"/>
    <col min="4871" max="5120" width="15" style="193"/>
    <col min="5121" max="5121" width="11.1640625" style="193" customWidth="1"/>
    <col min="5122" max="5122" width="45.5" style="193" customWidth="1"/>
    <col min="5123" max="5123" width="5" style="193" customWidth="1"/>
    <col min="5124" max="5124" width="7.5" style="193" customWidth="1"/>
    <col min="5125" max="5125" width="11.5" style="193" customWidth="1"/>
    <col min="5126" max="5126" width="12.5" style="193" customWidth="1"/>
    <col min="5127" max="5376" width="15" style="193"/>
    <col min="5377" max="5377" width="11.1640625" style="193" customWidth="1"/>
    <col min="5378" max="5378" width="45.5" style="193" customWidth="1"/>
    <col min="5379" max="5379" width="5" style="193" customWidth="1"/>
    <col min="5380" max="5380" width="7.5" style="193" customWidth="1"/>
    <col min="5381" max="5381" width="11.5" style="193" customWidth="1"/>
    <col min="5382" max="5382" width="12.5" style="193" customWidth="1"/>
    <col min="5383" max="5632" width="15" style="193"/>
    <col min="5633" max="5633" width="11.1640625" style="193" customWidth="1"/>
    <col min="5634" max="5634" width="45.5" style="193" customWidth="1"/>
    <col min="5635" max="5635" width="5" style="193" customWidth="1"/>
    <col min="5636" max="5636" width="7.5" style="193" customWidth="1"/>
    <col min="5637" max="5637" width="11.5" style="193" customWidth="1"/>
    <col min="5638" max="5638" width="12.5" style="193" customWidth="1"/>
    <col min="5639" max="5888" width="15" style="193"/>
    <col min="5889" max="5889" width="11.1640625" style="193" customWidth="1"/>
    <col min="5890" max="5890" width="45.5" style="193" customWidth="1"/>
    <col min="5891" max="5891" width="5" style="193" customWidth="1"/>
    <col min="5892" max="5892" width="7.5" style="193" customWidth="1"/>
    <col min="5893" max="5893" width="11.5" style="193" customWidth="1"/>
    <col min="5894" max="5894" width="12.5" style="193" customWidth="1"/>
    <col min="5895" max="6144" width="15" style="193"/>
    <col min="6145" max="6145" width="11.1640625" style="193" customWidth="1"/>
    <col min="6146" max="6146" width="45.5" style="193" customWidth="1"/>
    <col min="6147" max="6147" width="5" style="193" customWidth="1"/>
    <col min="6148" max="6148" width="7.5" style="193" customWidth="1"/>
    <col min="6149" max="6149" width="11.5" style="193" customWidth="1"/>
    <col min="6150" max="6150" width="12.5" style="193" customWidth="1"/>
    <col min="6151" max="6400" width="15" style="193"/>
    <col min="6401" max="6401" width="11.1640625" style="193" customWidth="1"/>
    <col min="6402" max="6402" width="45.5" style="193" customWidth="1"/>
    <col min="6403" max="6403" width="5" style="193" customWidth="1"/>
    <col min="6404" max="6404" width="7.5" style="193" customWidth="1"/>
    <col min="6405" max="6405" width="11.5" style="193" customWidth="1"/>
    <col min="6406" max="6406" width="12.5" style="193" customWidth="1"/>
    <col min="6407" max="6656" width="15" style="193"/>
    <col min="6657" max="6657" width="11.1640625" style="193" customWidth="1"/>
    <col min="6658" max="6658" width="45.5" style="193" customWidth="1"/>
    <col min="6659" max="6659" width="5" style="193" customWidth="1"/>
    <col min="6660" max="6660" width="7.5" style="193" customWidth="1"/>
    <col min="6661" max="6661" width="11.5" style="193" customWidth="1"/>
    <col min="6662" max="6662" width="12.5" style="193" customWidth="1"/>
    <col min="6663" max="6912" width="15" style="193"/>
    <col min="6913" max="6913" width="11.1640625" style="193" customWidth="1"/>
    <col min="6914" max="6914" width="45.5" style="193" customWidth="1"/>
    <col min="6915" max="6915" width="5" style="193" customWidth="1"/>
    <col min="6916" max="6916" width="7.5" style="193" customWidth="1"/>
    <col min="6917" max="6917" width="11.5" style="193" customWidth="1"/>
    <col min="6918" max="6918" width="12.5" style="193" customWidth="1"/>
    <col min="6919" max="7168" width="15" style="193"/>
    <col min="7169" max="7169" width="11.1640625" style="193" customWidth="1"/>
    <col min="7170" max="7170" width="45.5" style="193" customWidth="1"/>
    <col min="7171" max="7171" width="5" style="193" customWidth="1"/>
    <col min="7172" max="7172" width="7.5" style="193" customWidth="1"/>
    <col min="7173" max="7173" width="11.5" style="193" customWidth="1"/>
    <col min="7174" max="7174" width="12.5" style="193" customWidth="1"/>
    <col min="7175" max="7424" width="15" style="193"/>
    <col min="7425" max="7425" width="11.1640625" style="193" customWidth="1"/>
    <col min="7426" max="7426" width="45.5" style="193" customWidth="1"/>
    <col min="7427" max="7427" width="5" style="193" customWidth="1"/>
    <col min="7428" max="7428" width="7.5" style="193" customWidth="1"/>
    <col min="7429" max="7429" width="11.5" style="193" customWidth="1"/>
    <col min="7430" max="7430" width="12.5" style="193" customWidth="1"/>
    <col min="7431" max="7680" width="15" style="193"/>
    <col min="7681" max="7681" width="11.1640625" style="193" customWidth="1"/>
    <col min="7682" max="7682" width="45.5" style="193" customWidth="1"/>
    <col min="7683" max="7683" width="5" style="193" customWidth="1"/>
    <col min="7684" max="7684" width="7.5" style="193" customWidth="1"/>
    <col min="7685" max="7685" width="11.5" style="193" customWidth="1"/>
    <col min="7686" max="7686" width="12.5" style="193" customWidth="1"/>
    <col min="7687" max="7936" width="15" style="193"/>
    <col min="7937" max="7937" width="11.1640625" style="193" customWidth="1"/>
    <col min="7938" max="7938" width="45.5" style="193" customWidth="1"/>
    <col min="7939" max="7939" width="5" style="193" customWidth="1"/>
    <col min="7940" max="7940" width="7.5" style="193" customWidth="1"/>
    <col min="7941" max="7941" width="11.5" style="193" customWidth="1"/>
    <col min="7942" max="7942" width="12.5" style="193" customWidth="1"/>
    <col min="7943" max="8192" width="15" style="193"/>
    <col min="8193" max="8193" width="11.1640625" style="193" customWidth="1"/>
    <col min="8194" max="8194" width="45.5" style="193" customWidth="1"/>
    <col min="8195" max="8195" width="5" style="193" customWidth="1"/>
    <col min="8196" max="8196" width="7.5" style="193" customWidth="1"/>
    <col min="8197" max="8197" width="11.5" style="193" customWidth="1"/>
    <col min="8198" max="8198" width="12.5" style="193" customWidth="1"/>
    <col min="8199" max="8448" width="15" style="193"/>
    <col min="8449" max="8449" width="11.1640625" style="193" customWidth="1"/>
    <col min="8450" max="8450" width="45.5" style="193" customWidth="1"/>
    <col min="8451" max="8451" width="5" style="193" customWidth="1"/>
    <col min="8452" max="8452" width="7.5" style="193" customWidth="1"/>
    <col min="8453" max="8453" width="11.5" style="193" customWidth="1"/>
    <col min="8454" max="8454" width="12.5" style="193" customWidth="1"/>
    <col min="8455" max="8704" width="15" style="193"/>
    <col min="8705" max="8705" width="11.1640625" style="193" customWidth="1"/>
    <col min="8706" max="8706" width="45.5" style="193" customWidth="1"/>
    <col min="8707" max="8707" width="5" style="193" customWidth="1"/>
    <col min="8708" max="8708" width="7.5" style="193" customWidth="1"/>
    <col min="8709" max="8709" width="11.5" style="193" customWidth="1"/>
    <col min="8710" max="8710" width="12.5" style="193" customWidth="1"/>
    <col min="8711" max="8960" width="15" style="193"/>
    <col min="8961" max="8961" width="11.1640625" style="193" customWidth="1"/>
    <col min="8962" max="8962" width="45.5" style="193" customWidth="1"/>
    <col min="8963" max="8963" width="5" style="193" customWidth="1"/>
    <col min="8964" max="8964" width="7.5" style="193" customWidth="1"/>
    <col min="8965" max="8965" width="11.5" style="193" customWidth="1"/>
    <col min="8966" max="8966" width="12.5" style="193" customWidth="1"/>
    <col min="8967" max="9216" width="15" style="193"/>
    <col min="9217" max="9217" width="11.1640625" style="193" customWidth="1"/>
    <col min="9218" max="9218" width="45.5" style="193" customWidth="1"/>
    <col min="9219" max="9219" width="5" style="193" customWidth="1"/>
    <col min="9220" max="9220" width="7.5" style="193" customWidth="1"/>
    <col min="9221" max="9221" width="11.5" style="193" customWidth="1"/>
    <col min="9222" max="9222" width="12.5" style="193" customWidth="1"/>
    <col min="9223" max="9472" width="15" style="193"/>
    <col min="9473" max="9473" width="11.1640625" style="193" customWidth="1"/>
    <col min="9474" max="9474" width="45.5" style="193" customWidth="1"/>
    <col min="9475" max="9475" width="5" style="193" customWidth="1"/>
    <col min="9476" max="9476" width="7.5" style="193" customWidth="1"/>
    <col min="9477" max="9477" width="11.5" style="193" customWidth="1"/>
    <col min="9478" max="9478" width="12.5" style="193" customWidth="1"/>
    <col min="9479" max="9728" width="15" style="193"/>
    <col min="9729" max="9729" width="11.1640625" style="193" customWidth="1"/>
    <col min="9730" max="9730" width="45.5" style="193" customWidth="1"/>
    <col min="9731" max="9731" width="5" style="193" customWidth="1"/>
    <col min="9732" max="9732" width="7.5" style="193" customWidth="1"/>
    <col min="9733" max="9733" width="11.5" style="193" customWidth="1"/>
    <col min="9734" max="9734" width="12.5" style="193" customWidth="1"/>
    <col min="9735" max="9984" width="15" style="193"/>
    <col min="9985" max="9985" width="11.1640625" style="193" customWidth="1"/>
    <col min="9986" max="9986" width="45.5" style="193" customWidth="1"/>
    <col min="9987" max="9987" width="5" style="193" customWidth="1"/>
    <col min="9988" max="9988" width="7.5" style="193" customWidth="1"/>
    <col min="9989" max="9989" width="11.5" style="193" customWidth="1"/>
    <col min="9990" max="9990" width="12.5" style="193" customWidth="1"/>
    <col min="9991" max="10240" width="15" style="193"/>
    <col min="10241" max="10241" width="11.1640625" style="193" customWidth="1"/>
    <col min="10242" max="10242" width="45.5" style="193" customWidth="1"/>
    <col min="10243" max="10243" width="5" style="193" customWidth="1"/>
    <col min="10244" max="10244" width="7.5" style="193" customWidth="1"/>
    <col min="10245" max="10245" width="11.5" style="193" customWidth="1"/>
    <col min="10246" max="10246" width="12.5" style="193" customWidth="1"/>
    <col min="10247" max="10496" width="15" style="193"/>
    <col min="10497" max="10497" width="11.1640625" style="193" customWidth="1"/>
    <col min="10498" max="10498" width="45.5" style="193" customWidth="1"/>
    <col min="10499" max="10499" width="5" style="193" customWidth="1"/>
    <col min="10500" max="10500" width="7.5" style="193" customWidth="1"/>
    <col min="10501" max="10501" width="11.5" style="193" customWidth="1"/>
    <col min="10502" max="10502" width="12.5" style="193" customWidth="1"/>
    <col min="10503" max="10752" width="15" style="193"/>
    <col min="10753" max="10753" width="11.1640625" style="193" customWidth="1"/>
    <col min="10754" max="10754" width="45.5" style="193" customWidth="1"/>
    <col min="10755" max="10755" width="5" style="193" customWidth="1"/>
    <col min="10756" max="10756" width="7.5" style="193" customWidth="1"/>
    <col min="10757" max="10757" width="11.5" style="193" customWidth="1"/>
    <col min="10758" max="10758" width="12.5" style="193" customWidth="1"/>
    <col min="10759" max="11008" width="15" style="193"/>
    <col min="11009" max="11009" width="11.1640625" style="193" customWidth="1"/>
    <col min="11010" max="11010" width="45.5" style="193" customWidth="1"/>
    <col min="11011" max="11011" width="5" style="193" customWidth="1"/>
    <col min="11012" max="11012" width="7.5" style="193" customWidth="1"/>
    <col min="11013" max="11013" width="11.5" style="193" customWidth="1"/>
    <col min="11014" max="11014" width="12.5" style="193" customWidth="1"/>
    <col min="11015" max="11264" width="15" style="193"/>
    <col min="11265" max="11265" width="11.1640625" style="193" customWidth="1"/>
    <col min="11266" max="11266" width="45.5" style="193" customWidth="1"/>
    <col min="11267" max="11267" width="5" style="193" customWidth="1"/>
    <col min="11268" max="11268" width="7.5" style="193" customWidth="1"/>
    <col min="11269" max="11269" width="11.5" style="193" customWidth="1"/>
    <col min="11270" max="11270" width="12.5" style="193" customWidth="1"/>
    <col min="11271" max="11520" width="15" style="193"/>
    <col min="11521" max="11521" width="11.1640625" style="193" customWidth="1"/>
    <col min="11522" max="11522" width="45.5" style="193" customWidth="1"/>
    <col min="11523" max="11523" width="5" style="193" customWidth="1"/>
    <col min="11524" max="11524" width="7.5" style="193" customWidth="1"/>
    <col min="11525" max="11525" width="11.5" style="193" customWidth="1"/>
    <col min="11526" max="11526" width="12.5" style="193" customWidth="1"/>
    <col min="11527" max="11776" width="15" style="193"/>
    <col min="11777" max="11777" width="11.1640625" style="193" customWidth="1"/>
    <col min="11778" max="11778" width="45.5" style="193" customWidth="1"/>
    <col min="11779" max="11779" width="5" style="193" customWidth="1"/>
    <col min="11780" max="11780" width="7.5" style="193" customWidth="1"/>
    <col min="11781" max="11781" width="11.5" style="193" customWidth="1"/>
    <col min="11782" max="11782" width="12.5" style="193" customWidth="1"/>
    <col min="11783" max="12032" width="15" style="193"/>
    <col min="12033" max="12033" width="11.1640625" style="193" customWidth="1"/>
    <col min="12034" max="12034" width="45.5" style="193" customWidth="1"/>
    <col min="12035" max="12035" width="5" style="193" customWidth="1"/>
    <col min="12036" max="12036" width="7.5" style="193" customWidth="1"/>
    <col min="12037" max="12037" width="11.5" style="193" customWidth="1"/>
    <col min="12038" max="12038" width="12.5" style="193" customWidth="1"/>
    <col min="12039" max="12288" width="15" style="193"/>
    <col min="12289" max="12289" width="11.1640625" style="193" customWidth="1"/>
    <col min="12290" max="12290" width="45.5" style="193" customWidth="1"/>
    <col min="12291" max="12291" width="5" style="193" customWidth="1"/>
    <col min="12292" max="12292" width="7.5" style="193" customWidth="1"/>
    <col min="12293" max="12293" width="11.5" style="193" customWidth="1"/>
    <col min="12294" max="12294" width="12.5" style="193" customWidth="1"/>
    <col min="12295" max="12544" width="15" style="193"/>
    <col min="12545" max="12545" width="11.1640625" style="193" customWidth="1"/>
    <col min="12546" max="12546" width="45.5" style="193" customWidth="1"/>
    <col min="12547" max="12547" width="5" style="193" customWidth="1"/>
    <col min="12548" max="12548" width="7.5" style="193" customWidth="1"/>
    <col min="12549" max="12549" width="11.5" style="193" customWidth="1"/>
    <col min="12550" max="12550" width="12.5" style="193" customWidth="1"/>
    <col min="12551" max="12800" width="15" style="193"/>
    <col min="12801" max="12801" width="11.1640625" style="193" customWidth="1"/>
    <col min="12802" max="12802" width="45.5" style="193" customWidth="1"/>
    <col min="12803" max="12803" width="5" style="193" customWidth="1"/>
    <col min="12804" max="12804" width="7.5" style="193" customWidth="1"/>
    <col min="12805" max="12805" width="11.5" style="193" customWidth="1"/>
    <col min="12806" max="12806" width="12.5" style="193" customWidth="1"/>
    <col min="12807" max="13056" width="15" style="193"/>
    <col min="13057" max="13057" width="11.1640625" style="193" customWidth="1"/>
    <col min="13058" max="13058" width="45.5" style="193" customWidth="1"/>
    <col min="13059" max="13059" width="5" style="193" customWidth="1"/>
    <col min="13060" max="13060" width="7.5" style="193" customWidth="1"/>
    <col min="13061" max="13061" width="11.5" style="193" customWidth="1"/>
    <col min="13062" max="13062" width="12.5" style="193" customWidth="1"/>
    <col min="13063" max="13312" width="15" style="193"/>
    <col min="13313" max="13313" width="11.1640625" style="193" customWidth="1"/>
    <col min="13314" max="13314" width="45.5" style="193" customWidth="1"/>
    <col min="13315" max="13315" width="5" style="193" customWidth="1"/>
    <col min="13316" max="13316" width="7.5" style="193" customWidth="1"/>
    <col min="13317" max="13317" width="11.5" style="193" customWidth="1"/>
    <col min="13318" max="13318" width="12.5" style="193" customWidth="1"/>
    <col min="13319" max="13568" width="15" style="193"/>
    <col min="13569" max="13569" width="11.1640625" style="193" customWidth="1"/>
    <col min="13570" max="13570" width="45.5" style="193" customWidth="1"/>
    <col min="13571" max="13571" width="5" style="193" customWidth="1"/>
    <col min="13572" max="13572" width="7.5" style="193" customWidth="1"/>
    <col min="13573" max="13573" width="11.5" style="193" customWidth="1"/>
    <col min="13574" max="13574" width="12.5" style="193" customWidth="1"/>
    <col min="13575" max="13824" width="15" style="193"/>
    <col min="13825" max="13825" width="11.1640625" style="193" customWidth="1"/>
    <col min="13826" max="13826" width="45.5" style="193" customWidth="1"/>
    <col min="13827" max="13827" width="5" style="193" customWidth="1"/>
    <col min="13828" max="13828" width="7.5" style="193" customWidth="1"/>
    <col min="13829" max="13829" width="11.5" style="193" customWidth="1"/>
    <col min="13830" max="13830" width="12.5" style="193" customWidth="1"/>
    <col min="13831" max="14080" width="15" style="193"/>
    <col min="14081" max="14081" width="11.1640625" style="193" customWidth="1"/>
    <col min="14082" max="14082" width="45.5" style="193" customWidth="1"/>
    <col min="14083" max="14083" width="5" style="193" customWidth="1"/>
    <col min="14084" max="14084" width="7.5" style="193" customWidth="1"/>
    <col min="14085" max="14085" width="11.5" style="193" customWidth="1"/>
    <col min="14086" max="14086" width="12.5" style="193" customWidth="1"/>
    <col min="14087" max="14336" width="15" style="193"/>
    <col min="14337" max="14337" width="11.1640625" style="193" customWidth="1"/>
    <col min="14338" max="14338" width="45.5" style="193" customWidth="1"/>
    <col min="14339" max="14339" width="5" style="193" customWidth="1"/>
    <col min="14340" max="14340" width="7.5" style="193" customWidth="1"/>
    <col min="14341" max="14341" width="11.5" style="193" customWidth="1"/>
    <col min="14342" max="14342" width="12.5" style="193" customWidth="1"/>
    <col min="14343" max="14592" width="15" style="193"/>
    <col min="14593" max="14593" width="11.1640625" style="193" customWidth="1"/>
    <col min="14594" max="14594" width="45.5" style="193" customWidth="1"/>
    <col min="14595" max="14595" width="5" style="193" customWidth="1"/>
    <col min="14596" max="14596" width="7.5" style="193" customWidth="1"/>
    <col min="14597" max="14597" width="11.5" style="193" customWidth="1"/>
    <col min="14598" max="14598" width="12.5" style="193" customWidth="1"/>
    <col min="14599" max="14848" width="15" style="193"/>
    <col min="14849" max="14849" width="11.1640625" style="193" customWidth="1"/>
    <col min="14850" max="14850" width="45.5" style="193" customWidth="1"/>
    <col min="14851" max="14851" width="5" style="193" customWidth="1"/>
    <col min="14852" max="14852" width="7.5" style="193" customWidth="1"/>
    <col min="14853" max="14853" width="11.5" style="193" customWidth="1"/>
    <col min="14854" max="14854" width="12.5" style="193" customWidth="1"/>
    <col min="14855" max="15104" width="15" style="193"/>
    <col min="15105" max="15105" width="11.1640625" style="193" customWidth="1"/>
    <col min="15106" max="15106" width="45.5" style="193" customWidth="1"/>
    <col min="15107" max="15107" width="5" style="193" customWidth="1"/>
    <col min="15108" max="15108" width="7.5" style="193" customWidth="1"/>
    <col min="15109" max="15109" width="11.5" style="193" customWidth="1"/>
    <col min="15110" max="15110" width="12.5" style="193" customWidth="1"/>
    <col min="15111" max="15360" width="15" style="193"/>
    <col min="15361" max="15361" width="11.1640625" style="193" customWidth="1"/>
    <col min="15362" max="15362" width="45.5" style="193" customWidth="1"/>
    <col min="15363" max="15363" width="5" style="193" customWidth="1"/>
    <col min="15364" max="15364" width="7.5" style="193" customWidth="1"/>
    <col min="15365" max="15365" width="11.5" style="193" customWidth="1"/>
    <col min="15366" max="15366" width="12.5" style="193" customWidth="1"/>
    <col min="15367" max="15616" width="15" style="193"/>
    <col min="15617" max="15617" width="11.1640625" style="193" customWidth="1"/>
    <col min="15618" max="15618" width="45.5" style="193" customWidth="1"/>
    <col min="15619" max="15619" width="5" style="193" customWidth="1"/>
    <col min="15620" max="15620" width="7.5" style="193" customWidth="1"/>
    <col min="15621" max="15621" width="11.5" style="193" customWidth="1"/>
    <col min="15622" max="15622" width="12.5" style="193" customWidth="1"/>
    <col min="15623" max="15872" width="15" style="193"/>
    <col min="15873" max="15873" width="11.1640625" style="193" customWidth="1"/>
    <col min="15874" max="15874" width="45.5" style="193" customWidth="1"/>
    <col min="15875" max="15875" width="5" style="193" customWidth="1"/>
    <col min="15876" max="15876" width="7.5" style="193" customWidth="1"/>
    <col min="15877" max="15877" width="11.5" style="193" customWidth="1"/>
    <col min="15878" max="15878" width="12.5" style="193" customWidth="1"/>
    <col min="15879" max="16128" width="15" style="193"/>
    <col min="16129" max="16129" width="11.1640625" style="193" customWidth="1"/>
    <col min="16130" max="16130" width="45.5" style="193" customWidth="1"/>
    <col min="16131" max="16131" width="5" style="193" customWidth="1"/>
    <col min="16132" max="16132" width="7.5" style="193" customWidth="1"/>
    <col min="16133" max="16133" width="11.5" style="193" customWidth="1"/>
    <col min="16134" max="16134" width="12.5" style="193" customWidth="1"/>
    <col min="16135" max="16384" width="15" style="193"/>
  </cols>
  <sheetData>
    <row r="1" spans="1:7" ht="13" x14ac:dyDescent="0.15">
      <c r="B1" s="192" t="s">
        <v>823</v>
      </c>
      <c r="F1" s="193"/>
    </row>
    <row r="2" spans="1:7" x14ac:dyDescent="0.15">
      <c r="B2" s="195" t="s">
        <v>824</v>
      </c>
      <c r="F2" s="193"/>
    </row>
    <row r="3" spans="1:7" x14ac:dyDescent="0.15">
      <c r="B3" s="196" t="s">
        <v>825</v>
      </c>
      <c r="F3" s="193"/>
    </row>
    <row r="4" spans="1:7" x14ac:dyDescent="0.15">
      <c r="B4" s="193" t="s">
        <v>826</v>
      </c>
      <c r="D4" s="197"/>
      <c r="E4" s="198" t="s">
        <v>827</v>
      </c>
      <c r="F4" s="193"/>
    </row>
    <row r="5" spans="1:7" x14ac:dyDescent="0.15">
      <c r="A5" s="199" t="s">
        <v>828</v>
      </c>
      <c r="B5" s="200" t="s">
        <v>829</v>
      </c>
      <c r="C5" s="200" t="s">
        <v>830</v>
      </c>
      <c r="D5" s="201" t="s">
        <v>117</v>
      </c>
      <c r="E5" s="201" t="s">
        <v>831</v>
      </c>
      <c r="F5" s="202" t="s">
        <v>832</v>
      </c>
      <c r="G5" s="203"/>
    </row>
    <row r="6" spans="1:7" x14ac:dyDescent="0.15">
      <c r="A6" s="204"/>
      <c r="B6" s="205"/>
      <c r="C6" s="206"/>
      <c r="D6" s="207"/>
      <c r="E6" s="207"/>
      <c r="F6" s="208"/>
    </row>
    <row r="7" spans="1:7" s="211" customFormat="1" x14ac:dyDescent="0.15">
      <c r="A7" s="209" t="s">
        <v>833</v>
      </c>
      <c r="B7" s="210" t="s">
        <v>834</v>
      </c>
      <c r="C7" s="211" t="s">
        <v>174</v>
      </c>
      <c r="D7" s="212">
        <v>54</v>
      </c>
      <c r="E7" s="212"/>
      <c r="F7" s="213">
        <f t="shared" ref="F7:F28" si="0">D7*E7</f>
        <v>0</v>
      </c>
    </row>
    <row r="8" spans="1:7" s="211" customFormat="1" x14ac:dyDescent="0.15">
      <c r="A8" s="209" t="s">
        <v>835</v>
      </c>
      <c r="B8" s="210" t="s">
        <v>836</v>
      </c>
      <c r="C8" s="211" t="s">
        <v>174</v>
      </c>
      <c r="D8" s="212">
        <v>22</v>
      </c>
      <c r="E8" s="212"/>
      <c r="F8" s="213">
        <f t="shared" si="0"/>
        <v>0</v>
      </c>
    </row>
    <row r="9" spans="1:7" s="211" customFormat="1" x14ac:dyDescent="0.15">
      <c r="A9" s="209" t="s">
        <v>837</v>
      </c>
      <c r="B9" s="210" t="s">
        <v>838</v>
      </c>
      <c r="C9" s="211" t="s">
        <v>174</v>
      </c>
      <c r="D9" s="212">
        <v>6</v>
      </c>
      <c r="E9" s="212"/>
      <c r="F9" s="213">
        <f t="shared" si="0"/>
        <v>0</v>
      </c>
    </row>
    <row r="10" spans="1:7" s="211" customFormat="1" x14ac:dyDescent="0.15">
      <c r="A10" s="209" t="s">
        <v>839</v>
      </c>
      <c r="B10" s="214" t="s">
        <v>840</v>
      </c>
      <c r="C10" s="211" t="s">
        <v>380</v>
      </c>
      <c r="D10" s="212">
        <v>60</v>
      </c>
      <c r="E10" s="212"/>
      <c r="F10" s="213">
        <f t="shared" si="0"/>
        <v>0</v>
      </c>
    </row>
    <row r="11" spans="1:7" s="211" customFormat="1" x14ac:dyDescent="0.15">
      <c r="A11" s="209" t="s">
        <v>841</v>
      </c>
      <c r="B11" s="210" t="s">
        <v>842</v>
      </c>
      <c r="C11" s="211" t="s">
        <v>174</v>
      </c>
      <c r="D11" s="212">
        <v>4</v>
      </c>
      <c r="E11" s="212"/>
      <c r="F11" s="213">
        <f t="shared" si="0"/>
        <v>0</v>
      </c>
    </row>
    <row r="12" spans="1:7" s="211" customFormat="1" x14ac:dyDescent="0.15">
      <c r="A12" s="209" t="s">
        <v>843</v>
      </c>
      <c r="B12" s="210" t="s">
        <v>844</v>
      </c>
      <c r="C12" s="211" t="s">
        <v>174</v>
      </c>
      <c r="D12" s="212">
        <v>6</v>
      </c>
      <c r="E12" s="212"/>
      <c r="F12" s="213">
        <f t="shared" si="0"/>
        <v>0</v>
      </c>
    </row>
    <row r="13" spans="1:7" s="211" customFormat="1" x14ac:dyDescent="0.15">
      <c r="A13" s="209" t="s">
        <v>845</v>
      </c>
      <c r="B13" s="210" t="s">
        <v>846</v>
      </c>
      <c r="C13" s="211" t="s">
        <v>174</v>
      </c>
      <c r="D13" s="212">
        <f>SUM(D7:D9)</f>
        <v>82</v>
      </c>
      <c r="E13" s="212"/>
      <c r="F13" s="213">
        <f t="shared" si="0"/>
        <v>0</v>
      </c>
    </row>
    <row r="14" spans="1:7" s="211" customFormat="1" x14ac:dyDescent="0.15">
      <c r="A14" s="209" t="s">
        <v>847</v>
      </c>
      <c r="B14" s="210" t="s">
        <v>848</v>
      </c>
      <c r="C14" s="211" t="s">
        <v>174</v>
      </c>
      <c r="D14" s="212">
        <f>SUM(D11:D12)</f>
        <v>10</v>
      </c>
      <c r="E14" s="212"/>
      <c r="F14" s="213">
        <f t="shared" si="0"/>
        <v>0</v>
      </c>
    </row>
    <row r="15" spans="1:7" s="211" customFormat="1" x14ac:dyDescent="0.15">
      <c r="A15" s="209" t="s">
        <v>849</v>
      </c>
      <c r="B15" s="210" t="s">
        <v>850</v>
      </c>
      <c r="C15" s="211" t="s">
        <v>380</v>
      </c>
      <c r="D15" s="212">
        <v>2</v>
      </c>
      <c r="E15" s="212"/>
      <c r="F15" s="213">
        <f t="shared" si="0"/>
        <v>0</v>
      </c>
    </row>
    <row r="16" spans="1:7" s="211" customFormat="1" x14ac:dyDescent="0.15">
      <c r="A16" s="209" t="s">
        <v>851</v>
      </c>
      <c r="B16" s="210" t="s">
        <v>852</v>
      </c>
      <c r="C16" s="211" t="s">
        <v>380</v>
      </c>
      <c r="D16" s="212">
        <v>2</v>
      </c>
      <c r="E16" s="212"/>
      <c r="F16" s="213">
        <f>D16*E16</f>
        <v>0</v>
      </c>
    </row>
    <row r="17" spans="1:6" s="211" customFormat="1" x14ac:dyDescent="0.15">
      <c r="A17" s="209" t="s">
        <v>853</v>
      </c>
      <c r="B17" s="210" t="s">
        <v>854</v>
      </c>
      <c r="C17" s="211" t="s">
        <v>380</v>
      </c>
      <c r="D17" s="212">
        <v>2</v>
      </c>
      <c r="E17" s="212"/>
      <c r="F17" s="213">
        <f t="shared" si="0"/>
        <v>0</v>
      </c>
    </row>
    <row r="18" spans="1:6" s="211" customFormat="1" x14ac:dyDescent="0.15">
      <c r="A18" s="209" t="s">
        <v>855</v>
      </c>
      <c r="B18" s="210" t="s">
        <v>856</v>
      </c>
      <c r="C18" s="211" t="s">
        <v>380</v>
      </c>
      <c r="D18" s="212">
        <v>1</v>
      </c>
      <c r="E18" s="212"/>
      <c r="F18" s="213">
        <f>D18*E18</f>
        <v>0</v>
      </c>
    </row>
    <row r="19" spans="1:6" s="211" customFormat="1" x14ac:dyDescent="0.15">
      <c r="A19" s="209" t="s">
        <v>857</v>
      </c>
      <c r="B19" s="210" t="s">
        <v>858</v>
      </c>
      <c r="C19" s="211" t="s">
        <v>380</v>
      </c>
      <c r="D19" s="212">
        <v>1</v>
      </c>
      <c r="E19" s="212"/>
      <c r="F19" s="213">
        <f t="shared" si="0"/>
        <v>0</v>
      </c>
    </row>
    <row r="20" spans="1:6" s="211" customFormat="1" x14ac:dyDescent="0.15">
      <c r="A20" s="209" t="s">
        <v>859</v>
      </c>
      <c r="B20" s="211" t="s">
        <v>860</v>
      </c>
      <c r="C20" s="211" t="s">
        <v>380</v>
      </c>
      <c r="D20" s="212">
        <f>SUM(D15:D19)</f>
        <v>8</v>
      </c>
      <c r="E20" s="212"/>
      <c r="F20" s="213">
        <f t="shared" si="0"/>
        <v>0</v>
      </c>
    </row>
    <row r="21" spans="1:6" s="211" customFormat="1" x14ac:dyDescent="0.15">
      <c r="A21" s="209" t="s">
        <v>861</v>
      </c>
      <c r="B21" s="210" t="s">
        <v>862</v>
      </c>
      <c r="C21" s="211" t="s">
        <v>380</v>
      </c>
      <c r="D21" s="212">
        <f>SUM(D20)</f>
        <v>8</v>
      </c>
      <c r="E21" s="212"/>
      <c r="F21" s="213">
        <f t="shared" si="0"/>
        <v>0</v>
      </c>
    </row>
    <row r="22" spans="1:6" s="211" customFormat="1" x14ac:dyDescent="0.15">
      <c r="A22" s="209" t="s">
        <v>863</v>
      </c>
      <c r="B22" s="210" t="s">
        <v>864</v>
      </c>
      <c r="C22" s="211" t="s">
        <v>380</v>
      </c>
      <c r="D22" s="212">
        <f>SUM(D21)</f>
        <v>8</v>
      </c>
      <c r="E22" s="212"/>
      <c r="F22" s="213">
        <f t="shared" si="0"/>
        <v>0</v>
      </c>
    </row>
    <row r="23" spans="1:6" s="211" customFormat="1" x14ac:dyDescent="0.15">
      <c r="A23" s="209" t="s">
        <v>865</v>
      </c>
      <c r="B23" s="210" t="s">
        <v>866</v>
      </c>
      <c r="C23" s="211" t="s">
        <v>174</v>
      </c>
      <c r="D23" s="212">
        <v>46</v>
      </c>
      <c r="E23" s="212"/>
      <c r="F23" s="213">
        <f>D23*E23</f>
        <v>0</v>
      </c>
    </row>
    <row r="24" spans="1:6" s="211" customFormat="1" x14ac:dyDescent="0.15">
      <c r="A24" s="209" t="s">
        <v>867</v>
      </c>
      <c r="B24" s="210" t="s">
        <v>868</v>
      </c>
      <c r="C24" s="211" t="s">
        <v>174</v>
      </c>
      <c r="D24" s="212">
        <v>66</v>
      </c>
      <c r="E24" s="212"/>
      <c r="F24" s="213">
        <f>D24*E24</f>
        <v>0</v>
      </c>
    </row>
    <row r="25" spans="1:6" s="211" customFormat="1" x14ac:dyDescent="0.15">
      <c r="A25" s="209" t="s">
        <v>869</v>
      </c>
      <c r="B25" s="210" t="s">
        <v>870</v>
      </c>
      <c r="C25" s="211" t="s">
        <v>174</v>
      </c>
      <c r="D25" s="212">
        <v>96</v>
      </c>
      <c r="E25" s="212"/>
      <c r="F25" s="213">
        <f>D25*E25</f>
        <v>0</v>
      </c>
    </row>
    <row r="26" spans="1:6" s="211" customFormat="1" x14ac:dyDescent="0.15">
      <c r="A26" s="209" t="s">
        <v>871</v>
      </c>
      <c r="B26" s="210" t="s">
        <v>872</v>
      </c>
      <c r="C26" s="211" t="s">
        <v>380</v>
      </c>
      <c r="D26" s="212">
        <v>1</v>
      </c>
      <c r="E26" s="212"/>
      <c r="F26" s="213">
        <f t="shared" si="0"/>
        <v>0</v>
      </c>
    </row>
    <row r="27" spans="1:6" s="211" customFormat="1" x14ac:dyDescent="0.15">
      <c r="A27" s="209" t="s">
        <v>873</v>
      </c>
      <c r="B27" s="215" t="s">
        <v>874</v>
      </c>
      <c r="C27" s="211" t="s">
        <v>380</v>
      </c>
      <c r="D27" s="212">
        <v>2</v>
      </c>
      <c r="E27" s="212"/>
      <c r="F27" s="213">
        <f t="shared" si="0"/>
        <v>0</v>
      </c>
    </row>
    <row r="28" spans="1:6" s="211" customFormat="1" x14ac:dyDescent="0.15">
      <c r="A28" s="209" t="s">
        <v>875</v>
      </c>
      <c r="B28" s="215" t="s">
        <v>876</v>
      </c>
      <c r="C28" s="211" t="s">
        <v>380</v>
      </c>
      <c r="D28" s="212">
        <v>1</v>
      </c>
      <c r="E28" s="212"/>
      <c r="F28" s="213">
        <f t="shared" si="0"/>
        <v>0</v>
      </c>
    </row>
    <row r="29" spans="1:6" s="211" customFormat="1" x14ac:dyDescent="0.15">
      <c r="A29" s="209" t="s">
        <v>877</v>
      </c>
      <c r="B29" s="215" t="s">
        <v>878</v>
      </c>
      <c r="C29" s="211" t="s">
        <v>380</v>
      </c>
      <c r="D29" s="212">
        <v>3</v>
      </c>
      <c r="E29" s="212"/>
      <c r="F29" s="213">
        <f>D29*E29</f>
        <v>0</v>
      </c>
    </row>
    <row r="30" spans="1:6" s="211" customFormat="1" x14ac:dyDescent="0.15">
      <c r="A30" s="209" t="s">
        <v>879</v>
      </c>
      <c r="B30" s="215" t="s">
        <v>880</v>
      </c>
      <c r="C30" s="211" t="s">
        <v>380</v>
      </c>
      <c r="D30" s="212">
        <v>1</v>
      </c>
      <c r="E30" s="212"/>
      <c r="F30" s="213">
        <f>D30*E30</f>
        <v>0</v>
      </c>
    </row>
    <row r="31" spans="1:6" s="211" customFormat="1" x14ac:dyDescent="0.15">
      <c r="A31" s="209" t="s">
        <v>881</v>
      </c>
      <c r="B31" s="210" t="s">
        <v>882</v>
      </c>
      <c r="C31" s="211" t="s">
        <v>380</v>
      </c>
      <c r="D31" s="212">
        <v>1</v>
      </c>
      <c r="E31" s="212"/>
      <c r="F31" s="213">
        <f t="shared" ref="F31:F38" si="1">D31*E31</f>
        <v>0</v>
      </c>
    </row>
    <row r="32" spans="1:6" s="211" customFormat="1" x14ac:dyDescent="0.15">
      <c r="A32" s="209" t="s">
        <v>883</v>
      </c>
      <c r="B32" s="210" t="s">
        <v>884</v>
      </c>
      <c r="C32" s="211" t="s">
        <v>885</v>
      </c>
      <c r="D32" s="212">
        <v>1</v>
      </c>
      <c r="E32" s="212"/>
      <c r="F32" s="213">
        <f>D32*E32</f>
        <v>0</v>
      </c>
    </row>
    <row r="33" spans="1:10" s="210" customFormat="1" x14ac:dyDescent="0.15">
      <c r="A33" s="209" t="s">
        <v>886</v>
      </c>
      <c r="B33" s="210" t="s">
        <v>887</v>
      </c>
      <c r="C33" s="210" t="s">
        <v>174</v>
      </c>
      <c r="D33" s="216">
        <f>SUM(D11:D12)</f>
        <v>10</v>
      </c>
      <c r="E33" s="216"/>
      <c r="F33" s="213">
        <f>D33*E33</f>
        <v>0</v>
      </c>
    </row>
    <row r="34" spans="1:10" s="210" customFormat="1" x14ac:dyDescent="0.15">
      <c r="A34" s="209" t="s">
        <v>888</v>
      </c>
      <c r="B34" s="210" t="s">
        <v>889</v>
      </c>
      <c r="C34" s="210" t="s">
        <v>174</v>
      </c>
      <c r="D34" s="216">
        <f>SUM(D7:D9)</f>
        <v>82</v>
      </c>
      <c r="E34" s="216"/>
      <c r="F34" s="213">
        <f t="shared" si="1"/>
        <v>0</v>
      </c>
    </row>
    <row r="35" spans="1:10" s="210" customFormat="1" x14ac:dyDescent="0.15">
      <c r="A35" s="209" t="s">
        <v>890</v>
      </c>
      <c r="B35" s="210" t="s">
        <v>891</v>
      </c>
      <c r="C35" s="210" t="s">
        <v>380</v>
      </c>
      <c r="D35" s="216">
        <f>SUM(D15:D19)</f>
        <v>8</v>
      </c>
      <c r="E35" s="216"/>
      <c r="F35" s="213">
        <f t="shared" si="1"/>
        <v>0</v>
      </c>
    </row>
    <row r="36" spans="1:10" s="210" customFormat="1" x14ac:dyDescent="0.15">
      <c r="A36" s="209" t="s">
        <v>892</v>
      </c>
      <c r="B36" s="210" t="s">
        <v>893</v>
      </c>
      <c r="C36" s="210" t="s">
        <v>885</v>
      </c>
      <c r="D36" s="216">
        <v>1</v>
      </c>
      <c r="E36" s="216"/>
      <c r="F36" s="213">
        <f t="shared" si="1"/>
        <v>0</v>
      </c>
    </row>
    <row r="37" spans="1:10" s="210" customFormat="1" x14ac:dyDescent="0.15">
      <c r="A37" s="209" t="s">
        <v>894</v>
      </c>
      <c r="B37" s="210" t="s">
        <v>895</v>
      </c>
      <c r="C37" s="210" t="s">
        <v>174</v>
      </c>
      <c r="D37" s="216">
        <f>SUM(D33:D34)</f>
        <v>92</v>
      </c>
      <c r="E37" s="216"/>
      <c r="F37" s="213">
        <f t="shared" si="1"/>
        <v>0</v>
      </c>
    </row>
    <row r="38" spans="1:10" s="210" customFormat="1" x14ac:dyDescent="0.15">
      <c r="A38" s="209" t="s">
        <v>896</v>
      </c>
      <c r="B38" s="217" t="s">
        <v>897</v>
      </c>
      <c r="C38" s="210" t="s">
        <v>885</v>
      </c>
      <c r="D38" s="216">
        <v>1</v>
      </c>
      <c r="E38" s="216"/>
      <c r="F38" s="213">
        <f t="shared" si="1"/>
        <v>0</v>
      </c>
    </row>
    <row r="39" spans="1:10" s="210" customFormat="1" x14ac:dyDescent="0.15">
      <c r="A39" s="204"/>
      <c r="D39" s="216"/>
      <c r="E39" s="216"/>
      <c r="F39" s="218"/>
    </row>
    <row r="40" spans="1:10" s="210" customFormat="1" x14ac:dyDescent="0.15">
      <c r="A40" s="204"/>
      <c r="D40" s="216"/>
      <c r="E40" s="216"/>
      <c r="F40" s="218">
        <f>SUM(F7:F39)</f>
        <v>0</v>
      </c>
    </row>
    <row r="41" spans="1:10" s="210" customFormat="1" x14ac:dyDescent="0.15">
      <c r="A41" s="204"/>
      <c r="D41" s="216"/>
      <c r="E41" s="216"/>
      <c r="F41" s="218"/>
    </row>
    <row r="42" spans="1:10" s="210" customFormat="1" x14ac:dyDescent="0.15">
      <c r="A42" s="204"/>
      <c r="D42" s="216"/>
      <c r="E42" s="216"/>
      <c r="F42" s="218"/>
    </row>
    <row r="43" spans="1:10" s="210" customFormat="1" x14ac:dyDescent="0.15">
      <c r="A43" s="204"/>
      <c r="D43" s="216"/>
      <c r="E43" s="216"/>
      <c r="F43" s="218"/>
    </row>
    <row r="44" spans="1:10" s="210" customFormat="1" x14ac:dyDescent="0.15">
      <c r="A44" s="204"/>
      <c r="D44" s="216"/>
      <c r="E44" s="216"/>
      <c r="F44" s="218"/>
    </row>
    <row r="45" spans="1:10" s="220" customFormat="1" x14ac:dyDescent="0.15">
      <c r="A45" s="219"/>
      <c r="D45" s="221"/>
      <c r="E45" s="221"/>
      <c r="F45" s="222"/>
      <c r="H45" s="210"/>
      <c r="J45" s="210"/>
    </row>
    <row r="46" spans="1:10" s="210" customFormat="1" x14ac:dyDescent="0.15">
      <c r="A46" s="204"/>
      <c r="D46" s="216"/>
      <c r="E46" s="216"/>
      <c r="F46" s="218"/>
    </row>
    <row r="47" spans="1:10" s="220" customFormat="1" x14ac:dyDescent="0.15">
      <c r="A47" s="219"/>
      <c r="D47" s="221"/>
      <c r="E47" s="221"/>
      <c r="F47" s="222"/>
      <c r="H47" s="210"/>
      <c r="J47" s="210"/>
    </row>
    <row r="48" spans="1:10" s="210" customFormat="1" x14ac:dyDescent="0.15">
      <c r="A48" s="204"/>
      <c r="D48" s="216"/>
      <c r="E48" s="216"/>
      <c r="F48" s="218"/>
    </row>
    <row r="49" spans="1:10" s="210" customFormat="1" x14ac:dyDescent="0.15">
      <c r="A49" s="204"/>
      <c r="D49" s="216"/>
      <c r="E49" s="216"/>
      <c r="F49" s="218"/>
    </row>
    <row r="50" spans="1:10" s="210" customFormat="1" x14ac:dyDescent="0.15">
      <c r="A50" s="204"/>
      <c r="D50" s="216"/>
      <c r="E50" s="216"/>
      <c r="F50" s="218"/>
    </row>
    <row r="51" spans="1:10" s="210" customFormat="1" x14ac:dyDescent="0.15">
      <c r="A51" s="204"/>
      <c r="D51" s="216"/>
      <c r="E51" s="216"/>
      <c r="F51" s="218"/>
    </row>
    <row r="52" spans="1:10" s="210" customFormat="1" x14ac:dyDescent="0.15">
      <c r="A52" s="204"/>
      <c r="D52" s="216"/>
      <c r="E52" s="216"/>
      <c r="F52" s="218"/>
    </row>
    <row r="53" spans="1:10" s="210" customFormat="1" x14ac:dyDescent="0.15">
      <c r="A53" s="204"/>
      <c r="D53" s="216"/>
      <c r="E53" s="216"/>
      <c r="F53" s="218"/>
    </row>
    <row r="54" spans="1:10" s="210" customFormat="1" x14ac:dyDescent="0.15">
      <c r="A54" s="204"/>
      <c r="D54" s="216"/>
      <c r="E54" s="216"/>
      <c r="F54" s="218"/>
    </row>
    <row r="55" spans="1:10" s="210" customFormat="1" x14ac:dyDescent="0.15">
      <c r="A55" s="223"/>
      <c r="D55" s="216"/>
      <c r="E55" s="216"/>
      <c r="F55" s="218"/>
    </row>
    <row r="56" spans="1:10" s="210" customFormat="1" x14ac:dyDescent="0.15">
      <c r="A56" s="223"/>
      <c r="D56" s="216"/>
      <c r="E56" s="216"/>
      <c r="F56" s="218"/>
    </row>
    <row r="57" spans="1:10" s="220" customFormat="1" x14ac:dyDescent="0.15">
      <c r="A57" s="224"/>
      <c r="D57" s="221"/>
      <c r="E57" s="221"/>
      <c r="F57" s="222"/>
      <c r="H57" s="210"/>
      <c r="J57" s="210"/>
    </row>
    <row r="58" spans="1:10" s="210" customFormat="1" x14ac:dyDescent="0.15">
      <c r="A58" s="223"/>
      <c r="D58" s="216"/>
      <c r="E58" s="216"/>
      <c r="F58" s="218"/>
    </row>
    <row r="59" spans="1:10" s="220" customFormat="1" x14ac:dyDescent="0.15">
      <c r="A59" s="219"/>
      <c r="D59" s="221"/>
      <c r="E59" s="221"/>
      <c r="F59" s="222"/>
      <c r="H59" s="210"/>
      <c r="J59" s="210"/>
    </row>
    <row r="60" spans="1:10" s="210" customFormat="1" x14ac:dyDescent="0.15">
      <c r="A60" s="204"/>
      <c r="D60" s="216"/>
      <c r="E60" s="216"/>
      <c r="F60" s="218"/>
    </row>
    <row r="61" spans="1:10" s="210" customFormat="1" x14ac:dyDescent="0.15">
      <c r="A61" s="204"/>
      <c r="D61" s="216"/>
      <c r="E61" s="216"/>
      <c r="F61" s="218"/>
    </row>
    <row r="62" spans="1:10" s="210" customFormat="1" x14ac:dyDescent="0.15">
      <c r="A62" s="204"/>
      <c r="D62" s="216"/>
      <c r="E62" s="216"/>
      <c r="F62" s="218"/>
    </row>
    <row r="63" spans="1:10" s="210" customFormat="1" x14ac:dyDescent="0.15">
      <c r="A63" s="204"/>
      <c r="D63" s="216"/>
      <c r="E63" s="216"/>
      <c r="F63" s="218"/>
    </row>
    <row r="64" spans="1:10" s="210" customFormat="1" x14ac:dyDescent="0.15">
      <c r="A64" s="204"/>
      <c r="D64" s="216"/>
      <c r="E64" s="216"/>
      <c r="F64" s="218"/>
    </row>
    <row r="65" spans="1:10" s="210" customFormat="1" x14ac:dyDescent="0.15">
      <c r="A65" s="204"/>
      <c r="D65" s="216"/>
      <c r="E65" s="216"/>
      <c r="F65" s="218"/>
    </row>
    <row r="66" spans="1:10" s="220" customFormat="1" x14ac:dyDescent="0.15">
      <c r="A66" s="219"/>
      <c r="D66" s="221"/>
      <c r="E66" s="221"/>
      <c r="F66" s="222"/>
      <c r="H66" s="210"/>
      <c r="J66" s="210"/>
    </row>
    <row r="67" spans="1:10" s="210" customFormat="1" x14ac:dyDescent="0.15">
      <c r="A67" s="204"/>
      <c r="D67" s="216"/>
      <c r="E67" s="216"/>
      <c r="F67" s="218"/>
    </row>
    <row r="68" spans="1:10" s="220" customFormat="1" x14ac:dyDescent="0.15">
      <c r="A68" s="219"/>
      <c r="D68" s="221"/>
      <c r="E68" s="221"/>
      <c r="F68" s="222"/>
      <c r="H68" s="210"/>
      <c r="J68" s="210"/>
    </row>
    <row r="69" spans="1:10" s="210" customFormat="1" x14ac:dyDescent="0.15">
      <c r="A69" s="204"/>
      <c r="D69" s="216"/>
      <c r="E69" s="216"/>
      <c r="F69" s="218"/>
    </row>
    <row r="70" spans="1:10" s="210" customFormat="1" x14ac:dyDescent="0.15">
      <c r="A70" s="204"/>
      <c r="D70" s="216"/>
      <c r="E70" s="216"/>
      <c r="F70" s="218"/>
    </row>
    <row r="71" spans="1:10" s="210" customFormat="1" x14ac:dyDescent="0.15">
      <c r="A71" s="204"/>
      <c r="D71" s="216"/>
      <c r="E71" s="216"/>
      <c r="F71" s="218"/>
    </row>
    <row r="72" spans="1:10" s="210" customFormat="1" x14ac:dyDescent="0.15">
      <c r="A72" s="204"/>
      <c r="D72" s="216"/>
      <c r="E72" s="216"/>
      <c r="F72" s="218"/>
    </row>
    <row r="73" spans="1:10" s="210" customFormat="1" x14ac:dyDescent="0.15">
      <c r="A73" s="204"/>
      <c r="D73" s="216"/>
      <c r="E73" s="216"/>
      <c r="F73" s="218"/>
    </row>
    <row r="74" spans="1:10" s="210" customFormat="1" x14ac:dyDescent="0.15">
      <c r="A74" s="204"/>
      <c r="D74" s="216"/>
      <c r="E74" s="216"/>
      <c r="F74" s="218"/>
    </row>
    <row r="75" spans="1:10" s="210" customFormat="1" x14ac:dyDescent="0.15">
      <c r="A75" s="204"/>
      <c r="D75" s="216"/>
      <c r="E75" s="216"/>
      <c r="F75" s="218"/>
    </row>
    <row r="76" spans="1:10" x14ac:dyDescent="0.15">
      <c r="D76" s="225"/>
      <c r="E76" s="225"/>
      <c r="J76" s="193" t="str">
        <f t="shared" ref="J76:J139" si="2">IF(H76=0,"",F76*0.22)</f>
        <v/>
      </c>
    </row>
    <row r="77" spans="1:10" x14ac:dyDescent="0.15">
      <c r="D77" s="225"/>
      <c r="E77" s="225"/>
      <c r="J77" s="193" t="str">
        <f t="shared" si="2"/>
        <v/>
      </c>
    </row>
    <row r="78" spans="1:10" x14ac:dyDescent="0.15">
      <c r="D78" s="225"/>
      <c r="E78" s="225"/>
      <c r="J78" s="193" t="str">
        <f t="shared" si="2"/>
        <v/>
      </c>
    </row>
    <row r="79" spans="1:10" x14ac:dyDescent="0.15">
      <c r="D79" s="225"/>
      <c r="E79" s="225"/>
      <c r="J79" s="193" t="str">
        <f t="shared" si="2"/>
        <v/>
      </c>
    </row>
    <row r="80" spans="1:10" x14ac:dyDescent="0.15">
      <c r="D80" s="225"/>
      <c r="E80" s="225"/>
      <c r="J80" s="193" t="str">
        <f t="shared" si="2"/>
        <v/>
      </c>
    </row>
    <row r="81" spans="1:10" x14ac:dyDescent="0.15">
      <c r="D81" s="225"/>
      <c r="E81" s="225"/>
      <c r="J81" s="193" t="str">
        <f t="shared" si="2"/>
        <v/>
      </c>
    </row>
    <row r="82" spans="1:10" x14ac:dyDescent="0.15">
      <c r="D82" s="225"/>
      <c r="E82" s="225"/>
      <c r="J82" s="193" t="str">
        <f t="shared" si="2"/>
        <v/>
      </c>
    </row>
    <row r="83" spans="1:10" x14ac:dyDescent="0.15">
      <c r="D83" s="225"/>
      <c r="E83" s="225"/>
      <c r="J83" s="193" t="str">
        <f t="shared" si="2"/>
        <v/>
      </c>
    </row>
    <row r="84" spans="1:10" x14ac:dyDescent="0.15">
      <c r="D84" s="225"/>
      <c r="E84" s="225"/>
      <c r="J84" s="193" t="str">
        <f t="shared" si="2"/>
        <v/>
      </c>
    </row>
    <row r="85" spans="1:10" x14ac:dyDescent="0.15">
      <c r="D85" s="225"/>
      <c r="E85" s="225"/>
      <c r="J85" s="193" t="str">
        <f t="shared" si="2"/>
        <v/>
      </c>
    </row>
    <row r="86" spans="1:10" x14ac:dyDescent="0.15">
      <c r="D86" s="225"/>
      <c r="E86" s="225"/>
      <c r="J86" s="193" t="str">
        <f t="shared" si="2"/>
        <v/>
      </c>
    </row>
    <row r="87" spans="1:10" x14ac:dyDescent="0.15">
      <c r="D87" s="225"/>
      <c r="E87" s="225"/>
      <c r="J87" s="193" t="str">
        <f t="shared" si="2"/>
        <v/>
      </c>
    </row>
    <row r="88" spans="1:10" x14ac:dyDescent="0.15">
      <c r="D88" s="225"/>
      <c r="E88" s="225"/>
      <c r="J88" s="193" t="str">
        <f t="shared" si="2"/>
        <v/>
      </c>
    </row>
    <row r="89" spans="1:10" x14ac:dyDescent="0.15">
      <c r="A89" s="227"/>
      <c r="D89" s="225"/>
      <c r="E89" s="225"/>
      <c r="J89" s="193" t="str">
        <f t="shared" si="2"/>
        <v/>
      </c>
    </row>
    <row r="90" spans="1:10" x14ac:dyDescent="0.15">
      <c r="A90" s="227"/>
      <c r="D90" s="225"/>
      <c r="E90" s="225"/>
      <c r="J90" s="193" t="str">
        <f t="shared" si="2"/>
        <v/>
      </c>
    </row>
    <row r="91" spans="1:10" x14ac:dyDescent="0.15">
      <c r="A91" s="227"/>
      <c r="D91" s="225"/>
      <c r="E91" s="225"/>
      <c r="J91" s="193" t="str">
        <f t="shared" si="2"/>
        <v/>
      </c>
    </row>
    <row r="92" spans="1:10" x14ac:dyDescent="0.15">
      <c r="D92" s="225"/>
      <c r="E92" s="225"/>
      <c r="J92" s="193" t="str">
        <f t="shared" si="2"/>
        <v/>
      </c>
    </row>
    <row r="93" spans="1:10" x14ac:dyDescent="0.15">
      <c r="D93" s="225"/>
      <c r="E93" s="225"/>
      <c r="J93" s="193" t="str">
        <f t="shared" si="2"/>
        <v/>
      </c>
    </row>
    <row r="94" spans="1:10" s="195" customFormat="1" x14ac:dyDescent="0.15">
      <c r="A94" s="228"/>
      <c r="D94" s="229"/>
      <c r="E94" s="229"/>
      <c r="F94" s="230"/>
      <c r="H94" s="193"/>
      <c r="J94" s="193" t="str">
        <f t="shared" si="2"/>
        <v/>
      </c>
    </row>
    <row r="95" spans="1:10" x14ac:dyDescent="0.15">
      <c r="D95" s="225"/>
      <c r="E95" s="225"/>
      <c r="J95" s="193" t="str">
        <f t="shared" si="2"/>
        <v/>
      </c>
    </row>
    <row r="96" spans="1:10" s="195" customFormat="1" x14ac:dyDescent="0.15">
      <c r="A96" s="228"/>
      <c r="D96" s="229"/>
      <c r="E96" s="229"/>
      <c r="F96" s="230"/>
      <c r="H96" s="193"/>
      <c r="J96" s="193" t="str">
        <f t="shared" si="2"/>
        <v/>
      </c>
    </row>
    <row r="97" spans="1:10" x14ac:dyDescent="0.15">
      <c r="D97" s="225"/>
      <c r="E97" s="225"/>
      <c r="J97" s="193" t="str">
        <f t="shared" si="2"/>
        <v/>
      </c>
    </row>
    <row r="98" spans="1:10" x14ac:dyDescent="0.15">
      <c r="D98" s="225"/>
      <c r="E98" s="225"/>
      <c r="J98" s="193" t="str">
        <f t="shared" si="2"/>
        <v/>
      </c>
    </row>
    <row r="99" spans="1:10" x14ac:dyDescent="0.15">
      <c r="D99" s="225"/>
      <c r="E99" s="225"/>
      <c r="J99" s="193" t="str">
        <f t="shared" si="2"/>
        <v/>
      </c>
    </row>
    <row r="100" spans="1:10" x14ac:dyDescent="0.15">
      <c r="D100" s="225"/>
      <c r="E100" s="225"/>
      <c r="J100" s="193" t="str">
        <f t="shared" si="2"/>
        <v/>
      </c>
    </row>
    <row r="101" spans="1:10" x14ac:dyDescent="0.15">
      <c r="J101" s="193" t="str">
        <f t="shared" si="2"/>
        <v/>
      </c>
    </row>
    <row r="102" spans="1:10" x14ac:dyDescent="0.15">
      <c r="J102" s="193" t="str">
        <f t="shared" si="2"/>
        <v/>
      </c>
    </row>
    <row r="103" spans="1:10" s="195" customFormat="1" x14ac:dyDescent="0.15">
      <c r="A103" s="228"/>
      <c r="D103" s="231"/>
      <c r="E103" s="231"/>
      <c r="F103" s="230"/>
      <c r="H103" s="193"/>
      <c r="J103" s="193" t="str">
        <f t="shared" si="2"/>
        <v/>
      </c>
    </row>
    <row r="104" spans="1:10" x14ac:dyDescent="0.15">
      <c r="J104" s="193" t="str">
        <f t="shared" si="2"/>
        <v/>
      </c>
    </row>
    <row r="105" spans="1:10" s="195" customFormat="1" x14ac:dyDescent="0.15">
      <c r="A105" s="228"/>
      <c r="D105" s="231"/>
      <c r="E105" s="231"/>
      <c r="F105" s="230"/>
      <c r="H105" s="193"/>
      <c r="J105" s="193" t="str">
        <f t="shared" si="2"/>
        <v/>
      </c>
    </row>
    <row r="106" spans="1:10" x14ac:dyDescent="0.15">
      <c r="J106" s="193" t="str">
        <f t="shared" si="2"/>
        <v/>
      </c>
    </row>
    <row r="107" spans="1:10" x14ac:dyDescent="0.15">
      <c r="J107" s="193" t="str">
        <f t="shared" si="2"/>
        <v/>
      </c>
    </row>
    <row r="108" spans="1:10" x14ac:dyDescent="0.15">
      <c r="J108" s="193" t="str">
        <f t="shared" si="2"/>
        <v/>
      </c>
    </row>
    <row r="109" spans="1:10" x14ac:dyDescent="0.15">
      <c r="J109" s="193" t="str">
        <f t="shared" si="2"/>
        <v/>
      </c>
    </row>
    <row r="110" spans="1:10" x14ac:dyDescent="0.15">
      <c r="J110" s="193" t="str">
        <f t="shared" si="2"/>
        <v/>
      </c>
    </row>
    <row r="111" spans="1:10" x14ac:dyDescent="0.15">
      <c r="J111" s="193" t="str">
        <f t="shared" si="2"/>
        <v/>
      </c>
    </row>
    <row r="112" spans="1:10" x14ac:dyDescent="0.15">
      <c r="J112" s="193" t="str">
        <f t="shared" si="2"/>
        <v/>
      </c>
    </row>
    <row r="113" spans="1:10" x14ac:dyDescent="0.15">
      <c r="J113" s="193" t="str">
        <f t="shared" si="2"/>
        <v/>
      </c>
    </row>
    <row r="114" spans="1:10" x14ac:dyDescent="0.15">
      <c r="J114" s="193" t="str">
        <f t="shared" si="2"/>
        <v/>
      </c>
    </row>
    <row r="115" spans="1:10" x14ac:dyDescent="0.15">
      <c r="J115" s="193" t="str">
        <f t="shared" si="2"/>
        <v/>
      </c>
    </row>
    <row r="116" spans="1:10" x14ac:dyDescent="0.15">
      <c r="J116" s="193" t="str">
        <f t="shared" si="2"/>
        <v/>
      </c>
    </row>
    <row r="117" spans="1:10" x14ac:dyDescent="0.15">
      <c r="J117" s="193" t="str">
        <f t="shared" si="2"/>
        <v/>
      </c>
    </row>
    <row r="118" spans="1:10" x14ac:dyDescent="0.15">
      <c r="J118" s="193" t="str">
        <f t="shared" si="2"/>
        <v/>
      </c>
    </row>
    <row r="119" spans="1:10" x14ac:dyDescent="0.15">
      <c r="J119" s="193" t="str">
        <f t="shared" si="2"/>
        <v/>
      </c>
    </row>
    <row r="120" spans="1:10" x14ac:dyDescent="0.15">
      <c r="J120" s="193" t="str">
        <f t="shared" si="2"/>
        <v/>
      </c>
    </row>
    <row r="121" spans="1:10" x14ac:dyDescent="0.15">
      <c r="J121" s="193" t="str">
        <f t="shared" si="2"/>
        <v/>
      </c>
    </row>
    <row r="122" spans="1:10" x14ac:dyDescent="0.15">
      <c r="J122" s="193" t="str">
        <f t="shared" si="2"/>
        <v/>
      </c>
    </row>
    <row r="123" spans="1:10" x14ac:dyDescent="0.15">
      <c r="J123" s="193" t="str">
        <f t="shared" si="2"/>
        <v/>
      </c>
    </row>
    <row r="124" spans="1:10" x14ac:dyDescent="0.15">
      <c r="J124" s="193" t="str">
        <f t="shared" si="2"/>
        <v/>
      </c>
    </row>
    <row r="125" spans="1:10" s="195" customFormat="1" x14ac:dyDescent="0.15">
      <c r="A125" s="228"/>
      <c r="D125" s="231"/>
      <c r="E125" s="231"/>
      <c r="F125" s="230"/>
      <c r="H125" s="193"/>
      <c r="J125" s="193" t="str">
        <f t="shared" si="2"/>
        <v/>
      </c>
    </row>
    <row r="126" spans="1:10" x14ac:dyDescent="0.15">
      <c r="J126" s="193" t="str">
        <f t="shared" si="2"/>
        <v/>
      </c>
    </row>
    <row r="127" spans="1:10" s="195" customFormat="1" x14ac:dyDescent="0.15">
      <c r="A127" s="228"/>
      <c r="D127" s="231"/>
      <c r="E127" s="231"/>
      <c r="F127" s="230"/>
      <c r="H127" s="193"/>
      <c r="J127" s="193" t="str">
        <f t="shared" si="2"/>
        <v/>
      </c>
    </row>
    <row r="128" spans="1:10" x14ac:dyDescent="0.15">
      <c r="J128" s="193" t="str">
        <f t="shared" si="2"/>
        <v/>
      </c>
    </row>
    <row r="129" spans="1:10" x14ac:dyDescent="0.15">
      <c r="J129" s="193" t="str">
        <f t="shared" si="2"/>
        <v/>
      </c>
    </row>
    <row r="130" spans="1:10" x14ac:dyDescent="0.15">
      <c r="J130" s="193" t="str">
        <f t="shared" si="2"/>
        <v/>
      </c>
    </row>
    <row r="131" spans="1:10" x14ac:dyDescent="0.15">
      <c r="J131" s="193" t="str">
        <f t="shared" si="2"/>
        <v/>
      </c>
    </row>
    <row r="132" spans="1:10" x14ac:dyDescent="0.15">
      <c r="J132" s="193" t="str">
        <f t="shared" si="2"/>
        <v/>
      </c>
    </row>
    <row r="133" spans="1:10" x14ac:dyDescent="0.15">
      <c r="J133" s="193" t="str">
        <f t="shared" si="2"/>
        <v/>
      </c>
    </row>
    <row r="134" spans="1:10" x14ac:dyDescent="0.15">
      <c r="J134" s="193" t="str">
        <f t="shared" si="2"/>
        <v/>
      </c>
    </row>
    <row r="135" spans="1:10" x14ac:dyDescent="0.15">
      <c r="J135" s="193" t="str">
        <f t="shared" si="2"/>
        <v/>
      </c>
    </row>
    <row r="136" spans="1:10" x14ac:dyDescent="0.15">
      <c r="J136" s="193" t="str">
        <f t="shared" si="2"/>
        <v/>
      </c>
    </row>
    <row r="137" spans="1:10" s="195" customFormat="1" x14ac:dyDescent="0.15">
      <c r="A137" s="228"/>
      <c r="D137" s="231"/>
      <c r="E137" s="231"/>
      <c r="F137" s="230"/>
      <c r="H137" s="193"/>
      <c r="J137" s="193" t="str">
        <f t="shared" si="2"/>
        <v/>
      </c>
    </row>
    <row r="138" spans="1:10" x14ac:dyDescent="0.15">
      <c r="J138" s="193" t="str">
        <f t="shared" si="2"/>
        <v/>
      </c>
    </row>
    <row r="139" spans="1:10" s="195" customFormat="1" x14ac:dyDescent="0.15">
      <c r="A139" s="228"/>
      <c r="D139" s="231"/>
      <c r="E139" s="231"/>
      <c r="F139" s="230"/>
      <c r="H139" s="193"/>
      <c r="J139" s="193" t="str">
        <f t="shared" si="2"/>
        <v/>
      </c>
    </row>
    <row r="140" spans="1:10" x14ac:dyDescent="0.15">
      <c r="J140" s="193" t="str">
        <f t="shared" ref="J140:J203" si="3">IF(H140=0,"",F140*0.22)</f>
        <v/>
      </c>
    </row>
    <row r="141" spans="1:10" x14ac:dyDescent="0.15">
      <c r="J141" s="193" t="str">
        <f t="shared" si="3"/>
        <v/>
      </c>
    </row>
    <row r="142" spans="1:10" s="195" customFormat="1" x14ac:dyDescent="0.15">
      <c r="A142" s="228"/>
      <c r="D142" s="231"/>
      <c r="E142" s="231"/>
      <c r="F142" s="230"/>
      <c r="H142" s="193"/>
      <c r="J142" s="193" t="str">
        <f t="shared" si="3"/>
        <v/>
      </c>
    </row>
    <row r="143" spans="1:10" x14ac:dyDescent="0.15">
      <c r="J143" s="193" t="str">
        <f t="shared" si="3"/>
        <v/>
      </c>
    </row>
    <row r="144" spans="1:10" s="195" customFormat="1" x14ac:dyDescent="0.15">
      <c r="A144" s="228"/>
      <c r="D144" s="231"/>
      <c r="E144" s="231"/>
      <c r="F144" s="230"/>
      <c r="H144" s="193"/>
      <c r="J144" s="193" t="str">
        <f t="shared" si="3"/>
        <v/>
      </c>
    </row>
    <row r="145" spans="1:10" x14ac:dyDescent="0.15">
      <c r="J145" s="193" t="str">
        <f t="shared" si="3"/>
        <v/>
      </c>
    </row>
    <row r="146" spans="1:10" x14ac:dyDescent="0.15">
      <c r="J146" s="193" t="str">
        <f t="shared" si="3"/>
        <v/>
      </c>
    </row>
    <row r="147" spans="1:10" x14ac:dyDescent="0.15">
      <c r="J147" s="193" t="str">
        <f t="shared" si="3"/>
        <v/>
      </c>
    </row>
    <row r="148" spans="1:10" s="195" customFormat="1" x14ac:dyDescent="0.15">
      <c r="A148" s="228"/>
      <c r="D148" s="231"/>
      <c r="E148" s="231"/>
      <c r="F148" s="230"/>
      <c r="H148" s="193"/>
      <c r="J148" s="193" t="str">
        <f t="shared" si="3"/>
        <v/>
      </c>
    </row>
    <row r="149" spans="1:10" x14ac:dyDescent="0.15">
      <c r="J149" s="193" t="str">
        <f t="shared" si="3"/>
        <v/>
      </c>
    </row>
    <row r="150" spans="1:10" s="195" customFormat="1" x14ac:dyDescent="0.15">
      <c r="A150" s="228"/>
      <c r="D150" s="231"/>
      <c r="E150" s="231"/>
      <c r="F150" s="230"/>
      <c r="H150" s="193"/>
      <c r="J150" s="193" t="str">
        <f t="shared" si="3"/>
        <v/>
      </c>
    </row>
    <row r="151" spans="1:10" x14ac:dyDescent="0.15">
      <c r="J151" s="193" t="str">
        <f t="shared" si="3"/>
        <v/>
      </c>
    </row>
    <row r="152" spans="1:10" x14ac:dyDescent="0.15">
      <c r="J152" s="193" t="str">
        <f t="shared" si="3"/>
        <v/>
      </c>
    </row>
    <row r="153" spans="1:10" s="195" customFormat="1" x14ac:dyDescent="0.15">
      <c r="A153" s="228"/>
      <c r="D153" s="231"/>
      <c r="E153" s="231"/>
      <c r="F153" s="230"/>
      <c r="H153" s="193"/>
      <c r="J153" s="193" t="str">
        <f t="shared" si="3"/>
        <v/>
      </c>
    </row>
    <row r="154" spans="1:10" x14ac:dyDescent="0.15">
      <c r="J154" s="193" t="str">
        <f t="shared" si="3"/>
        <v/>
      </c>
    </row>
    <row r="155" spans="1:10" s="195" customFormat="1" x14ac:dyDescent="0.15">
      <c r="A155" s="228"/>
      <c r="D155" s="231"/>
      <c r="E155" s="231"/>
      <c r="F155" s="230"/>
      <c r="H155" s="193"/>
      <c r="J155" s="193" t="str">
        <f t="shared" si="3"/>
        <v/>
      </c>
    </row>
    <row r="156" spans="1:10" x14ac:dyDescent="0.15">
      <c r="J156" s="193" t="str">
        <f t="shared" si="3"/>
        <v/>
      </c>
    </row>
    <row r="157" spans="1:10" x14ac:dyDescent="0.15">
      <c r="J157" s="193" t="str">
        <f t="shared" si="3"/>
        <v/>
      </c>
    </row>
    <row r="158" spans="1:10" s="195" customFormat="1" x14ac:dyDescent="0.15">
      <c r="A158" s="228"/>
      <c r="D158" s="231"/>
      <c r="E158" s="231"/>
      <c r="F158" s="230"/>
      <c r="H158" s="193"/>
      <c r="J158" s="193" t="str">
        <f t="shared" si="3"/>
        <v/>
      </c>
    </row>
    <row r="159" spans="1:10" x14ac:dyDescent="0.15">
      <c r="J159" s="193" t="str">
        <f t="shared" si="3"/>
        <v/>
      </c>
    </row>
    <row r="160" spans="1:10" s="195" customFormat="1" x14ac:dyDescent="0.15">
      <c r="A160" s="228"/>
      <c r="D160" s="231"/>
      <c r="E160" s="231"/>
      <c r="F160" s="230"/>
      <c r="H160" s="193"/>
      <c r="J160" s="193" t="str">
        <f t="shared" si="3"/>
        <v/>
      </c>
    </row>
    <row r="161" spans="1:10" x14ac:dyDescent="0.15">
      <c r="J161" s="193" t="str">
        <f t="shared" si="3"/>
        <v/>
      </c>
    </row>
    <row r="162" spans="1:10" x14ac:dyDescent="0.15">
      <c r="J162" s="193" t="str">
        <f t="shared" si="3"/>
        <v/>
      </c>
    </row>
    <row r="163" spans="1:10" x14ac:dyDescent="0.15">
      <c r="J163" s="193" t="str">
        <f t="shared" si="3"/>
        <v/>
      </c>
    </row>
    <row r="164" spans="1:10" x14ac:dyDescent="0.15">
      <c r="J164" s="193" t="str">
        <f t="shared" si="3"/>
        <v/>
      </c>
    </row>
    <row r="165" spans="1:10" s="195" customFormat="1" x14ac:dyDescent="0.15">
      <c r="A165" s="228"/>
      <c r="D165" s="231"/>
      <c r="E165" s="231"/>
      <c r="F165" s="230"/>
      <c r="H165" s="193"/>
      <c r="J165" s="193" t="str">
        <f t="shared" si="3"/>
        <v/>
      </c>
    </row>
    <row r="166" spans="1:10" x14ac:dyDescent="0.15">
      <c r="J166" s="193" t="str">
        <f t="shared" si="3"/>
        <v/>
      </c>
    </row>
    <row r="167" spans="1:10" s="195" customFormat="1" x14ac:dyDescent="0.15">
      <c r="A167" s="228"/>
      <c r="D167" s="231"/>
      <c r="E167" s="231"/>
      <c r="F167" s="230"/>
      <c r="H167" s="193"/>
      <c r="J167" s="193" t="str">
        <f t="shared" si="3"/>
        <v/>
      </c>
    </row>
    <row r="168" spans="1:10" x14ac:dyDescent="0.15">
      <c r="J168" s="193" t="str">
        <f t="shared" si="3"/>
        <v/>
      </c>
    </row>
    <row r="169" spans="1:10" x14ac:dyDescent="0.15">
      <c r="J169" s="193" t="str">
        <f t="shared" si="3"/>
        <v/>
      </c>
    </row>
    <row r="170" spans="1:10" s="195" customFormat="1" x14ac:dyDescent="0.15">
      <c r="A170" s="228"/>
      <c r="D170" s="231"/>
      <c r="E170" s="231"/>
      <c r="F170" s="230"/>
      <c r="H170" s="193"/>
      <c r="J170" s="193" t="str">
        <f t="shared" si="3"/>
        <v/>
      </c>
    </row>
    <row r="171" spans="1:10" x14ac:dyDescent="0.15">
      <c r="J171" s="193" t="str">
        <f t="shared" si="3"/>
        <v/>
      </c>
    </row>
    <row r="172" spans="1:10" s="195" customFormat="1" x14ac:dyDescent="0.15">
      <c r="A172" s="228"/>
      <c r="D172" s="231"/>
      <c r="E172" s="231"/>
      <c r="F172" s="230"/>
      <c r="H172" s="193"/>
      <c r="J172" s="193" t="str">
        <f t="shared" si="3"/>
        <v/>
      </c>
    </row>
    <row r="173" spans="1:10" x14ac:dyDescent="0.15">
      <c r="J173" s="193" t="str">
        <f t="shared" si="3"/>
        <v/>
      </c>
    </row>
    <row r="174" spans="1:10" x14ac:dyDescent="0.15">
      <c r="J174" s="193" t="str">
        <f t="shared" si="3"/>
        <v/>
      </c>
    </row>
    <row r="175" spans="1:10" x14ac:dyDescent="0.15">
      <c r="J175" s="193" t="str">
        <f t="shared" si="3"/>
        <v/>
      </c>
    </row>
    <row r="176" spans="1:10" x14ac:dyDescent="0.15">
      <c r="J176" s="193" t="str">
        <f t="shared" si="3"/>
        <v/>
      </c>
    </row>
    <row r="177" spans="10:10" x14ac:dyDescent="0.15">
      <c r="J177" s="193" t="str">
        <f t="shared" si="3"/>
        <v/>
      </c>
    </row>
    <row r="178" spans="10:10" x14ac:dyDescent="0.15">
      <c r="J178" s="193" t="str">
        <f t="shared" si="3"/>
        <v/>
      </c>
    </row>
    <row r="179" spans="10:10" x14ac:dyDescent="0.15">
      <c r="J179" s="193" t="str">
        <f t="shared" si="3"/>
        <v/>
      </c>
    </row>
    <row r="180" spans="10:10" x14ac:dyDescent="0.15">
      <c r="J180" s="193" t="str">
        <f t="shared" si="3"/>
        <v/>
      </c>
    </row>
    <row r="181" spans="10:10" x14ac:dyDescent="0.15">
      <c r="J181" s="193" t="str">
        <f t="shared" si="3"/>
        <v/>
      </c>
    </row>
    <row r="182" spans="10:10" x14ac:dyDescent="0.15">
      <c r="J182" s="193" t="str">
        <f t="shared" si="3"/>
        <v/>
      </c>
    </row>
    <row r="183" spans="10:10" x14ac:dyDescent="0.15">
      <c r="J183" s="193" t="str">
        <f t="shared" si="3"/>
        <v/>
      </c>
    </row>
    <row r="184" spans="10:10" x14ac:dyDescent="0.15">
      <c r="J184" s="193" t="str">
        <f t="shared" si="3"/>
        <v/>
      </c>
    </row>
    <row r="185" spans="10:10" x14ac:dyDescent="0.15">
      <c r="J185" s="193" t="str">
        <f t="shared" si="3"/>
        <v/>
      </c>
    </row>
    <row r="186" spans="10:10" x14ac:dyDescent="0.15">
      <c r="J186" s="193" t="str">
        <f t="shared" si="3"/>
        <v/>
      </c>
    </row>
    <row r="187" spans="10:10" x14ac:dyDescent="0.15">
      <c r="J187" s="193" t="str">
        <f t="shared" si="3"/>
        <v/>
      </c>
    </row>
    <row r="188" spans="10:10" x14ac:dyDescent="0.15">
      <c r="J188" s="193" t="str">
        <f t="shared" si="3"/>
        <v/>
      </c>
    </row>
    <row r="189" spans="10:10" x14ac:dyDescent="0.15">
      <c r="J189" s="193" t="str">
        <f t="shared" si="3"/>
        <v/>
      </c>
    </row>
    <row r="190" spans="10:10" x14ac:dyDescent="0.15">
      <c r="J190" s="193" t="str">
        <f t="shared" si="3"/>
        <v/>
      </c>
    </row>
    <row r="191" spans="10:10" x14ac:dyDescent="0.15">
      <c r="J191" s="193" t="str">
        <f t="shared" si="3"/>
        <v/>
      </c>
    </row>
    <row r="192" spans="10:10" x14ac:dyDescent="0.15">
      <c r="J192" s="193" t="str">
        <f t="shared" si="3"/>
        <v/>
      </c>
    </row>
    <row r="193" spans="1:10" x14ac:dyDescent="0.15">
      <c r="J193" s="193" t="str">
        <f t="shared" si="3"/>
        <v/>
      </c>
    </row>
    <row r="194" spans="1:10" x14ac:dyDescent="0.15">
      <c r="J194" s="193" t="str">
        <f t="shared" si="3"/>
        <v/>
      </c>
    </row>
    <row r="195" spans="1:10" x14ac:dyDescent="0.15">
      <c r="J195" s="193" t="str">
        <f t="shared" si="3"/>
        <v/>
      </c>
    </row>
    <row r="196" spans="1:10" s="195" customFormat="1" x14ac:dyDescent="0.15">
      <c r="A196" s="228"/>
      <c r="D196" s="231"/>
      <c r="E196" s="231"/>
      <c r="F196" s="230"/>
      <c r="H196" s="193"/>
      <c r="J196" s="193" t="str">
        <f t="shared" si="3"/>
        <v/>
      </c>
    </row>
    <row r="197" spans="1:10" x14ac:dyDescent="0.15">
      <c r="J197" s="193" t="str">
        <f t="shared" si="3"/>
        <v/>
      </c>
    </row>
    <row r="198" spans="1:10" s="195" customFormat="1" x14ac:dyDescent="0.15">
      <c r="A198" s="228"/>
      <c r="D198" s="231"/>
      <c r="E198" s="231"/>
      <c r="F198" s="230"/>
      <c r="H198" s="193"/>
      <c r="J198" s="193" t="str">
        <f t="shared" si="3"/>
        <v/>
      </c>
    </row>
    <row r="199" spans="1:10" x14ac:dyDescent="0.15">
      <c r="J199" s="193" t="str">
        <f t="shared" si="3"/>
        <v/>
      </c>
    </row>
    <row r="200" spans="1:10" x14ac:dyDescent="0.15">
      <c r="J200" s="193" t="str">
        <f t="shared" si="3"/>
        <v/>
      </c>
    </row>
    <row r="201" spans="1:10" x14ac:dyDescent="0.15">
      <c r="J201" s="193" t="str">
        <f t="shared" si="3"/>
        <v/>
      </c>
    </row>
    <row r="202" spans="1:10" s="195" customFormat="1" x14ac:dyDescent="0.15">
      <c r="A202" s="228"/>
      <c r="D202" s="231"/>
      <c r="E202" s="231"/>
      <c r="F202" s="230"/>
      <c r="H202" s="193"/>
      <c r="J202" s="193" t="str">
        <f t="shared" si="3"/>
        <v/>
      </c>
    </row>
    <row r="203" spans="1:10" x14ac:dyDescent="0.15">
      <c r="J203" s="193" t="str">
        <f t="shared" si="3"/>
        <v/>
      </c>
    </row>
    <row r="204" spans="1:10" s="195" customFormat="1" x14ac:dyDescent="0.15">
      <c r="A204" s="228"/>
      <c r="D204" s="231"/>
      <c r="E204" s="231"/>
      <c r="F204" s="230"/>
      <c r="H204" s="193"/>
      <c r="J204" s="193" t="str">
        <f t="shared" ref="J204:J267" si="4">IF(H204=0,"",F204*0.22)</f>
        <v/>
      </c>
    </row>
    <row r="205" spans="1:10" x14ac:dyDescent="0.15">
      <c r="J205" s="193" t="str">
        <f t="shared" si="4"/>
        <v/>
      </c>
    </row>
    <row r="206" spans="1:10" x14ac:dyDescent="0.15">
      <c r="J206" s="193" t="str">
        <f t="shared" si="4"/>
        <v/>
      </c>
    </row>
    <row r="207" spans="1:10" x14ac:dyDescent="0.15">
      <c r="J207" s="193" t="str">
        <f t="shared" si="4"/>
        <v/>
      </c>
    </row>
    <row r="208" spans="1:10" s="195" customFormat="1" x14ac:dyDescent="0.15">
      <c r="A208" s="228"/>
      <c r="D208" s="231"/>
      <c r="E208" s="231"/>
      <c r="F208" s="230"/>
      <c r="H208" s="193"/>
      <c r="J208" s="193" t="str">
        <f t="shared" si="4"/>
        <v/>
      </c>
    </row>
    <row r="209" spans="1:10" x14ac:dyDescent="0.15">
      <c r="J209" s="193" t="str">
        <f t="shared" si="4"/>
        <v/>
      </c>
    </row>
    <row r="210" spans="1:10" s="195" customFormat="1" x14ac:dyDescent="0.15">
      <c r="A210" s="228"/>
      <c r="D210" s="231"/>
      <c r="E210" s="231"/>
      <c r="F210" s="230"/>
      <c r="H210" s="193"/>
      <c r="J210" s="193" t="str">
        <f t="shared" si="4"/>
        <v/>
      </c>
    </row>
    <row r="211" spans="1:10" x14ac:dyDescent="0.15">
      <c r="J211" s="193" t="str">
        <f t="shared" si="4"/>
        <v/>
      </c>
    </row>
    <row r="212" spans="1:10" x14ac:dyDescent="0.15">
      <c r="J212" s="193" t="str">
        <f t="shared" si="4"/>
        <v/>
      </c>
    </row>
    <row r="213" spans="1:10" x14ac:dyDescent="0.15">
      <c r="J213" s="193" t="str">
        <f t="shared" si="4"/>
        <v/>
      </c>
    </row>
    <row r="214" spans="1:10" x14ac:dyDescent="0.15">
      <c r="J214" s="193" t="str">
        <f t="shared" si="4"/>
        <v/>
      </c>
    </row>
    <row r="215" spans="1:10" s="195" customFormat="1" x14ac:dyDescent="0.15">
      <c r="A215" s="228"/>
      <c r="D215" s="231"/>
      <c r="E215" s="231"/>
      <c r="F215" s="230"/>
      <c r="H215" s="193"/>
      <c r="J215" s="193" t="str">
        <f t="shared" si="4"/>
        <v/>
      </c>
    </row>
    <row r="216" spans="1:10" x14ac:dyDescent="0.15">
      <c r="J216" s="193" t="str">
        <f t="shared" si="4"/>
        <v/>
      </c>
    </row>
    <row r="217" spans="1:10" s="195" customFormat="1" x14ac:dyDescent="0.15">
      <c r="A217" s="228"/>
      <c r="D217" s="231"/>
      <c r="E217" s="231"/>
      <c r="F217" s="230"/>
      <c r="H217" s="193"/>
      <c r="J217" s="193" t="str">
        <f t="shared" si="4"/>
        <v/>
      </c>
    </row>
    <row r="218" spans="1:10" x14ac:dyDescent="0.15">
      <c r="J218" s="193" t="str">
        <f t="shared" si="4"/>
        <v/>
      </c>
    </row>
    <row r="219" spans="1:10" x14ac:dyDescent="0.15">
      <c r="J219" s="193" t="str">
        <f t="shared" si="4"/>
        <v/>
      </c>
    </row>
    <row r="220" spans="1:10" x14ac:dyDescent="0.15">
      <c r="J220" s="193" t="str">
        <f t="shared" si="4"/>
        <v/>
      </c>
    </row>
    <row r="221" spans="1:10" s="195" customFormat="1" x14ac:dyDescent="0.15">
      <c r="A221" s="228"/>
      <c r="D221" s="231"/>
      <c r="E221" s="231"/>
      <c r="F221" s="230"/>
      <c r="H221" s="193"/>
      <c r="J221" s="193" t="str">
        <f t="shared" si="4"/>
        <v/>
      </c>
    </row>
    <row r="222" spans="1:10" x14ac:dyDescent="0.15">
      <c r="J222" s="193" t="str">
        <f t="shared" si="4"/>
        <v/>
      </c>
    </row>
    <row r="223" spans="1:10" s="195" customFormat="1" x14ac:dyDescent="0.15">
      <c r="A223" s="228"/>
      <c r="D223" s="231"/>
      <c r="E223" s="231"/>
      <c r="F223" s="230"/>
      <c r="H223" s="193"/>
      <c r="J223" s="193" t="str">
        <f t="shared" si="4"/>
        <v/>
      </c>
    </row>
    <row r="224" spans="1:10" x14ac:dyDescent="0.15">
      <c r="J224" s="193" t="str">
        <f t="shared" si="4"/>
        <v/>
      </c>
    </row>
    <row r="225" spans="1:10" x14ac:dyDescent="0.15">
      <c r="J225" s="193" t="str">
        <f t="shared" si="4"/>
        <v/>
      </c>
    </row>
    <row r="226" spans="1:10" s="195" customFormat="1" x14ac:dyDescent="0.15">
      <c r="A226" s="228"/>
      <c r="D226" s="231"/>
      <c r="E226" s="231"/>
      <c r="F226" s="230"/>
      <c r="H226" s="193"/>
      <c r="J226" s="193" t="str">
        <f t="shared" si="4"/>
        <v/>
      </c>
    </row>
    <row r="227" spans="1:10" x14ac:dyDescent="0.15">
      <c r="J227" s="193" t="str">
        <f t="shared" si="4"/>
        <v/>
      </c>
    </row>
    <row r="228" spans="1:10" x14ac:dyDescent="0.15">
      <c r="J228" s="193" t="str">
        <f t="shared" si="4"/>
        <v/>
      </c>
    </row>
    <row r="229" spans="1:10" x14ac:dyDescent="0.15">
      <c r="J229" s="193" t="str">
        <f t="shared" si="4"/>
        <v/>
      </c>
    </row>
    <row r="230" spans="1:10" x14ac:dyDescent="0.15">
      <c r="J230" s="193" t="str">
        <f t="shared" si="4"/>
        <v/>
      </c>
    </row>
    <row r="231" spans="1:10" x14ac:dyDescent="0.15">
      <c r="J231" s="193" t="str">
        <f t="shared" si="4"/>
        <v/>
      </c>
    </row>
    <row r="232" spans="1:10" x14ac:dyDescent="0.15">
      <c r="J232" s="193" t="str">
        <f t="shared" si="4"/>
        <v/>
      </c>
    </row>
    <row r="233" spans="1:10" x14ac:dyDescent="0.15">
      <c r="J233" s="193" t="str">
        <f t="shared" si="4"/>
        <v/>
      </c>
    </row>
    <row r="234" spans="1:10" x14ac:dyDescent="0.15">
      <c r="J234" s="193" t="str">
        <f t="shared" si="4"/>
        <v/>
      </c>
    </row>
    <row r="235" spans="1:10" x14ac:dyDescent="0.15">
      <c r="J235" s="193" t="str">
        <f t="shared" si="4"/>
        <v/>
      </c>
    </row>
    <row r="236" spans="1:10" x14ac:dyDescent="0.15">
      <c r="J236" s="193" t="str">
        <f t="shared" si="4"/>
        <v/>
      </c>
    </row>
    <row r="237" spans="1:10" x14ac:dyDescent="0.15">
      <c r="J237" s="193" t="str">
        <f t="shared" si="4"/>
        <v/>
      </c>
    </row>
    <row r="238" spans="1:10" x14ac:dyDescent="0.15">
      <c r="J238" s="193" t="str">
        <f t="shared" si="4"/>
        <v/>
      </c>
    </row>
    <row r="239" spans="1:10" x14ac:dyDescent="0.15">
      <c r="J239" s="193" t="str">
        <f t="shared" si="4"/>
        <v/>
      </c>
    </row>
    <row r="240" spans="1:10" x14ac:dyDescent="0.15">
      <c r="J240" s="193" t="str">
        <f t="shared" si="4"/>
        <v/>
      </c>
    </row>
    <row r="241" spans="10:10" x14ac:dyDescent="0.15">
      <c r="J241" s="193" t="str">
        <f t="shared" si="4"/>
        <v/>
      </c>
    </row>
    <row r="242" spans="10:10" x14ac:dyDescent="0.15">
      <c r="J242" s="193" t="str">
        <f t="shared" si="4"/>
        <v/>
      </c>
    </row>
    <row r="243" spans="10:10" x14ac:dyDescent="0.15">
      <c r="J243" s="193" t="str">
        <f t="shared" si="4"/>
        <v/>
      </c>
    </row>
    <row r="244" spans="10:10" x14ac:dyDescent="0.15">
      <c r="J244" s="193" t="str">
        <f t="shared" si="4"/>
        <v/>
      </c>
    </row>
    <row r="245" spans="10:10" x14ac:dyDescent="0.15">
      <c r="J245" s="193" t="str">
        <f t="shared" si="4"/>
        <v/>
      </c>
    </row>
    <row r="246" spans="10:10" x14ac:dyDescent="0.15">
      <c r="J246" s="193" t="str">
        <f t="shared" si="4"/>
        <v/>
      </c>
    </row>
    <row r="247" spans="10:10" x14ac:dyDescent="0.15">
      <c r="J247" s="193" t="str">
        <f t="shared" si="4"/>
        <v/>
      </c>
    </row>
    <row r="248" spans="10:10" x14ac:dyDescent="0.15">
      <c r="J248" s="193" t="str">
        <f t="shared" si="4"/>
        <v/>
      </c>
    </row>
    <row r="249" spans="10:10" x14ac:dyDescent="0.15">
      <c r="J249" s="193" t="str">
        <f t="shared" si="4"/>
        <v/>
      </c>
    </row>
    <row r="250" spans="10:10" x14ac:dyDescent="0.15">
      <c r="J250" s="193" t="str">
        <f t="shared" si="4"/>
        <v/>
      </c>
    </row>
    <row r="251" spans="10:10" x14ac:dyDescent="0.15">
      <c r="J251" s="193" t="str">
        <f t="shared" si="4"/>
        <v/>
      </c>
    </row>
    <row r="252" spans="10:10" x14ac:dyDescent="0.15">
      <c r="J252" s="193" t="str">
        <f t="shared" si="4"/>
        <v/>
      </c>
    </row>
    <row r="253" spans="10:10" x14ac:dyDescent="0.15">
      <c r="J253" s="193" t="str">
        <f t="shared" si="4"/>
        <v/>
      </c>
    </row>
    <row r="254" spans="10:10" x14ac:dyDescent="0.15">
      <c r="J254" s="193" t="str">
        <f t="shared" si="4"/>
        <v/>
      </c>
    </row>
    <row r="255" spans="10:10" x14ac:dyDescent="0.15">
      <c r="J255" s="193" t="str">
        <f t="shared" si="4"/>
        <v/>
      </c>
    </row>
    <row r="256" spans="10:10" x14ac:dyDescent="0.15">
      <c r="J256" s="193" t="str">
        <f t="shared" si="4"/>
        <v/>
      </c>
    </row>
    <row r="257" spans="10:10" x14ac:dyDescent="0.15">
      <c r="J257" s="193" t="str">
        <f t="shared" si="4"/>
        <v/>
      </c>
    </row>
    <row r="258" spans="10:10" x14ac:dyDescent="0.15">
      <c r="J258" s="193" t="str">
        <f t="shared" si="4"/>
        <v/>
      </c>
    </row>
    <row r="259" spans="10:10" x14ac:dyDescent="0.15">
      <c r="J259" s="193" t="str">
        <f t="shared" si="4"/>
        <v/>
      </c>
    </row>
    <row r="260" spans="10:10" x14ac:dyDescent="0.15">
      <c r="J260" s="193" t="str">
        <f t="shared" si="4"/>
        <v/>
      </c>
    </row>
    <row r="261" spans="10:10" x14ac:dyDescent="0.15">
      <c r="J261" s="193" t="str">
        <f t="shared" si="4"/>
        <v/>
      </c>
    </row>
    <row r="262" spans="10:10" x14ac:dyDescent="0.15">
      <c r="J262" s="193" t="str">
        <f t="shared" si="4"/>
        <v/>
      </c>
    </row>
    <row r="263" spans="10:10" x14ac:dyDescent="0.15">
      <c r="J263" s="193" t="str">
        <f t="shared" si="4"/>
        <v/>
      </c>
    </row>
    <row r="264" spans="10:10" x14ac:dyDescent="0.15">
      <c r="J264" s="193" t="str">
        <f t="shared" si="4"/>
        <v/>
      </c>
    </row>
    <row r="265" spans="10:10" x14ac:dyDescent="0.15">
      <c r="J265" s="193" t="str">
        <f t="shared" si="4"/>
        <v/>
      </c>
    </row>
    <row r="266" spans="10:10" x14ac:dyDescent="0.15">
      <c r="J266" s="193" t="str">
        <f t="shared" si="4"/>
        <v/>
      </c>
    </row>
    <row r="267" spans="10:10" x14ac:dyDescent="0.15">
      <c r="J267" s="193" t="str">
        <f t="shared" si="4"/>
        <v/>
      </c>
    </row>
    <row r="268" spans="10:10" x14ac:dyDescent="0.15">
      <c r="J268" s="193" t="str">
        <f t="shared" ref="J268:J331" si="5">IF(H268=0,"",F268*0.22)</f>
        <v/>
      </c>
    </row>
    <row r="269" spans="10:10" x14ac:dyDescent="0.15">
      <c r="J269" s="193" t="str">
        <f t="shared" si="5"/>
        <v/>
      </c>
    </row>
    <row r="270" spans="10:10" x14ac:dyDescent="0.15">
      <c r="J270" s="193" t="str">
        <f t="shared" si="5"/>
        <v/>
      </c>
    </row>
    <row r="271" spans="10:10" x14ac:dyDescent="0.15">
      <c r="J271" s="193" t="str">
        <f t="shared" si="5"/>
        <v/>
      </c>
    </row>
    <row r="272" spans="10:10" x14ac:dyDescent="0.15">
      <c r="J272" s="193" t="str">
        <f t="shared" si="5"/>
        <v/>
      </c>
    </row>
    <row r="273" spans="10:10" x14ac:dyDescent="0.15">
      <c r="J273" s="193" t="str">
        <f t="shared" si="5"/>
        <v/>
      </c>
    </row>
    <row r="274" spans="10:10" x14ac:dyDescent="0.15">
      <c r="J274" s="193" t="str">
        <f t="shared" si="5"/>
        <v/>
      </c>
    </row>
    <row r="275" spans="10:10" x14ac:dyDescent="0.15">
      <c r="J275" s="193" t="str">
        <f t="shared" si="5"/>
        <v/>
      </c>
    </row>
    <row r="276" spans="10:10" x14ac:dyDescent="0.15">
      <c r="J276" s="193" t="str">
        <f t="shared" si="5"/>
        <v/>
      </c>
    </row>
    <row r="277" spans="10:10" x14ac:dyDescent="0.15">
      <c r="J277" s="193" t="str">
        <f t="shared" si="5"/>
        <v/>
      </c>
    </row>
    <row r="278" spans="10:10" x14ac:dyDescent="0.15">
      <c r="J278" s="193" t="str">
        <f t="shared" si="5"/>
        <v/>
      </c>
    </row>
    <row r="279" spans="10:10" x14ac:dyDescent="0.15">
      <c r="J279" s="193" t="str">
        <f t="shared" si="5"/>
        <v/>
      </c>
    </row>
    <row r="280" spans="10:10" x14ac:dyDescent="0.15">
      <c r="J280" s="193" t="str">
        <f t="shared" si="5"/>
        <v/>
      </c>
    </row>
    <row r="281" spans="10:10" x14ac:dyDescent="0.15">
      <c r="J281" s="193" t="str">
        <f t="shared" si="5"/>
        <v/>
      </c>
    </row>
    <row r="282" spans="10:10" x14ac:dyDescent="0.15">
      <c r="J282" s="193" t="str">
        <f t="shared" si="5"/>
        <v/>
      </c>
    </row>
    <row r="283" spans="10:10" x14ac:dyDescent="0.15">
      <c r="J283" s="193" t="str">
        <f t="shared" si="5"/>
        <v/>
      </c>
    </row>
    <row r="284" spans="10:10" x14ac:dyDescent="0.15">
      <c r="J284" s="193" t="str">
        <f t="shared" si="5"/>
        <v/>
      </c>
    </row>
    <row r="285" spans="10:10" x14ac:dyDescent="0.15">
      <c r="J285" s="193" t="str">
        <f t="shared" si="5"/>
        <v/>
      </c>
    </row>
    <row r="286" spans="10:10" x14ac:dyDescent="0.15">
      <c r="J286" s="193" t="str">
        <f t="shared" si="5"/>
        <v/>
      </c>
    </row>
    <row r="287" spans="10:10" x14ac:dyDescent="0.15">
      <c r="J287" s="193" t="str">
        <f t="shared" si="5"/>
        <v/>
      </c>
    </row>
    <row r="288" spans="10:10" x14ac:dyDescent="0.15">
      <c r="J288" s="193" t="str">
        <f t="shared" si="5"/>
        <v/>
      </c>
    </row>
    <row r="289" spans="10:10" x14ac:dyDescent="0.15">
      <c r="J289" s="193" t="str">
        <f t="shared" si="5"/>
        <v/>
      </c>
    </row>
    <row r="290" spans="10:10" x14ac:dyDescent="0.15">
      <c r="J290" s="193" t="str">
        <f t="shared" si="5"/>
        <v/>
      </c>
    </row>
    <row r="291" spans="10:10" x14ac:dyDescent="0.15">
      <c r="J291" s="193" t="str">
        <f t="shared" si="5"/>
        <v/>
      </c>
    </row>
    <row r="292" spans="10:10" x14ac:dyDescent="0.15">
      <c r="J292" s="193" t="str">
        <f t="shared" si="5"/>
        <v/>
      </c>
    </row>
    <row r="293" spans="10:10" x14ac:dyDescent="0.15">
      <c r="J293" s="193" t="str">
        <f t="shared" si="5"/>
        <v/>
      </c>
    </row>
    <row r="294" spans="10:10" x14ac:dyDescent="0.15">
      <c r="J294" s="193" t="str">
        <f t="shared" si="5"/>
        <v/>
      </c>
    </row>
    <row r="295" spans="10:10" x14ac:dyDescent="0.15">
      <c r="J295" s="193" t="str">
        <f t="shared" si="5"/>
        <v/>
      </c>
    </row>
    <row r="296" spans="10:10" x14ac:dyDescent="0.15">
      <c r="J296" s="193" t="str">
        <f t="shared" si="5"/>
        <v/>
      </c>
    </row>
    <row r="297" spans="10:10" x14ac:dyDescent="0.15">
      <c r="J297" s="193" t="str">
        <f t="shared" si="5"/>
        <v/>
      </c>
    </row>
    <row r="298" spans="10:10" x14ac:dyDescent="0.15">
      <c r="J298" s="193" t="str">
        <f t="shared" si="5"/>
        <v/>
      </c>
    </row>
    <row r="299" spans="10:10" x14ac:dyDescent="0.15">
      <c r="J299" s="193" t="str">
        <f t="shared" si="5"/>
        <v/>
      </c>
    </row>
    <row r="300" spans="10:10" x14ac:dyDescent="0.15">
      <c r="J300" s="193" t="str">
        <f t="shared" si="5"/>
        <v/>
      </c>
    </row>
    <row r="301" spans="10:10" x14ac:dyDescent="0.15">
      <c r="J301" s="193" t="str">
        <f t="shared" si="5"/>
        <v/>
      </c>
    </row>
    <row r="302" spans="10:10" x14ac:dyDescent="0.15">
      <c r="J302" s="193" t="str">
        <f t="shared" si="5"/>
        <v/>
      </c>
    </row>
    <row r="303" spans="10:10" x14ac:dyDescent="0.15">
      <c r="J303" s="193" t="str">
        <f t="shared" si="5"/>
        <v/>
      </c>
    </row>
    <row r="304" spans="10:10" x14ac:dyDescent="0.15">
      <c r="J304" s="193" t="str">
        <f t="shared" si="5"/>
        <v/>
      </c>
    </row>
    <row r="305" spans="10:10" x14ac:dyDescent="0.15">
      <c r="J305" s="193" t="str">
        <f t="shared" si="5"/>
        <v/>
      </c>
    </row>
    <row r="306" spans="10:10" x14ac:dyDescent="0.15">
      <c r="J306" s="193" t="str">
        <f t="shared" si="5"/>
        <v/>
      </c>
    </row>
    <row r="307" spans="10:10" x14ac:dyDescent="0.15">
      <c r="J307" s="193" t="str">
        <f t="shared" si="5"/>
        <v/>
      </c>
    </row>
    <row r="308" spans="10:10" x14ac:dyDescent="0.15">
      <c r="J308" s="193" t="str">
        <f t="shared" si="5"/>
        <v/>
      </c>
    </row>
    <row r="309" spans="10:10" x14ac:dyDescent="0.15">
      <c r="J309" s="193" t="str">
        <f t="shared" si="5"/>
        <v/>
      </c>
    </row>
    <row r="310" spans="10:10" x14ac:dyDescent="0.15">
      <c r="J310" s="193" t="str">
        <f t="shared" si="5"/>
        <v/>
      </c>
    </row>
    <row r="311" spans="10:10" x14ac:dyDescent="0.15">
      <c r="J311" s="193" t="str">
        <f t="shared" si="5"/>
        <v/>
      </c>
    </row>
    <row r="312" spans="10:10" x14ac:dyDescent="0.15">
      <c r="J312" s="193" t="str">
        <f t="shared" si="5"/>
        <v/>
      </c>
    </row>
    <row r="313" spans="10:10" x14ac:dyDescent="0.15">
      <c r="J313" s="193" t="str">
        <f t="shared" si="5"/>
        <v/>
      </c>
    </row>
    <row r="314" spans="10:10" x14ac:dyDescent="0.15">
      <c r="J314" s="193" t="str">
        <f t="shared" si="5"/>
        <v/>
      </c>
    </row>
    <row r="315" spans="10:10" x14ac:dyDescent="0.15">
      <c r="J315" s="193" t="str">
        <f t="shared" si="5"/>
        <v/>
      </c>
    </row>
    <row r="316" spans="10:10" x14ac:dyDescent="0.15">
      <c r="J316" s="193" t="str">
        <f t="shared" si="5"/>
        <v/>
      </c>
    </row>
    <row r="317" spans="10:10" x14ac:dyDescent="0.15">
      <c r="J317" s="193" t="str">
        <f t="shared" si="5"/>
        <v/>
      </c>
    </row>
    <row r="318" spans="10:10" x14ac:dyDescent="0.15">
      <c r="J318" s="193" t="str">
        <f t="shared" si="5"/>
        <v/>
      </c>
    </row>
    <row r="319" spans="10:10" x14ac:dyDescent="0.15">
      <c r="J319" s="193" t="str">
        <f t="shared" si="5"/>
        <v/>
      </c>
    </row>
    <row r="320" spans="10:10" x14ac:dyDescent="0.15">
      <c r="J320" s="193" t="str">
        <f t="shared" si="5"/>
        <v/>
      </c>
    </row>
    <row r="321" spans="10:10" x14ac:dyDescent="0.15">
      <c r="J321" s="193" t="str">
        <f t="shared" si="5"/>
        <v/>
      </c>
    </row>
    <row r="322" spans="10:10" x14ac:dyDescent="0.15">
      <c r="J322" s="193" t="str">
        <f t="shared" si="5"/>
        <v/>
      </c>
    </row>
    <row r="323" spans="10:10" x14ac:dyDescent="0.15">
      <c r="J323" s="193" t="str">
        <f t="shared" si="5"/>
        <v/>
      </c>
    </row>
    <row r="324" spans="10:10" x14ac:dyDescent="0.15">
      <c r="J324" s="193" t="str">
        <f t="shared" si="5"/>
        <v/>
      </c>
    </row>
    <row r="325" spans="10:10" x14ac:dyDescent="0.15">
      <c r="J325" s="193" t="str">
        <f t="shared" si="5"/>
        <v/>
      </c>
    </row>
    <row r="326" spans="10:10" x14ac:dyDescent="0.15">
      <c r="J326" s="193" t="str">
        <f t="shared" si="5"/>
        <v/>
      </c>
    </row>
    <row r="327" spans="10:10" x14ac:dyDescent="0.15">
      <c r="J327" s="193" t="str">
        <f t="shared" si="5"/>
        <v/>
      </c>
    </row>
    <row r="328" spans="10:10" x14ac:dyDescent="0.15">
      <c r="J328" s="193" t="str">
        <f t="shared" si="5"/>
        <v/>
      </c>
    </row>
    <row r="329" spans="10:10" x14ac:dyDescent="0.15">
      <c r="J329" s="193" t="str">
        <f t="shared" si="5"/>
        <v/>
      </c>
    </row>
    <row r="330" spans="10:10" x14ac:dyDescent="0.15">
      <c r="J330" s="193" t="str">
        <f t="shared" si="5"/>
        <v/>
      </c>
    </row>
    <row r="331" spans="10:10" x14ac:dyDescent="0.15">
      <c r="J331" s="193" t="str">
        <f t="shared" si="5"/>
        <v/>
      </c>
    </row>
    <row r="332" spans="10:10" x14ac:dyDescent="0.15">
      <c r="J332" s="193" t="str">
        <f t="shared" ref="J332:J386" si="6">IF(H332=0,"",F332*0.22)</f>
        <v/>
      </c>
    </row>
    <row r="333" spans="10:10" x14ac:dyDescent="0.15">
      <c r="J333" s="193" t="str">
        <f t="shared" si="6"/>
        <v/>
      </c>
    </row>
    <row r="334" spans="10:10" x14ac:dyDescent="0.15">
      <c r="J334" s="193" t="str">
        <f t="shared" si="6"/>
        <v/>
      </c>
    </row>
    <row r="335" spans="10:10" x14ac:dyDescent="0.15">
      <c r="J335" s="193" t="str">
        <f t="shared" si="6"/>
        <v/>
      </c>
    </row>
    <row r="336" spans="10:10" x14ac:dyDescent="0.15">
      <c r="J336" s="193" t="str">
        <f t="shared" si="6"/>
        <v/>
      </c>
    </row>
    <row r="337" spans="10:10" x14ac:dyDescent="0.15">
      <c r="J337" s="193" t="str">
        <f t="shared" si="6"/>
        <v/>
      </c>
    </row>
    <row r="338" spans="10:10" x14ac:dyDescent="0.15">
      <c r="J338" s="193" t="str">
        <f t="shared" si="6"/>
        <v/>
      </c>
    </row>
    <row r="339" spans="10:10" x14ac:dyDescent="0.15">
      <c r="J339" s="193" t="str">
        <f t="shared" si="6"/>
        <v/>
      </c>
    </row>
    <row r="340" spans="10:10" x14ac:dyDescent="0.15">
      <c r="J340" s="193" t="str">
        <f t="shared" si="6"/>
        <v/>
      </c>
    </row>
    <row r="341" spans="10:10" x14ac:dyDescent="0.15">
      <c r="J341" s="193" t="str">
        <f t="shared" si="6"/>
        <v/>
      </c>
    </row>
    <row r="342" spans="10:10" x14ac:dyDescent="0.15">
      <c r="J342" s="193" t="str">
        <f t="shared" si="6"/>
        <v/>
      </c>
    </row>
    <row r="343" spans="10:10" x14ac:dyDescent="0.15">
      <c r="J343" s="193" t="str">
        <f t="shared" si="6"/>
        <v/>
      </c>
    </row>
    <row r="344" spans="10:10" x14ac:dyDescent="0.15">
      <c r="J344" s="193" t="str">
        <f t="shared" si="6"/>
        <v/>
      </c>
    </row>
    <row r="345" spans="10:10" x14ac:dyDescent="0.15">
      <c r="J345" s="193" t="str">
        <f t="shared" si="6"/>
        <v/>
      </c>
    </row>
    <row r="346" spans="10:10" x14ac:dyDescent="0.15">
      <c r="J346" s="193" t="str">
        <f t="shared" si="6"/>
        <v/>
      </c>
    </row>
    <row r="347" spans="10:10" x14ac:dyDescent="0.15">
      <c r="J347" s="193" t="str">
        <f t="shared" si="6"/>
        <v/>
      </c>
    </row>
    <row r="348" spans="10:10" x14ac:dyDescent="0.15">
      <c r="J348" s="193" t="str">
        <f t="shared" si="6"/>
        <v/>
      </c>
    </row>
    <row r="349" spans="10:10" x14ac:dyDescent="0.15">
      <c r="J349" s="193" t="str">
        <f t="shared" si="6"/>
        <v/>
      </c>
    </row>
    <row r="350" spans="10:10" x14ac:dyDescent="0.15">
      <c r="J350" s="193" t="str">
        <f t="shared" si="6"/>
        <v/>
      </c>
    </row>
    <row r="351" spans="10:10" x14ac:dyDescent="0.15">
      <c r="J351" s="193" t="str">
        <f t="shared" si="6"/>
        <v/>
      </c>
    </row>
    <row r="352" spans="10:10" x14ac:dyDescent="0.15">
      <c r="J352" s="193" t="str">
        <f t="shared" si="6"/>
        <v/>
      </c>
    </row>
    <row r="353" spans="10:10" x14ac:dyDescent="0.15">
      <c r="J353" s="193" t="str">
        <f t="shared" si="6"/>
        <v/>
      </c>
    </row>
    <row r="354" spans="10:10" x14ac:dyDescent="0.15">
      <c r="J354" s="193" t="str">
        <f t="shared" si="6"/>
        <v/>
      </c>
    </row>
    <row r="355" spans="10:10" x14ac:dyDescent="0.15">
      <c r="J355" s="193" t="str">
        <f t="shared" si="6"/>
        <v/>
      </c>
    </row>
    <row r="356" spans="10:10" x14ac:dyDescent="0.15">
      <c r="J356" s="193" t="str">
        <f t="shared" si="6"/>
        <v/>
      </c>
    </row>
    <row r="357" spans="10:10" x14ac:dyDescent="0.15">
      <c r="J357" s="193" t="str">
        <f t="shared" si="6"/>
        <v/>
      </c>
    </row>
    <row r="358" spans="10:10" x14ac:dyDescent="0.15">
      <c r="J358" s="193" t="str">
        <f t="shared" si="6"/>
        <v/>
      </c>
    </row>
    <row r="359" spans="10:10" x14ac:dyDescent="0.15">
      <c r="J359" s="193" t="str">
        <f t="shared" si="6"/>
        <v/>
      </c>
    </row>
    <row r="360" spans="10:10" x14ac:dyDescent="0.15">
      <c r="J360" s="193" t="str">
        <f t="shared" si="6"/>
        <v/>
      </c>
    </row>
    <row r="361" spans="10:10" x14ac:dyDescent="0.15">
      <c r="J361" s="193" t="str">
        <f t="shared" si="6"/>
        <v/>
      </c>
    </row>
    <row r="362" spans="10:10" x14ac:dyDescent="0.15">
      <c r="J362" s="193" t="str">
        <f t="shared" si="6"/>
        <v/>
      </c>
    </row>
    <row r="363" spans="10:10" x14ac:dyDescent="0.15">
      <c r="J363" s="193" t="str">
        <f t="shared" si="6"/>
        <v/>
      </c>
    </row>
    <row r="364" spans="10:10" x14ac:dyDescent="0.15">
      <c r="J364" s="193" t="str">
        <f t="shared" si="6"/>
        <v/>
      </c>
    </row>
    <row r="365" spans="10:10" x14ac:dyDescent="0.15">
      <c r="J365" s="193" t="str">
        <f t="shared" si="6"/>
        <v/>
      </c>
    </row>
    <row r="366" spans="10:10" x14ac:dyDescent="0.15">
      <c r="J366" s="193" t="str">
        <f t="shared" si="6"/>
        <v/>
      </c>
    </row>
    <row r="367" spans="10:10" x14ac:dyDescent="0.15">
      <c r="J367" s="193" t="str">
        <f t="shared" si="6"/>
        <v/>
      </c>
    </row>
    <row r="368" spans="10:10" x14ac:dyDescent="0.15">
      <c r="J368" s="193" t="str">
        <f t="shared" si="6"/>
        <v/>
      </c>
    </row>
    <row r="369" spans="10:10" x14ac:dyDescent="0.15">
      <c r="J369" s="193" t="str">
        <f t="shared" si="6"/>
        <v/>
      </c>
    </row>
    <row r="370" spans="10:10" x14ac:dyDescent="0.15">
      <c r="J370" s="193" t="str">
        <f t="shared" si="6"/>
        <v/>
      </c>
    </row>
    <row r="371" spans="10:10" x14ac:dyDescent="0.15">
      <c r="J371" s="193" t="str">
        <f t="shared" si="6"/>
        <v/>
      </c>
    </row>
    <row r="372" spans="10:10" x14ac:dyDescent="0.15">
      <c r="J372" s="193" t="str">
        <f t="shared" si="6"/>
        <v/>
      </c>
    </row>
    <row r="373" spans="10:10" x14ac:dyDescent="0.15">
      <c r="J373" s="193" t="str">
        <f t="shared" si="6"/>
        <v/>
      </c>
    </row>
    <row r="374" spans="10:10" x14ac:dyDescent="0.15">
      <c r="J374" s="193" t="str">
        <f t="shared" si="6"/>
        <v/>
      </c>
    </row>
    <row r="375" spans="10:10" x14ac:dyDescent="0.15">
      <c r="J375" s="193" t="str">
        <f t="shared" si="6"/>
        <v/>
      </c>
    </row>
    <row r="376" spans="10:10" x14ac:dyDescent="0.15">
      <c r="J376" s="193" t="str">
        <f t="shared" si="6"/>
        <v/>
      </c>
    </row>
    <row r="377" spans="10:10" x14ac:dyDescent="0.15">
      <c r="J377" s="193" t="str">
        <f t="shared" si="6"/>
        <v/>
      </c>
    </row>
    <row r="378" spans="10:10" x14ac:dyDescent="0.15">
      <c r="J378" s="193" t="str">
        <f t="shared" si="6"/>
        <v/>
      </c>
    </row>
    <row r="379" spans="10:10" x14ac:dyDescent="0.15">
      <c r="J379" s="193" t="str">
        <f t="shared" si="6"/>
        <v/>
      </c>
    </row>
    <row r="380" spans="10:10" x14ac:dyDescent="0.15">
      <c r="J380" s="193" t="str">
        <f t="shared" si="6"/>
        <v/>
      </c>
    </row>
    <row r="381" spans="10:10" x14ac:dyDescent="0.15">
      <c r="J381" s="193" t="str">
        <f t="shared" si="6"/>
        <v/>
      </c>
    </row>
    <row r="382" spans="10:10" x14ac:dyDescent="0.15">
      <c r="J382" s="193" t="str">
        <f t="shared" si="6"/>
        <v/>
      </c>
    </row>
    <row r="383" spans="10:10" x14ac:dyDescent="0.15">
      <c r="J383" s="193" t="str">
        <f t="shared" si="6"/>
        <v/>
      </c>
    </row>
    <row r="384" spans="10:10" x14ac:dyDescent="0.15">
      <c r="J384" s="193" t="str">
        <f t="shared" si="6"/>
        <v/>
      </c>
    </row>
    <row r="385" spans="10:10" x14ac:dyDescent="0.15">
      <c r="J385" s="193" t="str">
        <f t="shared" si="6"/>
        <v/>
      </c>
    </row>
    <row r="386" spans="10:10" x14ac:dyDescent="0.15">
      <c r="J386" s="193" t="str">
        <f t="shared" si="6"/>
        <v/>
      </c>
    </row>
  </sheetData>
  <pageMargins left="0.59" right="0.39" top="0.98425196850393704" bottom="0.98425196850393704" header="0.51181102362204722" footer="0.61"/>
  <pageSetup paperSize="9" orientation="portrait" horizontalDpi="300" verticalDpi="300" r:id="rId1"/>
  <headerFooter alignWithMargins="0">
    <oddFooter>&amp;C&amp;"Times New Roman,Obyčejné"&amp;9Stránka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0"/>
  <sheetViews>
    <sheetView workbookViewId="0">
      <selection activeCell="B2" sqref="B2"/>
    </sheetView>
  </sheetViews>
  <sheetFormatPr baseColWidth="10" defaultColWidth="15" defaultRowHeight="12" x14ac:dyDescent="0.15"/>
  <cols>
    <col min="1" max="1" width="11.1640625" style="191" customWidth="1"/>
    <col min="2" max="2" width="45.5" style="193" customWidth="1"/>
    <col min="3" max="3" width="5" style="193" customWidth="1"/>
    <col min="4" max="4" width="7.5" style="194" customWidth="1"/>
    <col min="5" max="5" width="11.5" style="194" customWidth="1"/>
    <col min="6" max="6" width="12.5" style="226" customWidth="1"/>
    <col min="7" max="256" width="15" style="193"/>
    <col min="257" max="257" width="11.1640625" style="193" customWidth="1"/>
    <col min="258" max="258" width="45.5" style="193" customWidth="1"/>
    <col min="259" max="259" width="5" style="193" customWidth="1"/>
    <col min="260" max="260" width="7.5" style="193" customWidth="1"/>
    <col min="261" max="261" width="11.5" style="193" customWidth="1"/>
    <col min="262" max="262" width="12.5" style="193" customWidth="1"/>
    <col min="263" max="512" width="15" style="193"/>
    <col min="513" max="513" width="11.1640625" style="193" customWidth="1"/>
    <col min="514" max="514" width="45.5" style="193" customWidth="1"/>
    <col min="515" max="515" width="5" style="193" customWidth="1"/>
    <col min="516" max="516" width="7.5" style="193" customWidth="1"/>
    <col min="517" max="517" width="11.5" style="193" customWidth="1"/>
    <col min="518" max="518" width="12.5" style="193" customWidth="1"/>
    <col min="519" max="768" width="15" style="193"/>
    <col min="769" max="769" width="11.1640625" style="193" customWidth="1"/>
    <col min="770" max="770" width="45.5" style="193" customWidth="1"/>
    <col min="771" max="771" width="5" style="193" customWidth="1"/>
    <col min="772" max="772" width="7.5" style="193" customWidth="1"/>
    <col min="773" max="773" width="11.5" style="193" customWidth="1"/>
    <col min="774" max="774" width="12.5" style="193" customWidth="1"/>
    <col min="775" max="1024" width="15" style="193"/>
    <col min="1025" max="1025" width="11.1640625" style="193" customWidth="1"/>
    <col min="1026" max="1026" width="45.5" style="193" customWidth="1"/>
    <col min="1027" max="1027" width="5" style="193" customWidth="1"/>
    <col min="1028" max="1028" width="7.5" style="193" customWidth="1"/>
    <col min="1029" max="1029" width="11.5" style="193" customWidth="1"/>
    <col min="1030" max="1030" width="12.5" style="193" customWidth="1"/>
    <col min="1031" max="1280" width="15" style="193"/>
    <col min="1281" max="1281" width="11.1640625" style="193" customWidth="1"/>
    <col min="1282" max="1282" width="45.5" style="193" customWidth="1"/>
    <col min="1283" max="1283" width="5" style="193" customWidth="1"/>
    <col min="1284" max="1284" width="7.5" style="193" customWidth="1"/>
    <col min="1285" max="1285" width="11.5" style="193" customWidth="1"/>
    <col min="1286" max="1286" width="12.5" style="193" customWidth="1"/>
    <col min="1287" max="1536" width="15" style="193"/>
    <col min="1537" max="1537" width="11.1640625" style="193" customWidth="1"/>
    <col min="1538" max="1538" width="45.5" style="193" customWidth="1"/>
    <col min="1539" max="1539" width="5" style="193" customWidth="1"/>
    <col min="1540" max="1540" width="7.5" style="193" customWidth="1"/>
    <col min="1541" max="1541" width="11.5" style="193" customWidth="1"/>
    <col min="1542" max="1542" width="12.5" style="193" customWidth="1"/>
    <col min="1543" max="1792" width="15" style="193"/>
    <col min="1793" max="1793" width="11.1640625" style="193" customWidth="1"/>
    <col min="1794" max="1794" width="45.5" style="193" customWidth="1"/>
    <col min="1795" max="1795" width="5" style="193" customWidth="1"/>
    <col min="1796" max="1796" width="7.5" style="193" customWidth="1"/>
    <col min="1797" max="1797" width="11.5" style="193" customWidth="1"/>
    <col min="1798" max="1798" width="12.5" style="193" customWidth="1"/>
    <col min="1799" max="2048" width="15" style="193"/>
    <col min="2049" max="2049" width="11.1640625" style="193" customWidth="1"/>
    <col min="2050" max="2050" width="45.5" style="193" customWidth="1"/>
    <col min="2051" max="2051" width="5" style="193" customWidth="1"/>
    <col min="2052" max="2052" width="7.5" style="193" customWidth="1"/>
    <col min="2053" max="2053" width="11.5" style="193" customWidth="1"/>
    <col min="2054" max="2054" width="12.5" style="193" customWidth="1"/>
    <col min="2055" max="2304" width="15" style="193"/>
    <col min="2305" max="2305" width="11.1640625" style="193" customWidth="1"/>
    <col min="2306" max="2306" width="45.5" style="193" customWidth="1"/>
    <col min="2307" max="2307" width="5" style="193" customWidth="1"/>
    <col min="2308" max="2308" width="7.5" style="193" customWidth="1"/>
    <col min="2309" max="2309" width="11.5" style="193" customWidth="1"/>
    <col min="2310" max="2310" width="12.5" style="193" customWidth="1"/>
    <col min="2311" max="2560" width="15" style="193"/>
    <col min="2561" max="2561" width="11.1640625" style="193" customWidth="1"/>
    <col min="2562" max="2562" width="45.5" style="193" customWidth="1"/>
    <col min="2563" max="2563" width="5" style="193" customWidth="1"/>
    <col min="2564" max="2564" width="7.5" style="193" customWidth="1"/>
    <col min="2565" max="2565" width="11.5" style="193" customWidth="1"/>
    <col min="2566" max="2566" width="12.5" style="193" customWidth="1"/>
    <col min="2567" max="2816" width="15" style="193"/>
    <col min="2817" max="2817" width="11.1640625" style="193" customWidth="1"/>
    <col min="2818" max="2818" width="45.5" style="193" customWidth="1"/>
    <col min="2819" max="2819" width="5" style="193" customWidth="1"/>
    <col min="2820" max="2820" width="7.5" style="193" customWidth="1"/>
    <col min="2821" max="2821" width="11.5" style="193" customWidth="1"/>
    <col min="2822" max="2822" width="12.5" style="193" customWidth="1"/>
    <col min="2823" max="3072" width="15" style="193"/>
    <col min="3073" max="3073" width="11.1640625" style="193" customWidth="1"/>
    <col min="3074" max="3074" width="45.5" style="193" customWidth="1"/>
    <col min="3075" max="3075" width="5" style="193" customWidth="1"/>
    <col min="3076" max="3076" width="7.5" style="193" customWidth="1"/>
    <col min="3077" max="3077" width="11.5" style="193" customWidth="1"/>
    <col min="3078" max="3078" width="12.5" style="193" customWidth="1"/>
    <col min="3079" max="3328" width="15" style="193"/>
    <col min="3329" max="3329" width="11.1640625" style="193" customWidth="1"/>
    <col min="3330" max="3330" width="45.5" style="193" customWidth="1"/>
    <col min="3331" max="3331" width="5" style="193" customWidth="1"/>
    <col min="3332" max="3332" width="7.5" style="193" customWidth="1"/>
    <col min="3333" max="3333" width="11.5" style="193" customWidth="1"/>
    <col min="3334" max="3334" width="12.5" style="193" customWidth="1"/>
    <col min="3335" max="3584" width="15" style="193"/>
    <col min="3585" max="3585" width="11.1640625" style="193" customWidth="1"/>
    <col min="3586" max="3586" width="45.5" style="193" customWidth="1"/>
    <col min="3587" max="3587" width="5" style="193" customWidth="1"/>
    <col min="3588" max="3588" width="7.5" style="193" customWidth="1"/>
    <col min="3589" max="3589" width="11.5" style="193" customWidth="1"/>
    <col min="3590" max="3590" width="12.5" style="193" customWidth="1"/>
    <col min="3591" max="3840" width="15" style="193"/>
    <col min="3841" max="3841" width="11.1640625" style="193" customWidth="1"/>
    <col min="3842" max="3842" width="45.5" style="193" customWidth="1"/>
    <col min="3843" max="3843" width="5" style="193" customWidth="1"/>
    <col min="3844" max="3844" width="7.5" style="193" customWidth="1"/>
    <col min="3845" max="3845" width="11.5" style="193" customWidth="1"/>
    <col min="3846" max="3846" width="12.5" style="193" customWidth="1"/>
    <col min="3847" max="4096" width="15" style="193"/>
    <col min="4097" max="4097" width="11.1640625" style="193" customWidth="1"/>
    <col min="4098" max="4098" width="45.5" style="193" customWidth="1"/>
    <col min="4099" max="4099" width="5" style="193" customWidth="1"/>
    <col min="4100" max="4100" width="7.5" style="193" customWidth="1"/>
    <col min="4101" max="4101" width="11.5" style="193" customWidth="1"/>
    <col min="4102" max="4102" width="12.5" style="193" customWidth="1"/>
    <col min="4103" max="4352" width="15" style="193"/>
    <col min="4353" max="4353" width="11.1640625" style="193" customWidth="1"/>
    <col min="4354" max="4354" width="45.5" style="193" customWidth="1"/>
    <col min="4355" max="4355" width="5" style="193" customWidth="1"/>
    <col min="4356" max="4356" width="7.5" style="193" customWidth="1"/>
    <col min="4357" max="4357" width="11.5" style="193" customWidth="1"/>
    <col min="4358" max="4358" width="12.5" style="193" customWidth="1"/>
    <col min="4359" max="4608" width="15" style="193"/>
    <col min="4609" max="4609" width="11.1640625" style="193" customWidth="1"/>
    <col min="4610" max="4610" width="45.5" style="193" customWidth="1"/>
    <col min="4611" max="4611" width="5" style="193" customWidth="1"/>
    <col min="4612" max="4612" width="7.5" style="193" customWidth="1"/>
    <col min="4613" max="4613" width="11.5" style="193" customWidth="1"/>
    <col min="4614" max="4614" width="12.5" style="193" customWidth="1"/>
    <col min="4615" max="4864" width="15" style="193"/>
    <col min="4865" max="4865" width="11.1640625" style="193" customWidth="1"/>
    <col min="4866" max="4866" width="45.5" style="193" customWidth="1"/>
    <col min="4867" max="4867" width="5" style="193" customWidth="1"/>
    <col min="4868" max="4868" width="7.5" style="193" customWidth="1"/>
    <col min="4869" max="4869" width="11.5" style="193" customWidth="1"/>
    <col min="4870" max="4870" width="12.5" style="193" customWidth="1"/>
    <col min="4871" max="5120" width="15" style="193"/>
    <col min="5121" max="5121" width="11.1640625" style="193" customWidth="1"/>
    <col min="5122" max="5122" width="45.5" style="193" customWidth="1"/>
    <col min="5123" max="5123" width="5" style="193" customWidth="1"/>
    <col min="5124" max="5124" width="7.5" style="193" customWidth="1"/>
    <col min="5125" max="5125" width="11.5" style="193" customWidth="1"/>
    <col min="5126" max="5126" width="12.5" style="193" customWidth="1"/>
    <col min="5127" max="5376" width="15" style="193"/>
    <col min="5377" max="5377" width="11.1640625" style="193" customWidth="1"/>
    <col min="5378" max="5378" width="45.5" style="193" customWidth="1"/>
    <col min="5379" max="5379" width="5" style="193" customWidth="1"/>
    <col min="5380" max="5380" width="7.5" style="193" customWidth="1"/>
    <col min="5381" max="5381" width="11.5" style="193" customWidth="1"/>
    <col min="5382" max="5382" width="12.5" style="193" customWidth="1"/>
    <col min="5383" max="5632" width="15" style="193"/>
    <col min="5633" max="5633" width="11.1640625" style="193" customWidth="1"/>
    <col min="5634" max="5634" width="45.5" style="193" customWidth="1"/>
    <col min="5635" max="5635" width="5" style="193" customWidth="1"/>
    <col min="5636" max="5636" width="7.5" style="193" customWidth="1"/>
    <col min="5637" max="5637" width="11.5" style="193" customWidth="1"/>
    <col min="5638" max="5638" width="12.5" style="193" customWidth="1"/>
    <col min="5639" max="5888" width="15" style="193"/>
    <col min="5889" max="5889" width="11.1640625" style="193" customWidth="1"/>
    <col min="5890" max="5890" width="45.5" style="193" customWidth="1"/>
    <col min="5891" max="5891" width="5" style="193" customWidth="1"/>
    <col min="5892" max="5892" width="7.5" style="193" customWidth="1"/>
    <col min="5893" max="5893" width="11.5" style="193" customWidth="1"/>
    <col min="5894" max="5894" width="12.5" style="193" customWidth="1"/>
    <col min="5895" max="6144" width="15" style="193"/>
    <col min="6145" max="6145" width="11.1640625" style="193" customWidth="1"/>
    <col min="6146" max="6146" width="45.5" style="193" customWidth="1"/>
    <col min="6147" max="6147" width="5" style="193" customWidth="1"/>
    <col min="6148" max="6148" width="7.5" style="193" customWidth="1"/>
    <col min="6149" max="6149" width="11.5" style="193" customWidth="1"/>
    <col min="6150" max="6150" width="12.5" style="193" customWidth="1"/>
    <col min="6151" max="6400" width="15" style="193"/>
    <col min="6401" max="6401" width="11.1640625" style="193" customWidth="1"/>
    <col min="6402" max="6402" width="45.5" style="193" customWidth="1"/>
    <col min="6403" max="6403" width="5" style="193" customWidth="1"/>
    <col min="6404" max="6404" width="7.5" style="193" customWidth="1"/>
    <col min="6405" max="6405" width="11.5" style="193" customWidth="1"/>
    <col min="6406" max="6406" width="12.5" style="193" customWidth="1"/>
    <col min="6407" max="6656" width="15" style="193"/>
    <col min="6657" max="6657" width="11.1640625" style="193" customWidth="1"/>
    <col min="6658" max="6658" width="45.5" style="193" customWidth="1"/>
    <col min="6659" max="6659" width="5" style="193" customWidth="1"/>
    <col min="6660" max="6660" width="7.5" style="193" customWidth="1"/>
    <col min="6661" max="6661" width="11.5" style="193" customWidth="1"/>
    <col min="6662" max="6662" width="12.5" style="193" customWidth="1"/>
    <col min="6663" max="6912" width="15" style="193"/>
    <col min="6913" max="6913" width="11.1640625" style="193" customWidth="1"/>
    <col min="6914" max="6914" width="45.5" style="193" customWidth="1"/>
    <col min="6915" max="6915" width="5" style="193" customWidth="1"/>
    <col min="6916" max="6916" width="7.5" style="193" customWidth="1"/>
    <col min="6917" max="6917" width="11.5" style="193" customWidth="1"/>
    <col min="6918" max="6918" width="12.5" style="193" customWidth="1"/>
    <col min="6919" max="7168" width="15" style="193"/>
    <col min="7169" max="7169" width="11.1640625" style="193" customWidth="1"/>
    <col min="7170" max="7170" width="45.5" style="193" customWidth="1"/>
    <col min="7171" max="7171" width="5" style="193" customWidth="1"/>
    <col min="7172" max="7172" width="7.5" style="193" customWidth="1"/>
    <col min="7173" max="7173" width="11.5" style="193" customWidth="1"/>
    <col min="7174" max="7174" width="12.5" style="193" customWidth="1"/>
    <col min="7175" max="7424" width="15" style="193"/>
    <col min="7425" max="7425" width="11.1640625" style="193" customWidth="1"/>
    <col min="7426" max="7426" width="45.5" style="193" customWidth="1"/>
    <col min="7427" max="7427" width="5" style="193" customWidth="1"/>
    <col min="7428" max="7428" width="7.5" style="193" customWidth="1"/>
    <col min="7429" max="7429" width="11.5" style="193" customWidth="1"/>
    <col min="7430" max="7430" width="12.5" style="193" customWidth="1"/>
    <col min="7431" max="7680" width="15" style="193"/>
    <col min="7681" max="7681" width="11.1640625" style="193" customWidth="1"/>
    <col min="7682" max="7682" width="45.5" style="193" customWidth="1"/>
    <col min="7683" max="7683" width="5" style="193" customWidth="1"/>
    <col min="7684" max="7684" width="7.5" style="193" customWidth="1"/>
    <col min="7685" max="7685" width="11.5" style="193" customWidth="1"/>
    <col min="7686" max="7686" width="12.5" style="193" customWidth="1"/>
    <col min="7687" max="7936" width="15" style="193"/>
    <col min="7937" max="7937" width="11.1640625" style="193" customWidth="1"/>
    <col min="7938" max="7938" width="45.5" style="193" customWidth="1"/>
    <col min="7939" max="7939" width="5" style="193" customWidth="1"/>
    <col min="7940" max="7940" width="7.5" style="193" customWidth="1"/>
    <col min="7941" max="7941" width="11.5" style="193" customWidth="1"/>
    <col min="7942" max="7942" width="12.5" style="193" customWidth="1"/>
    <col min="7943" max="8192" width="15" style="193"/>
    <col min="8193" max="8193" width="11.1640625" style="193" customWidth="1"/>
    <col min="8194" max="8194" width="45.5" style="193" customWidth="1"/>
    <col min="8195" max="8195" width="5" style="193" customWidth="1"/>
    <col min="8196" max="8196" width="7.5" style="193" customWidth="1"/>
    <col min="8197" max="8197" width="11.5" style="193" customWidth="1"/>
    <col min="8198" max="8198" width="12.5" style="193" customWidth="1"/>
    <col min="8199" max="8448" width="15" style="193"/>
    <col min="8449" max="8449" width="11.1640625" style="193" customWidth="1"/>
    <col min="8450" max="8450" width="45.5" style="193" customWidth="1"/>
    <col min="8451" max="8451" width="5" style="193" customWidth="1"/>
    <col min="8452" max="8452" width="7.5" style="193" customWidth="1"/>
    <col min="8453" max="8453" width="11.5" style="193" customWidth="1"/>
    <col min="8454" max="8454" width="12.5" style="193" customWidth="1"/>
    <col min="8455" max="8704" width="15" style="193"/>
    <col min="8705" max="8705" width="11.1640625" style="193" customWidth="1"/>
    <col min="8706" max="8706" width="45.5" style="193" customWidth="1"/>
    <col min="8707" max="8707" width="5" style="193" customWidth="1"/>
    <col min="8708" max="8708" width="7.5" style="193" customWidth="1"/>
    <col min="8709" max="8709" width="11.5" style="193" customWidth="1"/>
    <col min="8710" max="8710" width="12.5" style="193" customWidth="1"/>
    <col min="8711" max="8960" width="15" style="193"/>
    <col min="8961" max="8961" width="11.1640625" style="193" customWidth="1"/>
    <col min="8962" max="8962" width="45.5" style="193" customWidth="1"/>
    <col min="8963" max="8963" width="5" style="193" customWidth="1"/>
    <col min="8964" max="8964" width="7.5" style="193" customWidth="1"/>
    <col min="8965" max="8965" width="11.5" style="193" customWidth="1"/>
    <col min="8966" max="8966" width="12.5" style="193" customWidth="1"/>
    <col min="8967" max="9216" width="15" style="193"/>
    <col min="9217" max="9217" width="11.1640625" style="193" customWidth="1"/>
    <col min="9218" max="9218" width="45.5" style="193" customWidth="1"/>
    <col min="9219" max="9219" width="5" style="193" customWidth="1"/>
    <col min="9220" max="9220" width="7.5" style="193" customWidth="1"/>
    <col min="9221" max="9221" width="11.5" style="193" customWidth="1"/>
    <col min="9222" max="9222" width="12.5" style="193" customWidth="1"/>
    <col min="9223" max="9472" width="15" style="193"/>
    <col min="9473" max="9473" width="11.1640625" style="193" customWidth="1"/>
    <col min="9474" max="9474" width="45.5" style="193" customWidth="1"/>
    <col min="9475" max="9475" width="5" style="193" customWidth="1"/>
    <col min="9476" max="9476" width="7.5" style="193" customWidth="1"/>
    <col min="9477" max="9477" width="11.5" style="193" customWidth="1"/>
    <col min="9478" max="9478" width="12.5" style="193" customWidth="1"/>
    <col min="9479" max="9728" width="15" style="193"/>
    <col min="9729" max="9729" width="11.1640625" style="193" customWidth="1"/>
    <col min="9730" max="9730" width="45.5" style="193" customWidth="1"/>
    <col min="9731" max="9731" width="5" style="193" customWidth="1"/>
    <col min="9732" max="9732" width="7.5" style="193" customWidth="1"/>
    <col min="9733" max="9733" width="11.5" style="193" customWidth="1"/>
    <col min="9734" max="9734" width="12.5" style="193" customWidth="1"/>
    <col min="9735" max="9984" width="15" style="193"/>
    <col min="9985" max="9985" width="11.1640625" style="193" customWidth="1"/>
    <col min="9986" max="9986" width="45.5" style="193" customWidth="1"/>
    <col min="9987" max="9987" width="5" style="193" customWidth="1"/>
    <col min="9988" max="9988" width="7.5" style="193" customWidth="1"/>
    <col min="9989" max="9989" width="11.5" style="193" customWidth="1"/>
    <col min="9990" max="9990" width="12.5" style="193" customWidth="1"/>
    <col min="9991" max="10240" width="15" style="193"/>
    <col min="10241" max="10241" width="11.1640625" style="193" customWidth="1"/>
    <col min="10242" max="10242" width="45.5" style="193" customWidth="1"/>
    <col min="10243" max="10243" width="5" style="193" customWidth="1"/>
    <col min="10244" max="10244" width="7.5" style="193" customWidth="1"/>
    <col min="10245" max="10245" width="11.5" style="193" customWidth="1"/>
    <col min="10246" max="10246" width="12.5" style="193" customWidth="1"/>
    <col min="10247" max="10496" width="15" style="193"/>
    <col min="10497" max="10497" width="11.1640625" style="193" customWidth="1"/>
    <col min="10498" max="10498" width="45.5" style="193" customWidth="1"/>
    <col min="10499" max="10499" width="5" style="193" customWidth="1"/>
    <col min="10500" max="10500" width="7.5" style="193" customWidth="1"/>
    <col min="10501" max="10501" width="11.5" style="193" customWidth="1"/>
    <col min="10502" max="10502" width="12.5" style="193" customWidth="1"/>
    <col min="10503" max="10752" width="15" style="193"/>
    <col min="10753" max="10753" width="11.1640625" style="193" customWidth="1"/>
    <col min="10754" max="10754" width="45.5" style="193" customWidth="1"/>
    <col min="10755" max="10755" width="5" style="193" customWidth="1"/>
    <col min="10756" max="10756" width="7.5" style="193" customWidth="1"/>
    <col min="10757" max="10757" width="11.5" style="193" customWidth="1"/>
    <col min="10758" max="10758" width="12.5" style="193" customWidth="1"/>
    <col min="10759" max="11008" width="15" style="193"/>
    <col min="11009" max="11009" width="11.1640625" style="193" customWidth="1"/>
    <col min="11010" max="11010" width="45.5" style="193" customWidth="1"/>
    <col min="11011" max="11011" width="5" style="193" customWidth="1"/>
    <col min="11012" max="11012" width="7.5" style="193" customWidth="1"/>
    <col min="11013" max="11013" width="11.5" style="193" customWidth="1"/>
    <col min="11014" max="11014" width="12.5" style="193" customWidth="1"/>
    <col min="11015" max="11264" width="15" style="193"/>
    <col min="11265" max="11265" width="11.1640625" style="193" customWidth="1"/>
    <col min="11266" max="11266" width="45.5" style="193" customWidth="1"/>
    <col min="11267" max="11267" width="5" style="193" customWidth="1"/>
    <col min="11268" max="11268" width="7.5" style="193" customWidth="1"/>
    <col min="11269" max="11269" width="11.5" style="193" customWidth="1"/>
    <col min="11270" max="11270" width="12.5" style="193" customWidth="1"/>
    <col min="11271" max="11520" width="15" style="193"/>
    <col min="11521" max="11521" width="11.1640625" style="193" customWidth="1"/>
    <col min="11522" max="11522" width="45.5" style="193" customWidth="1"/>
    <col min="11523" max="11523" width="5" style="193" customWidth="1"/>
    <col min="11524" max="11524" width="7.5" style="193" customWidth="1"/>
    <col min="11525" max="11525" width="11.5" style="193" customWidth="1"/>
    <col min="11526" max="11526" width="12.5" style="193" customWidth="1"/>
    <col min="11527" max="11776" width="15" style="193"/>
    <col min="11777" max="11777" width="11.1640625" style="193" customWidth="1"/>
    <col min="11778" max="11778" width="45.5" style="193" customWidth="1"/>
    <col min="11779" max="11779" width="5" style="193" customWidth="1"/>
    <col min="11780" max="11780" width="7.5" style="193" customWidth="1"/>
    <col min="11781" max="11781" width="11.5" style="193" customWidth="1"/>
    <col min="11782" max="11782" width="12.5" style="193" customWidth="1"/>
    <col min="11783" max="12032" width="15" style="193"/>
    <col min="12033" max="12033" width="11.1640625" style="193" customWidth="1"/>
    <col min="12034" max="12034" width="45.5" style="193" customWidth="1"/>
    <col min="12035" max="12035" width="5" style="193" customWidth="1"/>
    <col min="12036" max="12036" width="7.5" style="193" customWidth="1"/>
    <col min="12037" max="12037" width="11.5" style="193" customWidth="1"/>
    <col min="12038" max="12038" width="12.5" style="193" customWidth="1"/>
    <col min="12039" max="12288" width="15" style="193"/>
    <col min="12289" max="12289" width="11.1640625" style="193" customWidth="1"/>
    <col min="12290" max="12290" width="45.5" style="193" customWidth="1"/>
    <col min="12291" max="12291" width="5" style="193" customWidth="1"/>
    <col min="12292" max="12292" width="7.5" style="193" customWidth="1"/>
    <col min="12293" max="12293" width="11.5" style="193" customWidth="1"/>
    <col min="12294" max="12294" width="12.5" style="193" customWidth="1"/>
    <col min="12295" max="12544" width="15" style="193"/>
    <col min="12545" max="12545" width="11.1640625" style="193" customWidth="1"/>
    <col min="12546" max="12546" width="45.5" style="193" customWidth="1"/>
    <col min="12547" max="12547" width="5" style="193" customWidth="1"/>
    <col min="12548" max="12548" width="7.5" style="193" customWidth="1"/>
    <col min="12549" max="12549" width="11.5" style="193" customWidth="1"/>
    <col min="12550" max="12550" width="12.5" style="193" customWidth="1"/>
    <col min="12551" max="12800" width="15" style="193"/>
    <col min="12801" max="12801" width="11.1640625" style="193" customWidth="1"/>
    <col min="12802" max="12802" width="45.5" style="193" customWidth="1"/>
    <col min="12803" max="12803" width="5" style="193" customWidth="1"/>
    <col min="12804" max="12804" width="7.5" style="193" customWidth="1"/>
    <col min="12805" max="12805" width="11.5" style="193" customWidth="1"/>
    <col min="12806" max="12806" width="12.5" style="193" customWidth="1"/>
    <col min="12807" max="13056" width="15" style="193"/>
    <col min="13057" max="13057" width="11.1640625" style="193" customWidth="1"/>
    <col min="13058" max="13058" width="45.5" style="193" customWidth="1"/>
    <col min="13059" max="13059" width="5" style="193" customWidth="1"/>
    <col min="13060" max="13060" width="7.5" style="193" customWidth="1"/>
    <col min="13061" max="13061" width="11.5" style="193" customWidth="1"/>
    <col min="13062" max="13062" width="12.5" style="193" customWidth="1"/>
    <col min="13063" max="13312" width="15" style="193"/>
    <col min="13313" max="13313" width="11.1640625" style="193" customWidth="1"/>
    <col min="13314" max="13314" width="45.5" style="193" customWidth="1"/>
    <col min="13315" max="13315" width="5" style="193" customWidth="1"/>
    <col min="13316" max="13316" width="7.5" style="193" customWidth="1"/>
    <col min="13317" max="13317" width="11.5" style="193" customWidth="1"/>
    <col min="13318" max="13318" width="12.5" style="193" customWidth="1"/>
    <col min="13319" max="13568" width="15" style="193"/>
    <col min="13569" max="13569" width="11.1640625" style="193" customWidth="1"/>
    <col min="13570" max="13570" width="45.5" style="193" customWidth="1"/>
    <col min="13571" max="13571" width="5" style="193" customWidth="1"/>
    <col min="13572" max="13572" width="7.5" style="193" customWidth="1"/>
    <col min="13573" max="13573" width="11.5" style="193" customWidth="1"/>
    <col min="13574" max="13574" width="12.5" style="193" customWidth="1"/>
    <col min="13575" max="13824" width="15" style="193"/>
    <col min="13825" max="13825" width="11.1640625" style="193" customWidth="1"/>
    <col min="13826" max="13826" width="45.5" style="193" customWidth="1"/>
    <col min="13827" max="13827" width="5" style="193" customWidth="1"/>
    <col min="13828" max="13828" width="7.5" style="193" customWidth="1"/>
    <col min="13829" max="13829" width="11.5" style="193" customWidth="1"/>
    <col min="13830" max="13830" width="12.5" style="193" customWidth="1"/>
    <col min="13831" max="14080" width="15" style="193"/>
    <col min="14081" max="14081" width="11.1640625" style="193" customWidth="1"/>
    <col min="14082" max="14082" width="45.5" style="193" customWidth="1"/>
    <col min="14083" max="14083" width="5" style="193" customWidth="1"/>
    <col min="14084" max="14084" width="7.5" style="193" customWidth="1"/>
    <col min="14085" max="14085" width="11.5" style="193" customWidth="1"/>
    <col min="14086" max="14086" width="12.5" style="193" customWidth="1"/>
    <col min="14087" max="14336" width="15" style="193"/>
    <col min="14337" max="14337" width="11.1640625" style="193" customWidth="1"/>
    <col min="14338" max="14338" width="45.5" style="193" customWidth="1"/>
    <col min="14339" max="14339" width="5" style="193" customWidth="1"/>
    <col min="14340" max="14340" width="7.5" style="193" customWidth="1"/>
    <col min="14341" max="14341" width="11.5" style="193" customWidth="1"/>
    <col min="14342" max="14342" width="12.5" style="193" customWidth="1"/>
    <col min="14343" max="14592" width="15" style="193"/>
    <col min="14593" max="14593" width="11.1640625" style="193" customWidth="1"/>
    <col min="14594" max="14594" width="45.5" style="193" customWidth="1"/>
    <col min="14595" max="14595" width="5" style="193" customWidth="1"/>
    <col min="14596" max="14596" width="7.5" style="193" customWidth="1"/>
    <col min="14597" max="14597" width="11.5" style="193" customWidth="1"/>
    <col min="14598" max="14598" width="12.5" style="193" customWidth="1"/>
    <col min="14599" max="14848" width="15" style="193"/>
    <col min="14849" max="14849" width="11.1640625" style="193" customWidth="1"/>
    <col min="14850" max="14850" width="45.5" style="193" customWidth="1"/>
    <col min="14851" max="14851" width="5" style="193" customWidth="1"/>
    <col min="14852" max="14852" width="7.5" style="193" customWidth="1"/>
    <col min="14853" max="14853" width="11.5" style="193" customWidth="1"/>
    <col min="14854" max="14854" width="12.5" style="193" customWidth="1"/>
    <col min="14855" max="15104" width="15" style="193"/>
    <col min="15105" max="15105" width="11.1640625" style="193" customWidth="1"/>
    <col min="15106" max="15106" width="45.5" style="193" customWidth="1"/>
    <col min="15107" max="15107" width="5" style="193" customWidth="1"/>
    <col min="15108" max="15108" width="7.5" style="193" customWidth="1"/>
    <col min="15109" max="15109" width="11.5" style="193" customWidth="1"/>
    <col min="15110" max="15110" width="12.5" style="193" customWidth="1"/>
    <col min="15111" max="15360" width="15" style="193"/>
    <col min="15361" max="15361" width="11.1640625" style="193" customWidth="1"/>
    <col min="15362" max="15362" width="45.5" style="193" customWidth="1"/>
    <col min="15363" max="15363" width="5" style="193" customWidth="1"/>
    <col min="15364" max="15364" width="7.5" style="193" customWidth="1"/>
    <col min="15365" max="15365" width="11.5" style="193" customWidth="1"/>
    <col min="15366" max="15366" width="12.5" style="193" customWidth="1"/>
    <col min="15367" max="15616" width="15" style="193"/>
    <col min="15617" max="15617" width="11.1640625" style="193" customWidth="1"/>
    <col min="15618" max="15618" width="45.5" style="193" customWidth="1"/>
    <col min="15619" max="15619" width="5" style="193" customWidth="1"/>
    <col min="15620" max="15620" width="7.5" style="193" customWidth="1"/>
    <col min="15621" max="15621" width="11.5" style="193" customWidth="1"/>
    <col min="15622" max="15622" width="12.5" style="193" customWidth="1"/>
    <col min="15623" max="15872" width="15" style="193"/>
    <col min="15873" max="15873" width="11.1640625" style="193" customWidth="1"/>
    <col min="15874" max="15874" width="45.5" style="193" customWidth="1"/>
    <col min="15875" max="15875" width="5" style="193" customWidth="1"/>
    <col min="15876" max="15876" width="7.5" style="193" customWidth="1"/>
    <col min="15877" max="15877" width="11.5" style="193" customWidth="1"/>
    <col min="15878" max="15878" width="12.5" style="193" customWidth="1"/>
    <col min="15879" max="16128" width="15" style="193"/>
    <col min="16129" max="16129" width="11.1640625" style="193" customWidth="1"/>
    <col min="16130" max="16130" width="45.5" style="193" customWidth="1"/>
    <col min="16131" max="16131" width="5" style="193" customWidth="1"/>
    <col min="16132" max="16132" width="7.5" style="193" customWidth="1"/>
    <col min="16133" max="16133" width="11.5" style="193" customWidth="1"/>
    <col min="16134" max="16134" width="12.5" style="193" customWidth="1"/>
    <col min="16135" max="16384" width="15" style="193"/>
  </cols>
  <sheetData>
    <row r="1" spans="1:7" ht="13" x14ac:dyDescent="0.15">
      <c r="B1" s="192" t="s">
        <v>823</v>
      </c>
      <c r="F1" s="193"/>
    </row>
    <row r="2" spans="1:7" x14ac:dyDescent="0.15">
      <c r="B2" s="367" t="s">
        <v>1113</v>
      </c>
      <c r="F2" s="193"/>
    </row>
    <row r="3" spans="1:7" x14ac:dyDescent="0.15">
      <c r="B3" s="196" t="s">
        <v>825</v>
      </c>
      <c r="F3" s="193"/>
    </row>
    <row r="4" spans="1:7" x14ac:dyDescent="0.15">
      <c r="B4" s="193" t="s">
        <v>826</v>
      </c>
      <c r="D4" s="197"/>
      <c r="E4" s="198" t="s">
        <v>827</v>
      </c>
      <c r="F4" s="193"/>
    </row>
    <row r="5" spans="1:7" x14ac:dyDescent="0.15">
      <c r="A5" s="199" t="s">
        <v>828</v>
      </c>
      <c r="B5" s="200" t="s">
        <v>829</v>
      </c>
      <c r="C5" s="200" t="s">
        <v>830</v>
      </c>
      <c r="D5" s="201" t="s">
        <v>117</v>
      </c>
      <c r="E5" s="201" t="s">
        <v>831</v>
      </c>
      <c r="F5" s="202" t="s">
        <v>832</v>
      </c>
      <c r="G5" s="203"/>
    </row>
    <row r="6" spans="1:7" x14ac:dyDescent="0.15">
      <c r="A6" s="204"/>
      <c r="B6" s="205"/>
      <c r="C6" s="206"/>
      <c r="D6" s="207"/>
      <c r="E6" s="207"/>
      <c r="F6" s="208"/>
    </row>
    <row r="7" spans="1:7" s="211" customFormat="1" x14ac:dyDescent="0.15">
      <c r="A7" s="209" t="s">
        <v>833</v>
      </c>
      <c r="B7" s="210" t="s">
        <v>898</v>
      </c>
      <c r="C7" s="211" t="s">
        <v>174</v>
      </c>
      <c r="D7" s="212">
        <v>12</v>
      </c>
      <c r="E7" s="212"/>
      <c r="F7" s="213">
        <f>D7*E7</f>
        <v>0</v>
      </c>
    </row>
    <row r="8" spans="1:7" s="211" customFormat="1" x14ac:dyDescent="0.15">
      <c r="A8" s="209" t="s">
        <v>835</v>
      </c>
      <c r="B8" s="210" t="s">
        <v>834</v>
      </c>
      <c r="C8" s="211" t="s">
        <v>174</v>
      </c>
      <c r="D8" s="212">
        <v>26</v>
      </c>
      <c r="E8" s="212"/>
      <c r="F8" s="213">
        <f t="shared" ref="F8:F32" si="0">D8*E8</f>
        <v>0</v>
      </c>
    </row>
    <row r="9" spans="1:7" s="211" customFormat="1" x14ac:dyDescent="0.15">
      <c r="A9" s="209" t="s">
        <v>837</v>
      </c>
      <c r="B9" s="210" t="s">
        <v>836</v>
      </c>
      <c r="C9" s="211" t="s">
        <v>174</v>
      </c>
      <c r="D9" s="212">
        <v>6</v>
      </c>
      <c r="E9" s="212"/>
      <c r="F9" s="213">
        <f t="shared" si="0"/>
        <v>0</v>
      </c>
    </row>
    <row r="10" spans="1:7" s="211" customFormat="1" x14ac:dyDescent="0.15">
      <c r="A10" s="209" t="s">
        <v>839</v>
      </c>
      <c r="B10" s="210" t="s">
        <v>838</v>
      </c>
      <c r="C10" s="211" t="s">
        <v>174</v>
      </c>
      <c r="D10" s="212">
        <v>6</v>
      </c>
      <c r="E10" s="212"/>
      <c r="F10" s="213">
        <f t="shared" si="0"/>
        <v>0</v>
      </c>
    </row>
    <row r="11" spans="1:7" s="211" customFormat="1" x14ac:dyDescent="0.15">
      <c r="A11" s="209" t="s">
        <v>841</v>
      </c>
      <c r="B11" s="214" t="s">
        <v>840</v>
      </c>
      <c r="C11" s="211" t="s">
        <v>380</v>
      </c>
      <c r="D11" s="212">
        <v>50</v>
      </c>
      <c r="E11" s="212"/>
      <c r="F11" s="213">
        <f t="shared" si="0"/>
        <v>0</v>
      </c>
    </row>
    <row r="12" spans="1:7" s="211" customFormat="1" x14ac:dyDescent="0.15">
      <c r="A12" s="209" t="s">
        <v>843</v>
      </c>
      <c r="B12" s="210" t="s">
        <v>842</v>
      </c>
      <c r="C12" s="211" t="s">
        <v>174</v>
      </c>
      <c r="D12" s="212">
        <v>4</v>
      </c>
      <c r="E12" s="212"/>
      <c r="F12" s="213">
        <f t="shared" si="0"/>
        <v>0</v>
      </c>
    </row>
    <row r="13" spans="1:7" s="211" customFormat="1" x14ac:dyDescent="0.15">
      <c r="A13" s="209" t="s">
        <v>845</v>
      </c>
      <c r="B13" s="210" t="s">
        <v>846</v>
      </c>
      <c r="C13" s="211" t="s">
        <v>174</v>
      </c>
      <c r="D13" s="212">
        <f>SUM(D8:D10)</f>
        <v>38</v>
      </c>
      <c r="E13" s="212"/>
      <c r="F13" s="213">
        <f t="shared" si="0"/>
        <v>0</v>
      </c>
    </row>
    <row r="14" spans="1:7" s="211" customFormat="1" x14ac:dyDescent="0.15">
      <c r="A14" s="209" t="s">
        <v>847</v>
      </c>
      <c r="B14" s="210" t="s">
        <v>848</v>
      </c>
      <c r="C14" s="211" t="s">
        <v>174</v>
      </c>
      <c r="D14" s="212">
        <f>SUM(D12:D12)</f>
        <v>4</v>
      </c>
      <c r="E14" s="212"/>
      <c r="F14" s="213">
        <f t="shared" si="0"/>
        <v>0</v>
      </c>
    </row>
    <row r="15" spans="1:7" s="211" customFormat="1" x14ac:dyDescent="0.15">
      <c r="A15" s="209" t="s">
        <v>849</v>
      </c>
      <c r="B15" s="210" t="s">
        <v>899</v>
      </c>
      <c r="C15" s="211" t="s">
        <v>380</v>
      </c>
      <c r="D15" s="212">
        <v>2</v>
      </c>
      <c r="E15" s="212"/>
      <c r="F15" s="213">
        <f t="shared" si="0"/>
        <v>0</v>
      </c>
    </row>
    <row r="16" spans="1:7" s="211" customFormat="1" x14ac:dyDescent="0.15">
      <c r="A16" s="209" t="s">
        <v>851</v>
      </c>
      <c r="B16" s="210" t="s">
        <v>852</v>
      </c>
      <c r="C16" s="211" t="s">
        <v>380</v>
      </c>
      <c r="D16" s="212">
        <v>4</v>
      </c>
      <c r="E16" s="212"/>
      <c r="F16" s="213">
        <f>D16*E16</f>
        <v>0</v>
      </c>
    </row>
    <row r="17" spans="1:6" s="211" customFormat="1" x14ac:dyDescent="0.15">
      <c r="A17" s="209" t="s">
        <v>853</v>
      </c>
      <c r="B17" s="210" t="s">
        <v>900</v>
      </c>
      <c r="C17" s="211" t="s">
        <v>380</v>
      </c>
      <c r="D17" s="212">
        <v>2</v>
      </c>
      <c r="E17" s="212"/>
      <c r="F17" s="213">
        <f t="shared" si="0"/>
        <v>0</v>
      </c>
    </row>
    <row r="18" spans="1:6" s="211" customFormat="1" x14ac:dyDescent="0.15">
      <c r="A18" s="209" t="s">
        <v>855</v>
      </c>
      <c r="B18" s="211" t="s">
        <v>860</v>
      </c>
      <c r="C18" s="211" t="s">
        <v>380</v>
      </c>
      <c r="D18" s="212">
        <f>SUM(D15:D17)</f>
        <v>8</v>
      </c>
      <c r="E18" s="212"/>
      <c r="F18" s="213">
        <f t="shared" si="0"/>
        <v>0</v>
      </c>
    </row>
    <row r="19" spans="1:6" s="211" customFormat="1" x14ac:dyDescent="0.15">
      <c r="A19" s="209" t="s">
        <v>857</v>
      </c>
      <c r="B19" s="210" t="s">
        <v>862</v>
      </c>
      <c r="C19" s="211" t="s">
        <v>380</v>
      </c>
      <c r="D19" s="212">
        <f>SUM(D18)</f>
        <v>8</v>
      </c>
      <c r="E19" s="212"/>
      <c r="F19" s="213">
        <f t="shared" si="0"/>
        <v>0</v>
      </c>
    </row>
    <row r="20" spans="1:6" s="211" customFormat="1" x14ac:dyDescent="0.15">
      <c r="A20" s="209" t="s">
        <v>859</v>
      </c>
      <c r="B20" s="210" t="s">
        <v>864</v>
      </c>
      <c r="C20" s="211" t="s">
        <v>380</v>
      </c>
      <c r="D20" s="212">
        <f>SUM(D19)</f>
        <v>8</v>
      </c>
      <c r="E20" s="212"/>
      <c r="F20" s="213">
        <f t="shared" si="0"/>
        <v>0</v>
      </c>
    </row>
    <row r="21" spans="1:6" s="211" customFormat="1" x14ac:dyDescent="0.15">
      <c r="A21" s="209" t="s">
        <v>861</v>
      </c>
      <c r="B21" s="210" t="s">
        <v>901</v>
      </c>
      <c r="C21" s="211" t="s">
        <v>380</v>
      </c>
      <c r="D21" s="212">
        <v>2</v>
      </c>
      <c r="E21" s="212"/>
      <c r="F21" s="213">
        <f t="shared" si="0"/>
        <v>0</v>
      </c>
    </row>
    <row r="22" spans="1:6" s="233" customFormat="1" x14ac:dyDescent="0.15">
      <c r="A22" s="209" t="s">
        <v>863</v>
      </c>
      <c r="B22" s="210" t="s">
        <v>902</v>
      </c>
      <c r="C22" s="211" t="s">
        <v>380</v>
      </c>
      <c r="D22" s="232">
        <v>2</v>
      </c>
      <c r="E22" s="232"/>
      <c r="F22" s="213">
        <f t="shared" si="0"/>
        <v>0</v>
      </c>
    </row>
    <row r="23" spans="1:6" s="211" customFormat="1" x14ac:dyDescent="0.15">
      <c r="A23" s="209" t="s">
        <v>865</v>
      </c>
      <c r="B23" s="210" t="s">
        <v>903</v>
      </c>
      <c r="C23" s="211" t="s">
        <v>174</v>
      </c>
      <c r="D23" s="212">
        <v>140</v>
      </c>
      <c r="E23" s="212"/>
      <c r="F23" s="213">
        <f t="shared" si="0"/>
        <v>0</v>
      </c>
    </row>
    <row r="24" spans="1:6" s="211" customFormat="1" x14ac:dyDescent="0.15">
      <c r="A24" s="209" t="s">
        <v>867</v>
      </c>
      <c r="B24" s="215" t="s">
        <v>878</v>
      </c>
      <c r="C24" s="211" t="s">
        <v>380</v>
      </c>
      <c r="D24" s="212">
        <v>6</v>
      </c>
      <c r="E24" s="212"/>
      <c r="F24" s="213">
        <f t="shared" si="0"/>
        <v>0</v>
      </c>
    </row>
    <row r="25" spans="1:6" s="211" customFormat="1" x14ac:dyDescent="0.15">
      <c r="A25" s="209" t="s">
        <v>869</v>
      </c>
      <c r="B25" s="215" t="s">
        <v>880</v>
      </c>
      <c r="C25" s="211" t="s">
        <v>380</v>
      </c>
      <c r="D25" s="212">
        <v>2</v>
      </c>
      <c r="E25" s="212"/>
      <c r="F25" s="213">
        <f t="shared" si="0"/>
        <v>0</v>
      </c>
    </row>
    <row r="26" spans="1:6" s="211" customFormat="1" x14ac:dyDescent="0.15">
      <c r="A26" s="209" t="s">
        <v>871</v>
      </c>
      <c r="B26" s="210" t="s">
        <v>884</v>
      </c>
      <c r="C26" s="211" t="s">
        <v>885</v>
      </c>
      <c r="D26" s="212">
        <v>1</v>
      </c>
      <c r="E26" s="212"/>
      <c r="F26" s="213">
        <f t="shared" si="0"/>
        <v>0</v>
      </c>
    </row>
    <row r="27" spans="1:6" s="210" customFormat="1" x14ac:dyDescent="0.15">
      <c r="A27" s="209" t="s">
        <v>873</v>
      </c>
      <c r="B27" s="210" t="s">
        <v>887</v>
      </c>
      <c r="C27" s="210" t="s">
        <v>174</v>
      </c>
      <c r="D27" s="216">
        <f>SUM(D12:D12)</f>
        <v>4</v>
      </c>
      <c r="E27" s="216"/>
      <c r="F27" s="213">
        <f t="shared" si="0"/>
        <v>0</v>
      </c>
    </row>
    <row r="28" spans="1:6" s="210" customFormat="1" x14ac:dyDescent="0.15">
      <c r="A28" s="209" t="s">
        <v>875</v>
      </c>
      <c r="B28" s="210" t="s">
        <v>889</v>
      </c>
      <c r="C28" s="210" t="s">
        <v>174</v>
      </c>
      <c r="D28" s="216">
        <f>SUM(D8:D10)</f>
        <v>38</v>
      </c>
      <c r="E28" s="216"/>
      <c r="F28" s="213">
        <f t="shared" si="0"/>
        <v>0</v>
      </c>
    </row>
    <row r="29" spans="1:6" s="210" customFormat="1" x14ac:dyDescent="0.15">
      <c r="A29" s="209" t="s">
        <v>877</v>
      </c>
      <c r="B29" s="210" t="s">
        <v>891</v>
      </c>
      <c r="C29" s="210" t="s">
        <v>380</v>
      </c>
      <c r="D29" s="216">
        <f>SUM(D15:D17,D21)</f>
        <v>10</v>
      </c>
      <c r="E29" s="216"/>
      <c r="F29" s="213">
        <f t="shared" si="0"/>
        <v>0</v>
      </c>
    </row>
    <row r="30" spans="1:6" s="210" customFormat="1" x14ac:dyDescent="0.15">
      <c r="A30" s="209" t="s">
        <v>879</v>
      </c>
      <c r="B30" s="210" t="s">
        <v>893</v>
      </c>
      <c r="C30" s="210" t="s">
        <v>885</v>
      </c>
      <c r="D30" s="216">
        <v>1</v>
      </c>
      <c r="E30" s="216"/>
      <c r="F30" s="213">
        <f t="shared" si="0"/>
        <v>0</v>
      </c>
    </row>
    <row r="31" spans="1:6" s="210" customFormat="1" x14ac:dyDescent="0.15">
      <c r="A31" s="209" t="s">
        <v>881</v>
      </c>
      <c r="B31" s="210" t="s">
        <v>895</v>
      </c>
      <c r="C31" s="210" t="s">
        <v>174</v>
      </c>
      <c r="D31" s="216">
        <f>SUM(D27:D28)</f>
        <v>42</v>
      </c>
      <c r="E31" s="216"/>
      <c r="F31" s="213">
        <f t="shared" si="0"/>
        <v>0</v>
      </c>
    </row>
    <row r="32" spans="1:6" s="210" customFormat="1" x14ac:dyDescent="0.15">
      <c r="A32" s="209" t="s">
        <v>883</v>
      </c>
      <c r="B32" s="217" t="s">
        <v>897</v>
      </c>
      <c r="C32" s="210" t="s">
        <v>885</v>
      </c>
      <c r="D32" s="216">
        <v>1</v>
      </c>
      <c r="E32" s="216"/>
      <c r="F32" s="213">
        <f t="shared" si="0"/>
        <v>0</v>
      </c>
    </row>
    <row r="33" spans="1:10" s="210" customFormat="1" x14ac:dyDescent="0.15">
      <c r="A33" s="204"/>
      <c r="D33" s="216"/>
      <c r="E33" s="216"/>
      <c r="F33" s="218"/>
    </row>
    <row r="34" spans="1:10" s="210" customFormat="1" x14ac:dyDescent="0.15">
      <c r="A34" s="204"/>
      <c r="D34" s="216"/>
      <c r="E34" s="216"/>
      <c r="F34" s="218">
        <f>SUM(F8:F33)</f>
        <v>0</v>
      </c>
    </row>
    <row r="35" spans="1:10" s="210" customFormat="1" x14ac:dyDescent="0.15">
      <c r="A35" s="204"/>
      <c r="D35" s="216"/>
      <c r="E35" s="216"/>
      <c r="F35" s="218"/>
    </row>
    <row r="36" spans="1:10" s="210" customFormat="1" x14ac:dyDescent="0.15">
      <c r="A36" s="204"/>
      <c r="D36" s="216"/>
      <c r="E36" s="216"/>
      <c r="F36" s="218"/>
    </row>
    <row r="37" spans="1:10" s="210" customFormat="1" x14ac:dyDescent="0.15">
      <c r="A37" s="204"/>
      <c r="D37" s="216"/>
      <c r="E37" s="216"/>
      <c r="F37" s="218"/>
    </row>
    <row r="38" spans="1:10" s="210" customFormat="1" x14ac:dyDescent="0.15">
      <c r="A38" s="204"/>
      <c r="D38" s="216"/>
      <c r="E38" s="216"/>
      <c r="F38" s="218"/>
    </row>
    <row r="39" spans="1:10" s="220" customFormat="1" x14ac:dyDescent="0.15">
      <c r="A39" s="219"/>
      <c r="D39" s="221"/>
      <c r="E39" s="221"/>
      <c r="F39" s="222"/>
      <c r="H39" s="210"/>
      <c r="J39" s="210"/>
    </row>
    <row r="40" spans="1:10" s="210" customFormat="1" x14ac:dyDescent="0.15">
      <c r="A40" s="204"/>
      <c r="D40" s="216"/>
      <c r="E40" s="216"/>
      <c r="F40" s="218"/>
    </row>
    <row r="41" spans="1:10" s="220" customFormat="1" x14ac:dyDescent="0.15">
      <c r="A41" s="219"/>
      <c r="D41" s="221"/>
      <c r="E41" s="221"/>
      <c r="F41" s="222"/>
      <c r="H41" s="210"/>
      <c r="J41" s="210"/>
    </row>
    <row r="42" spans="1:10" s="210" customFormat="1" x14ac:dyDescent="0.15">
      <c r="A42" s="204"/>
      <c r="D42" s="216"/>
      <c r="E42" s="216"/>
      <c r="F42" s="218"/>
    </row>
    <row r="43" spans="1:10" s="210" customFormat="1" x14ac:dyDescent="0.15">
      <c r="A43" s="204"/>
      <c r="D43" s="216"/>
      <c r="E43" s="216"/>
      <c r="F43" s="218"/>
    </row>
    <row r="44" spans="1:10" s="210" customFormat="1" x14ac:dyDescent="0.15">
      <c r="A44" s="204"/>
      <c r="D44" s="216"/>
      <c r="E44" s="216"/>
      <c r="F44" s="218"/>
    </row>
    <row r="45" spans="1:10" s="210" customFormat="1" x14ac:dyDescent="0.15">
      <c r="A45" s="204"/>
      <c r="D45" s="216"/>
      <c r="E45" s="216"/>
      <c r="F45" s="218"/>
    </row>
    <row r="46" spans="1:10" s="210" customFormat="1" x14ac:dyDescent="0.15">
      <c r="A46" s="204"/>
      <c r="D46" s="216"/>
      <c r="E46" s="216"/>
      <c r="F46" s="218"/>
    </row>
    <row r="47" spans="1:10" s="210" customFormat="1" x14ac:dyDescent="0.15">
      <c r="A47" s="204"/>
      <c r="D47" s="216"/>
      <c r="E47" s="216"/>
      <c r="F47" s="218"/>
    </row>
    <row r="48" spans="1:10" s="210" customFormat="1" x14ac:dyDescent="0.15">
      <c r="A48" s="204"/>
      <c r="D48" s="216"/>
      <c r="E48" s="216"/>
      <c r="F48" s="218"/>
    </row>
    <row r="49" spans="1:10" s="210" customFormat="1" x14ac:dyDescent="0.15">
      <c r="A49" s="223"/>
      <c r="D49" s="216"/>
      <c r="E49" s="216"/>
      <c r="F49" s="218"/>
    </row>
    <row r="50" spans="1:10" s="210" customFormat="1" x14ac:dyDescent="0.15">
      <c r="A50" s="223"/>
      <c r="D50" s="216"/>
      <c r="E50" s="216"/>
      <c r="F50" s="218"/>
    </row>
    <row r="51" spans="1:10" s="220" customFormat="1" x14ac:dyDescent="0.15">
      <c r="A51" s="224"/>
      <c r="D51" s="221"/>
      <c r="E51" s="221"/>
      <c r="F51" s="222"/>
      <c r="H51" s="210"/>
      <c r="J51" s="210"/>
    </row>
    <row r="52" spans="1:10" s="210" customFormat="1" x14ac:dyDescent="0.15">
      <c r="A52" s="223"/>
      <c r="D52" s="216"/>
      <c r="E52" s="216"/>
      <c r="F52" s="218"/>
    </row>
    <row r="53" spans="1:10" s="220" customFormat="1" x14ac:dyDescent="0.15">
      <c r="A53" s="219"/>
      <c r="D53" s="221"/>
      <c r="E53" s="221"/>
      <c r="F53" s="222"/>
      <c r="H53" s="210"/>
      <c r="J53" s="210"/>
    </row>
    <row r="54" spans="1:10" s="210" customFormat="1" x14ac:dyDescent="0.15">
      <c r="A54" s="204"/>
      <c r="D54" s="216"/>
      <c r="E54" s="216"/>
      <c r="F54" s="218"/>
    </row>
    <row r="55" spans="1:10" s="210" customFormat="1" x14ac:dyDescent="0.15">
      <c r="A55" s="204"/>
      <c r="D55" s="216"/>
      <c r="E55" s="216"/>
      <c r="F55" s="218"/>
    </row>
    <row r="56" spans="1:10" s="210" customFormat="1" x14ac:dyDescent="0.15">
      <c r="A56" s="204"/>
      <c r="D56" s="216"/>
      <c r="E56" s="216"/>
      <c r="F56" s="218"/>
    </row>
    <row r="57" spans="1:10" s="210" customFormat="1" x14ac:dyDescent="0.15">
      <c r="A57" s="204"/>
      <c r="D57" s="216"/>
      <c r="E57" s="216"/>
      <c r="F57" s="218"/>
    </row>
    <row r="58" spans="1:10" s="210" customFormat="1" x14ac:dyDescent="0.15">
      <c r="A58" s="204"/>
      <c r="D58" s="216"/>
      <c r="E58" s="216"/>
      <c r="F58" s="218"/>
    </row>
    <row r="59" spans="1:10" s="210" customFormat="1" x14ac:dyDescent="0.15">
      <c r="A59" s="204"/>
      <c r="D59" s="216"/>
      <c r="E59" s="216"/>
      <c r="F59" s="218"/>
    </row>
    <row r="60" spans="1:10" s="220" customFormat="1" x14ac:dyDescent="0.15">
      <c r="A60" s="219"/>
      <c r="D60" s="221"/>
      <c r="E60" s="221"/>
      <c r="F60" s="222"/>
      <c r="H60" s="210"/>
      <c r="J60" s="210"/>
    </row>
    <row r="61" spans="1:10" s="210" customFormat="1" x14ac:dyDescent="0.15">
      <c r="A61" s="204"/>
      <c r="D61" s="216"/>
      <c r="E61" s="216"/>
      <c r="F61" s="218"/>
    </row>
    <row r="62" spans="1:10" s="220" customFormat="1" x14ac:dyDescent="0.15">
      <c r="A62" s="219"/>
      <c r="D62" s="221"/>
      <c r="E62" s="221"/>
      <c r="F62" s="222"/>
      <c r="H62" s="210"/>
      <c r="J62" s="210"/>
    </row>
    <row r="63" spans="1:10" s="210" customFormat="1" x14ac:dyDescent="0.15">
      <c r="A63" s="204"/>
      <c r="D63" s="216"/>
      <c r="E63" s="216"/>
      <c r="F63" s="218"/>
    </row>
    <row r="64" spans="1:10" s="210" customFormat="1" x14ac:dyDescent="0.15">
      <c r="A64" s="204"/>
      <c r="D64" s="216"/>
      <c r="E64" s="216"/>
      <c r="F64" s="218"/>
    </row>
    <row r="65" spans="1:10" s="210" customFormat="1" x14ac:dyDescent="0.15">
      <c r="A65" s="204"/>
      <c r="D65" s="216"/>
      <c r="E65" s="216"/>
      <c r="F65" s="218"/>
    </row>
    <row r="66" spans="1:10" s="210" customFormat="1" x14ac:dyDescent="0.15">
      <c r="A66" s="204"/>
      <c r="D66" s="216"/>
      <c r="E66" s="216"/>
      <c r="F66" s="218"/>
    </row>
    <row r="67" spans="1:10" s="210" customFormat="1" x14ac:dyDescent="0.15">
      <c r="A67" s="204"/>
      <c r="D67" s="216"/>
      <c r="E67" s="216"/>
      <c r="F67" s="218"/>
    </row>
    <row r="68" spans="1:10" s="210" customFormat="1" x14ac:dyDescent="0.15">
      <c r="A68" s="204"/>
      <c r="D68" s="216"/>
      <c r="E68" s="216"/>
      <c r="F68" s="218"/>
    </row>
    <row r="69" spans="1:10" s="210" customFormat="1" x14ac:dyDescent="0.15">
      <c r="A69" s="204"/>
      <c r="D69" s="216"/>
      <c r="E69" s="216"/>
      <c r="F69" s="218"/>
    </row>
    <row r="70" spans="1:10" x14ac:dyDescent="0.15">
      <c r="D70" s="225"/>
      <c r="E70" s="225"/>
      <c r="J70" s="193" t="str">
        <f t="shared" ref="J70:J133" si="1">IF(H70=0,"",F70*0.22)</f>
        <v/>
      </c>
    </row>
    <row r="71" spans="1:10" x14ac:dyDescent="0.15">
      <c r="D71" s="225"/>
      <c r="E71" s="225"/>
      <c r="J71" s="193" t="str">
        <f t="shared" si="1"/>
        <v/>
      </c>
    </row>
    <row r="72" spans="1:10" x14ac:dyDescent="0.15">
      <c r="D72" s="225"/>
      <c r="E72" s="225"/>
      <c r="J72" s="193" t="str">
        <f t="shared" si="1"/>
        <v/>
      </c>
    </row>
    <row r="73" spans="1:10" x14ac:dyDescent="0.15">
      <c r="D73" s="225"/>
      <c r="E73" s="225"/>
      <c r="J73" s="193" t="str">
        <f t="shared" si="1"/>
        <v/>
      </c>
    </row>
    <row r="74" spans="1:10" x14ac:dyDescent="0.15">
      <c r="D74" s="225"/>
      <c r="E74" s="225"/>
      <c r="J74" s="193" t="str">
        <f t="shared" si="1"/>
        <v/>
      </c>
    </row>
    <row r="75" spans="1:10" x14ac:dyDescent="0.15">
      <c r="D75" s="225"/>
      <c r="E75" s="225"/>
      <c r="J75" s="193" t="str">
        <f t="shared" si="1"/>
        <v/>
      </c>
    </row>
    <row r="76" spans="1:10" x14ac:dyDescent="0.15">
      <c r="D76" s="225"/>
      <c r="E76" s="225"/>
      <c r="J76" s="193" t="str">
        <f t="shared" si="1"/>
        <v/>
      </c>
    </row>
    <row r="77" spans="1:10" x14ac:dyDescent="0.15">
      <c r="D77" s="225"/>
      <c r="E77" s="225"/>
      <c r="J77" s="193" t="str">
        <f t="shared" si="1"/>
        <v/>
      </c>
    </row>
    <row r="78" spans="1:10" x14ac:dyDescent="0.15">
      <c r="D78" s="225"/>
      <c r="E78" s="225"/>
      <c r="J78" s="193" t="str">
        <f t="shared" si="1"/>
        <v/>
      </c>
    </row>
    <row r="79" spans="1:10" x14ac:dyDescent="0.15">
      <c r="D79" s="225"/>
      <c r="E79" s="225"/>
      <c r="J79" s="193" t="str">
        <f t="shared" si="1"/>
        <v/>
      </c>
    </row>
    <row r="80" spans="1:10" x14ac:dyDescent="0.15">
      <c r="D80" s="225"/>
      <c r="E80" s="225"/>
      <c r="J80" s="193" t="str">
        <f t="shared" si="1"/>
        <v/>
      </c>
    </row>
    <row r="81" spans="1:10" x14ac:dyDescent="0.15">
      <c r="D81" s="225"/>
      <c r="E81" s="225"/>
      <c r="J81" s="193" t="str">
        <f t="shared" si="1"/>
        <v/>
      </c>
    </row>
    <row r="82" spans="1:10" x14ac:dyDescent="0.15">
      <c r="D82" s="225"/>
      <c r="E82" s="225"/>
      <c r="J82" s="193" t="str">
        <f t="shared" si="1"/>
        <v/>
      </c>
    </row>
    <row r="83" spans="1:10" x14ac:dyDescent="0.15">
      <c r="A83" s="227"/>
      <c r="D83" s="225"/>
      <c r="E83" s="225"/>
      <c r="J83" s="193" t="str">
        <f t="shared" si="1"/>
        <v/>
      </c>
    </row>
    <row r="84" spans="1:10" x14ac:dyDescent="0.15">
      <c r="A84" s="227"/>
      <c r="D84" s="225"/>
      <c r="E84" s="225"/>
      <c r="J84" s="193" t="str">
        <f t="shared" si="1"/>
        <v/>
      </c>
    </row>
    <row r="85" spans="1:10" x14ac:dyDescent="0.15">
      <c r="A85" s="227"/>
      <c r="D85" s="225"/>
      <c r="E85" s="225"/>
      <c r="J85" s="193" t="str">
        <f t="shared" si="1"/>
        <v/>
      </c>
    </row>
    <row r="86" spans="1:10" x14ac:dyDescent="0.15">
      <c r="D86" s="225"/>
      <c r="E86" s="225"/>
      <c r="J86" s="193" t="str">
        <f t="shared" si="1"/>
        <v/>
      </c>
    </row>
    <row r="87" spans="1:10" x14ac:dyDescent="0.15">
      <c r="D87" s="225"/>
      <c r="E87" s="225"/>
      <c r="J87" s="193" t="str">
        <f t="shared" si="1"/>
        <v/>
      </c>
    </row>
    <row r="88" spans="1:10" s="195" customFormat="1" x14ac:dyDescent="0.15">
      <c r="A88" s="228"/>
      <c r="D88" s="229"/>
      <c r="E88" s="229"/>
      <c r="F88" s="230"/>
      <c r="H88" s="193"/>
      <c r="J88" s="193" t="str">
        <f t="shared" si="1"/>
        <v/>
      </c>
    </row>
    <row r="89" spans="1:10" x14ac:dyDescent="0.15">
      <c r="D89" s="225"/>
      <c r="E89" s="225"/>
      <c r="J89" s="193" t="str">
        <f t="shared" si="1"/>
        <v/>
      </c>
    </row>
    <row r="90" spans="1:10" s="195" customFormat="1" x14ac:dyDescent="0.15">
      <c r="A90" s="228"/>
      <c r="D90" s="229"/>
      <c r="E90" s="229"/>
      <c r="F90" s="230"/>
      <c r="H90" s="193"/>
      <c r="J90" s="193" t="str">
        <f t="shared" si="1"/>
        <v/>
      </c>
    </row>
    <row r="91" spans="1:10" x14ac:dyDescent="0.15">
      <c r="D91" s="225"/>
      <c r="E91" s="225"/>
      <c r="J91" s="193" t="str">
        <f t="shared" si="1"/>
        <v/>
      </c>
    </row>
    <row r="92" spans="1:10" x14ac:dyDescent="0.15">
      <c r="D92" s="225"/>
      <c r="E92" s="225"/>
      <c r="J92" s="193" t="str">
        <f t="shared" si="1"/>
        <v/>
      </c>
    </row>
    <row r="93" spans="1:10" x14ac:dyDescent="0.15">
      <c r="D93" s="225"/>
      <c r="E93" s="225"/>
      <c r="J93" s="193" t="str">
        <f t="shared" si="1"/>
        <v/>
      </c>
    </row>
    <row r="94" spans="1:10" x14ac:dyDescent="0.15">
      <c r="D94" s="225"/>
      <c r="E94" s="225"/>
      <c r="J94" s="193" t="str">
        <f t="shared" si="1"/>
        <v/>
      </c>
    </row>
    <row r="95" spans="1:10" x14ac:dyDescent="0.15">
      <c r="J95" s="193" t="str">
        <f t="shared" si="1"/>
        <v/>
      </c>
    </row>
    <row r="96" spans="1:10" x14ac:dyDescent="0.15">
      <c r="J96" s="193" t="str">
        <f t="shared" si="1"/>
        <v/>
      </c>
    </row>
    <row r="97" spans="1:10" s="195" customFormat="1" x14ac:dyDescent="0.15">
      <c r="A97" s="228"/>
      <c r="D97" s="231"/>
      <c r="E97" s="231"/>
      <c r="F97" s="230"/>
      <c r="H97" s="193"/>
      <c r="J97" s="193" t="str">
        <f t="shared" si="1"/>
        <v/>
      </c>
    </row>
    <row r="98" spans="1:10" x14ac:dyDescent="0.15">
      <c r="J98" s="193" t="str">
        <f t="shared" si="1"/>
        <v/>
      </c>
    </row>
    <row r="99" spans="1:10" s="195" customFormat="1" x14ac:dyDescent="0.15">
      <c r="A99" s="228"/>
      <c r="D99" s="231"/>
      <c r="E99" s="231"/>
      <c r="F99" s="230"/>
      <c r="H99" s="193"/>
      <c r="J99" s="193" t="str">
        <f t="shared" si="1"/>
        <v/>
      </c>
    </row>
    <row r="100" spans="1:10" x14ac:dyDescent="0.15">
      <c r="J100" s="193" t="str">
        <f t="shared" si="1"/>
        <v/>
      </c>
    </row>
    <row r="101" spans="1:10" x14ac:dyDescent="0.15">
      <c r="J101" s="193" t="str">
        <f t="shared" si="1"/>
        <v/>
      </c>
    </row>
    <row r="102" spans="1:10" x14ac:dyDescent="0.15">
      <c r="J102" s="193" t="str">
        <f t="shared" si="1"/>
        <v/>
      </c>
    </row>
    <row r="103" spans="1:10" x14ac:dyDescent="0.15">
      <c r="J103" s="193" t="str">
        <f t="shared" si="1"/>
        <v/>
      </c>
    </row>
    <row r="104" spans="1:10" x14ac:dyDescent="0.15">
      <c r="J104" s="193" t="str">
        <f t="shared" si="1"/>
        <v/>
      </c>
    </row>
    <row r="105" spans="1:10" x14ac:dyDescent="0.15">
      <c r="J105" s="193" t="str">
        <f t="shared" si="1"/>
        <v/>
      </c>
    </row>
    <row r="106" spans="1:10" x14ac:dyDescent="0.15">
      <c r="J106" s="193" t="str">
        <f t="shared" si="1"/>
        <v/>
      </c>
    </row>
    <row r="107" spans="1:10" x14ac:dyDescent="0.15">
      <c r="J107" s="193" t="str">
        <f t="shared" si="1"/>
        <v/>
      </c>
    </row>
    <row r="108" spans="1:10" x14ac:dyDescent="0.15">
      <c r="J108" s="193" t="str">
        <f t="shared" si="1"/>
        <v/>
      </c>
    </row>
    <row r="109" spans="1:10" x14ac:dyDescent="0.15">
      <c r="J109" s="193" t="str">
        <f t="shared" si="1"/>
        <v/>
      </c>
    </row>
    <row r="110" spans="1:10" x14ac:dyDescent="0.15">
      <c r="J110" s="193" t="str">
        <f t="shared" si="1"/>
        <v/>
      </c>
    </row>
    <row r="111" spans="1:10" x14ac:dyDescent="0.15">
      <c r="J111" s="193" t="str">
        <f t="shared" si="1"/>
        <v/>
      </c>
    </row>
    <row r="112" spans="1:10" x14ac:dyDescent="0.15">
      <c r="J112" s="193" t="str">
        <f t="shared" si="1"/>
        <v/>
      </c>
    </row>
    <row r="113" spans="1:10" x14ac:dyDescent="0.15">
      <c r="J113" s="193" t="str">
        <f t="shared" si="1"/>
        <v/>
      </c>
    </row>
    <row r="114" spans="1:10" x14ac:dyDescent="0.15">
      <c r="J114" s="193" t="str">
        <f t="shared" si="1"/>
        <v/>
      </c>
    </row>
    <row r="115" spans="1:10" x14ac:dyDescent="0.15">
      <c r="J115" s="193" t="str">
        <f t="shared" si="1"/>
        <v/>
      </c>
    </row>
    <row r="116" spans="1:10" x14ac:dyDescent="0.15">
      <c r="J116" s="193" t="str">
        <f t="shared" si="1"/>
        <v/>
      </c>
    </row>
    <row r="117" spans="1:10" x14ac:dyDescent="0.15">
      <c r="J117" s="193" t="str">
        <f t="shared" si="1"/>
        <v/>
      </c>
    </row>
    <row r="118" spans="1:10" x14ac:dyDescent="0.15">
      <c r="J118" s="193" t="str">
        <f t="shared" si="1"/>
        <v/>
      </c>
    </row>
    <row r="119" spans="1:10" s="195" customFormat="1" x14ac:dyDescent="0.15">
      <c r="A119" s="228"/>
      <c r="D119" s="231"/>
      <c r="E119" s="231"/>
      <c r="F119" s="230"/>
      <c r="H119" s="193"/>
      <c r="J119" s="193" t="str">
        <f t="shared" si="1"/>
        <v/>
      </c>
    </row>
    <row r="120" spans="1:10" x14ac:dyDescent="0.15">
      <c r="J120" s="193" t="str">
        <f t="shared" si="1"/>
        <v/>
      </c>
    </row>
    <row r="121" spans="1:10" s="195" customFormat="1" x14ac:dyDescent="0.15">
      <c r="A121" s="228"/>
      <c r="D121" s="231"/>
      <c r="E121" s="231"/>
      <c r="F121" s="230"/>
      <c r="H121" s="193"/>
      <c r="J121" s="193" t="str">
        <f t="shared" si="1"/>
        <v/>
      </c>
    </row>
    <row r="122" spans="1:10" x14ac:dyDescent="0.15">
      <c r="J122" s="193" t="str">
        <f t="shared" si="1"/>
        <v/>
      </c>
    </row>
    <row r="123" spans="1:10" x14ac:dyDescent="0.15">
      <c r="J123" s="193" t="str">
        <f t="shared" si="1"/>
        <v/>
      </c>
    </row>
    <row r="124" spans="1:10" x14ac:dyDescent="0.15">
      <c r="J124" s="193" t="str">
        <f t="shared" si="1"/>
        <v/>
      </c>
    </row>
    <row r="125" spans="1:10" x14ac:dyDescent="0.15">
      <c r="J125" s="193" t="str">
        <f t="shared" si="1"/>
        <v/>
      </c>
    </row>
    <row r="126" spans="1:10" x14ac:dyDescent="0.15">
      <c r="J126" s="193" t="str">
        <f t="shared" si="1"/>
        <v/>
      </c>
    </row>
    <row r="127" spans="1:10" x14ac:dyDescent="0.15">
      <c r="J127" s="193" t="str">
        <f t="shared" si="1"/>
        <v/>
      </c>
    </row>
    <row r="128" spans="1:10" x14ac:dyDescent="0.15">
      <c r="J128" s="193" t="str">
        <f t="shared" si="1"/>
        <v/>
      </c>
    </row>
    <row r="129" spans="1:10" x14ac:dyDescent="0.15">
      <c r="J129" s="193" t="str">
        <f t="shared" si="1"/>
        <v/>
      </c>
    </row>
    <row r="130" spans="1:10" x14ac:dyDescent="0.15">
      <c r="J130" s="193" t="str">
        <f t="shared" si="1"/>
        <v/>
      </c>
    </row>
    <row r="131" spans="1:10" s="195" customFormat="1" x14ac:dyDescent="0.15">
      <c r="A131" s="228"/>
      <c r="D131" s="231"/>
      <c r="E131" s="231"/>
      <c r="F131" s="230"/>
      <c r="H131" s="193"/>
      <c r="J131" s="193" t="str">
        <f t="shared" si="1"/>
        <v/>
      </c>
    </row>
    <row r="132" spans="1:10" x14ac:dyDescent="0.15">
      <c r="J132" s="193" t="str">
        <f t="shared" si="1"/>
        <v/>
      </c>
    </row>
    <row r="133" spans="1:10" s="195" customFormat="1" x14ac:dyDescent="0.15">
      <c r="A133" s="228"/>
      <c r="D133" s="231"/>
      <c r="E133" s="231"/>
      <c r="F133" s="230"/>
      <c r="H133" s="193"/>
      <c r="J133" s="193" t="str">
        <f t="shared" si="1"/>
        <v/>
      </c>
    </row>
    <row r="134" spans="1:10" x14ac:dyDescent="0.15">
      <c r="J134" s="193" t="str">
        <f t="shared" ref="J134:J197" si="2">IF(H134=0,"",F134*0.22)</f>
        <v/>
      </c>
    </row>
    <row r="135" spans="1:10" x14ac:dyDescent="0.15">
      <c r="J135" s="193" t="str">
        <f t="shared" si="2"/>
        <v/>
      </c>
    </row>
    <row r="136" spans="1:10" s="195" customFormat="1" x14ac:dyDescent="0.15">
      <c r="A136" s="228"/>
      <c r="D136" s="231"/>
      <c r="E136" s="231"/>
      <c r="F136" s="230"/>
      <c r="H136" s="193"/>
      <c r="J136" s="193" t="str">
        <f t="shared" si="2"/>
        <v/>
      </c>
    </row>
    <row r="137" spans="1:10" x14ac:dyDescent="0.15">
      <c r="J137" s="193" t="str">
        <f t="shared" si="2"/>
        <v/>
      </c>
    </row>
    <row r="138" spans="1:10" s="195" customFormat="1" x14ac:dyDescent="0.15">
      <c r="A138" s="228"/>
      <c r="D138" s="231"/>
      <c r="E138" s="231"/>
      <c r="F138" s="230"/>
      <c r="H138" s="193"/>
      <c r="J138" s="193" t="str">
        <f t="shared" si="2"/>
        <v/>
      </c>
    </row>
    <row r="139" spans="1:10" x14ac:dyDescent="0.15">
      <c r="J139" s="193" t="str">
        <f t="shared" si="2"/>
        <v/>
      </c>
    </row>
    <row r="140" spans="1:10" x14ac:dyDescent="0.15">
      <c r="J140" s="193" t="str">
        <f t="shared" si="2"/>
        <v/>
      </c>
    </row>
    <row r="141" spans="1:10" x14ac:dyDescent="0.15">
      <c r="J141" s="193" t="str">
        <f t="shared" si="2"/>
        <v/>
      </c>
    </row>
    <row r="142" spans="1:10" s="195" customFormat="1" x14ac:dyDescent="0.15">
      <c r="A142" s="228"/>
      <c r="D142" s="231"/>
      <c r="E142" s="231"/>
      <c r="F142" s="230"/>
      <c r="H142" s="193"/>
      <c r="J142" s="193" t="str">
        <f t="shared" si="2"/>
        <v/>
      </c>
    </row>
    <row r="143" spans="1:10" x14ac:dyDescent="0.15">
      <c r="J143" s="193" t="str">
        <f t="shared" si="2"/>
        <v/>
      </c>
    </row>
    <row r="144" spans="1:10" s="195" customFormat="1" x14ac:dyDescent="0.15">
      <c r="A144" s="228"/>
      <c r="D144" s="231"/>
      <c r="E144" s="231"/>
      <c r="F144" s="230"/>
      <c r="H144" s="193"/>
      <c r="J144" s="193" t="str">
        <f t="shared" si="2"/>
        <v/>
      </c>
    </row>
    <row r="145" spans="1:10" x14ac:dyDescent="0.15">
      <c r="J145" s="193" t="str">
        <f t="shared" si="2"/>
        <v/>
      </c>
    </row>
    <row r="146" spans="1:10" x14ac:dyDescent="0.15">
      <c r="J146" s="193" t="str">
        <f t="shared" si="2"/>
        <v/>
      </c>
    </row>
    <row r="147" spans="1:10" s="195" customFormat="1" x14ac:dyDescent="0.15">
      <c r="A147" s="228"/>
      <c r="D147" s="231"/>
      <c r="E147" s="231"/>
      <c r="F147" s="230"/>
      <c r="H147" s="193"/>
      <c r="J147" s="193" t="str">
        <f t="shared" si="2"/>
        <v/>
      </c>
    </row>
    <row r="148" spans="1:10" x14ac:dyDescent="0.15">
      <c r="J148" s="193" t="str">
        <f t="shared" si="2"/>
        <v/>
      </c>
    </row>
    <row r="149" spans="1:10" s="195" customFormat="1" x14ac:dyDescent="0.15">
      <c r="A149" s="228"/>
      <c r="D149" s="231"/>
      <c r="E149" s="231"/>
      <c r="F149" s="230"/>
      <c r="H149" s="193"/>
      <c r="J149" s="193" t="str">
        <f t="shared" si="2"/>
        <v/>
      </c>
    </row>
    <row r="150" spans="1:10" x14ac:dyDescent="0.15">
      <c r="J150" s="193" t="str">
        <f t="shared" si="2"/>
        <v/>
      </c>
    </row>
    <row r="151" spans="1:10" x14ac:dyDescent="0.15">
      <c r="J151" s="193" t="str">
        <f t="shared" si="2"/>
        <v/>
      </c>
    </row>
    <row r="152" spans="1:10" s="195" customFormat="1" x14ac:dyDescent="0.15">
      <c r="A152" s="228"/>
      <c r="D152" s="231"/>
      <c r="E152" s="231"/>
      <c r="F152" s="230"/>
      <c r="H152" s="193"/>
      <c r="J152" s="193" t="str">
        <f t="shared" si="2"/>
        <v/>
      </c>
    </row>
    <row r="153" spans="1:10" x14ac:dyDescent="0.15">
      <c r="J153" s="193" t="str">
        <f t="shared" si="2"/>
        <v/>
      </c>
    </row>
    <row r="154" spans="1:10" s="195" customFormat="1" x14ac:dyDescent="0.15">
      <c r="A154" s="228"/>
      <c r="D154" s="231"/>
      <c r="E154" s="231"/>
      <c r="F154" s="230"/>
      <c r="H154" s="193"/>
      <c r="J154" s="193" t="str">
        <f t="shared" si="2"/>
        <v/>
      </c>
    </row>
    <row r="155" spans="1:10" x14ac:dyDescent="0.15">
      <c r="J155" s="193" t="str">
        <f t="shared" si="2"/>
        <v/>
      </c>
    </row>
    <row r="156" spans="1:10" x14ac:dyDescent="0.15">
      <c r="J156" s="193" t="str">
        <f t="shared" si="2"/>
        <v/>
      </c>
    </row>
    <row r="157" spans="1:10" x14ac:dyDescent="0.15">
      <c r="J157" s="193" t="str">
        <f t="shared" si="2"/>
        <v/>
      </c>
    </row>
    <row r="158" spans="1:10" x14ac:dyDescent="0.15">
      <c r="J158" s="193" t="str">
        <f t="shared" si="2"/>
        <v/>
      </c>
    </row>
    <row r="159" spans="1:10" s="195" customFormat="1" x14ac:dyDescent="0.15">
      <c r="A159" s="228"/>
      <c r="D159" s="231"/>
      <c r="E159" s="231"/>
      <c r="F159" s="230"/>
      <c r="H159" s="193"/>
      <c r="J159" s="193" t="str">
        <f t="shared" si="2"/>
        <v/>
      </c>
    </row>
    <row r="160" spans="1:10" x14ac:dyDescent="0.15">
      <c r="J160" s="193" t="str">
        <f t="shared" si="2"/>
        <v/>
      </c>
    </row>
    <row r="161" spans="1:10" s="195" customFormat="1" x14ac:dyDescent="0.15">
      <c r="A161" s="228"/>
      <c r="D161" s="231"/>
      <c r="E161" s="231"/>
      <c r="F161" s="230"/>
      <c r="H161" s="193"/>
      <c r="J161" s="193" t="str">
        <f t="shared" si="2"/>
        <v/>
      </c>
    </row>
    <row r="162" spans="1:10" x14ac:dyDescent="0.15">
      <c r="J162" s="193" t="str">
        <f t="shared" si="2"/>
        <v/>
      </c>
    </row>
    <row r="163" spans="1:10" x14ac:dyDescent="0.15">
      <c r="J163" s="193" t="str">
        <f t="shared" si="2"/>
        <v/>
      </c>
    </row>
    <row r="164" spans="1:10" s="195" customFormat="1" x14ac:dyDescent="0.15">
      <c r="A164" s="228"/>
      <c r="D164" s="231"/>
      <c r="E164" s="231"/>
      <c r="F164" s="230"/>
      <c r="H164" s="193"/>
      <c r="J164" s="193" t="str">
        <f t="shared" si="2"/>
        <v/>
      </c>
    </row>
    <row r="165" spans="1:10" x14ac:dyDescent="0.15">
      <c r="J165" s="193" t="str">
        <f t="shared" si="2"/>
        <v/>
      </c>
    </row>
    <row r="166" spans="1:10" s="195" customFormat="1" x14ac:dyDescent="0.15">
      <c r="A166" s="228"/>
      <c r="D166" s="231"/>
      <c r="E166" s="231"/>
      <c r="F166" s="230"/>
      <c r="H166" s="193"/>
      <c r="J166" s="193" t="str">
        <f t="shared" si="2"/>
        <v/>
      </c>
    </row>
    <row r="167" spans="1:10" x14ac:dyDescent="0.15">
      <c r="J167" s="193" t="str">
        <f t="shared" si="2"/>
        <v/>
      </c>
    </row>
    <row r="168" spans="1:10" x14ac:dyDescent="0.15">
      <c r="J168" s="193" t="str">
        <f t="shared" si="2"/>
        <v/>
      </c>
    </row>
    <row r="169" spans="1:10" x14ac:dyDescent="0.15">
      <c r="J169" s="193" t="str">
        <f t="shared" si="2"/>
        <v/>
      </c>
    </row>
    <row r="170" spans="1:10" x14ac:dyDescent="0.15">
      <c r="J170" s="193" t="str">
        <f t="shared" si="2"/>
        <v/>
      </c>
    </row>
    <row r="171" spans="1:10" x14ac:dyDescent="0.15">
      <c r="J171" s="193" t="str">
        <f t="shared" si="2"/>
        <v/>
      </c>
    </row>
    <row r="172" spans="1:10" x14ac:dyDescent="0.15">
      <c r="J172" s="193" t="str">
        <f t="shared" si="2"/>
        <v/>
      </c>
    </row>
    <row r="173" spans="1:10" x14ac:dyDescent="0.15">
      <c r="J173" s="193" t="str">
        <f t="shared" si="2"/>
        <v/>
      </c>
    </row>
    <row r="174" spans="1:10" x14ac:dyDescent="0.15">
      <c r="J174" s="193" t="str">
        <f t="shared" si="2"/>
        <v/>
      </c>
    </row>
    <row r="175" spans="1:10" x14ac:dyDescent="0.15">
      <c r="J175" s="193" t="str">
        <f t="shared" si="2"/>
        <v/>
      </c>
    </row>
    <row r="176" spans="1:10" x14ac:dyDescent="0.15">
      <c r="J176" s="193" t="str">
        <f t="shared" si="2"/>
        <v/>
      </c>
    </row>
    <row r="177" spans="1:10" x14ac:dyDescent="0.15">
      <c r="J177" s="193" t="str">
        <f t="shared" si="2"/>
        <v/>
      </c>
    </row>
    <row r="178" spans="1:10" x14ac:dyDescent="0.15">
      <c r="J178" s="193" t="str">
        <f t="shared" si="2"/>
        <v/>
      </c>
    </row>
    <row r="179" spans="1:10" x14ac:dyDescent="0.15">
      <c r="J179" s="193" t="str">
        <f t="shared" si="2"/>
        <v/>
      </c>
    </row>
    <row r="180" spans="1:10" x14ac:dyDescent="0.15">
      <c r="J180" s="193" t="str">
        <f t="shared" si="2"/>
        <v/>
      </c>
    </row>
    <row r="181" spans="1:10" x14ac:dyDescent="0.15">
      <c r="J181" s="193" t="str">
        <f t="shared" si="2"/>
        <v/>
      </c>
    </row>
    <row r="182" spans="1:10" x14ac:dyDescent="0.15">
      <c r="J182" s="193" t="str">
        <f t="shared" si="2"/>
        <v/>
      </c>
    </row>
    <row r="183" spans="1:10" x14ac:dyDescent="0.15">
      <c r="J183" s="193" t="str">
        <f t="shared" si="2"/>
        <v/>
      </c>
    </row>
    <row r="184" spans="1:10" x14ac:dyDescent="0.15">
      <c r="J184" s="193" t="str">
        <f t="shared" si="2"/>
        <v/>
      </c>
    </row>
    <row r="185" spans="1:10" x14ac:dyDescent="0.15">
      <c r="J185" s="193" t="str">
        <f t="shared" si="2"/>
        <v/>
      </c>
    </row>
    <row r="186" spans="1:10" x14ac:dyDescent="0.15">
      <c r="J186" s="193" t="str">
        <f t="shared" si="2"/>
        <v/>
      </c>
    </row>
    <row r="187" spans="1:10" x14ac:dyDescent="0.15">
      <c r="J187" s="193" t="str">
        <f t="shared" si="2"/>
        <v/>
      </c>
    </row>
    <row r="188" spans="1:10" x14ac:dyDescent="0.15">
      <c r="J188" s="193" t="str">
        <f t="shared" si="2"/>
        <v/>
      </c>
    </row>
    <row r="189" spans="1:10" x14ac:dyDescent="0.15">
      <c r="J189" s="193" t="str">
        <f t="shared" si="2"/>
        <v/>
      </c>
    </row>
    <row r="190" spans="1:10" s="195" customFormat="1" x14ac:dyDescent="0.15">
      <c r="A190" s="228"/>
      <c r="D190" s="231"/>
      <c r="E190" s="231"/>
      <c r="F190" s="230"/>
      <c r="H190" s="193"/>
      <c r="J190" s="193" t="str">
        <f t="shared" si="2"/>
        <v/>
      </c>
    </row>
    <row r="191" spans="1:10" x14ac:dyDescent="0.15">
      <c r="J191" s="193" t="str">
        <f t="shared" si="2"/>
        <v/>
      </c>
    </row>
    <row r="192" spans="1:10" s="195" customFormat="1" x14ac:dyDescent="0.15">
      <c r="A192" s="228"/>
      <c r="D192" s="231"/>
      <c r="E192" s="231"/>
      <c r="F192" s="230"/>
      <c r="H192" s="193"/>
      <c r="J192" s="193" t="str">
        <f t="shared" si="2"/>
        <v/>
      </c>
    </row>
    <row r="193" spans="1:10" x14ac:dyDescent="0.15">
      <c r="J193" s="193" t="str">
        <f t="shared" si="2"/>
        <v/>
      </c>
    </row>
    <row r="194" spans="1:10" x14ac:dyDescent="0.15">
      <c r="J194" s="193" t="str">
        <f t="shared" si="2"/>
        <v/>
      </c>
    </row>
    <row r="195" spans="1:10" x14ac:dyDescent="0.15">
      <c r="J195" s="193" t="str">
        <f t="shared" si="2"/>
        <v/>
      </c>
    </row>
    <row r="196" spans="1:10" s="195" customFormat="1" x14ac:dyDescent="0.15">
      <c r="A196" s="228"/>
      <c r="D196" s="231"/>
      <c r="E196" s="231"/>
      <c r="F196" s="230"/>
      <c r="H196" s="193"/>
      <c r="J196" s="193" t="str">
        <f t="shared" si="2"/>
        <v/>
      </c>
    </row>
    <row r="197" spans="1:10" x14ac:dyDescent="0.15">
      <c r="J197" s="193" t="str">
        <f t="shared" si="2"/>
        <v/>
      </c>
    </row>
    <row r="198" spans="1:10" s="195" customFormat="1" x14ac:dyDescent="0.15">
      <c r="A198" s="228"/>
      <c r="D198" s="231"/>
      <c r="E198" s="231"/>
      <c r="F198" s="230"/>
      <c r="H198" s="193"/>
      <c r="J198" s="193" t="str">
        <f t="shared" ref="J198:J261" si="3">IF(H198=0,"",F198*0.22)</f>
        <v/>
      </c>
    </row>
    <row r="199" spans="1:10" x14ac:dyDescent="0.15">
      <c r="J199" s="193" t="str">
        <f t="shared" si="3"/>
        <v/>
      </c>
    </row>
    <row r="200" spans="1:10" x14ac:dyDescent="0.15">
      <c r="J200" s="193" t="str">
        <f t="shared" si="3"/>
        <v/>
      </c>
    </row>
    <row r="201" spans="1:10" x14ac:dyDescent="0.15">
      <c r="J201" s="193" t="str">
        <f t="shared" si="3"/>
        <v/>
      </c>
    </row>
    <row r="202" spans="1:10" s="195" customFormat="1" x14ac:dyDescent="0.15">
      <c r="A202" s="228"/>
      <c r="D202" s="231"/>
      <c r="E202" s="231"/>
      <c r="F202" s="230"/>
      <c r="H202" s="193"/>
      <c r="J202" s="193" t="str">
        <f t="shared" si="3"/>
        <v/>
      </c>
    </row>
    <row r="203" spans="1:10" x14ac:dyDescent="0.15">
      <c r="J203" s="193" t="str">
        <f t="shared" si="3"/>
        <v/>
      </c>
    </row>
    <row r="204" spans="1:10" s="195" customFormat="1" x14ac:dyDescent="0.15">
      <c r="A204" s="228"/>
      <c r="D204" s="231"/>
      <c r="E204" s="231"/>
      <c r="F204" s="230"/>
      <c r="H204" s="193"/>
      <c r="J204" s="193" t="str">
        <f t="shared" si="3"/>
        <v/>
      </c>
    </row>
    <row r="205" spans="1:10" x14ac:dyDescent="0.15">
      <c r="J205" s="193" t="str">
        <f t="shared" si="3"/>
        <v/>
      </c>
    </row>
    <row r="206" spans="1:10" x14ac:dyDescent="0.15">
      <c r="J206" s="193" t="str">
        <f t="shared" si="3"/>
        <v/>
      </c>
    </row>
    <row r="207" spans="1:10" x14ac:dyDescent="0.15">
      <c r="J207" s="193" t="str">
        <f t="shared" si="3"/>
        <v/>
      </c>
    </row>
    <row r="208" spans="1:10" x14ac:dyDescent="0.15">
      <c r="J208" s="193" t="str">
        <f t="shared" si="3"/>
        <v/>
      </c>
    </row>
    <row r="209" spans="1:10" s="195" customFormat="1" x14ac:dyDescent="0.15">
      <c r="A209" s="228"/>
      <c r="D209" s="231"/>
      <c r="E209" s="231"/>
      <c r="F209" s="230"/>
      <c r="H209" s="193"/>
      <c r="J209" s="193" t="str">
        <f t="shared" si="3"/>
        <v/>
      </c>
    </row>
    <row r="210" spans="1:10" x14ac:dyDescent="0.15">
      <c r="J210" s="193" t="str">
        <f t="shared" si="3"/>
        <v/>
      </c>
    </row>
    <row r="211" spans="1:10" s="195" customFormat="1" x14ac:dyDescent="0.15">
      <c r="A211" s="228"/>
      <c r="D211" s="231"/>
      <c r="E211" s="231"/>
      <c r="F211" s="230"/>
      <c r="H211" s="193"/>
      <c r="J211" s="193" t="str">
        <f t="shared" si="3"/>
        <v/>
      </c>
    </row>
    <row r="212" spans="1:10" x14ac:dyDescent="0.15">
      <c r="J212" s="193" t="str">
        <f t="shared" si="3"/>
        <v/>
      </c>
    </row>
    <row r="213" spans="1:10" x14ac:dyDescent="0.15">
      <c r="J213" s="193" t="str">
        <f t="shared" si="3"/>
        <v/>
      </c>
    </row>
    <row r="214" spans="1:10" x14ac:dyDescent="0.15">
      <c r="J214" s="193" t="str">
        <f t="shared" si="3"/>
        <v/>
      </c>
    </row>
    <row r="215" spans="1:10" s="195" customFormat="1" x14ac:dyDescent="0.15">
      <c r="A215" s="228"/>
      <c r="D215" s="231"/>
      <c r="E215" s="231"/>
      <c r="F215" s="230"/>
      <c r="H215" s="193"/>
      <c r="J215" s="193" t="str">
        <f t="shared" si="3"/>
        <v/>
      </c>
    </row>
    <row r="216" spans="1:10" x14ac:dyDescent="0.15">
      <c r="J216" s="193" t="str">
        <f t="shared" si="3"/>
        <v/>
      </c>
    </row>
    <row r="217" spans="1:10" s="195" customFormat="1" x14ac:dyDescent="0.15">
      <c r="A217" s="228"/>
      <c r="D217" s="231"/>
      <c r="E217" s="231"/>
      <c r="F217" s="230"/>
      <c r="H217" s="193"/>
      <c r="J217" s="193" t="str">
        <f t="shared" si="3"/>
        <v/>
      </c>
    </row>
    <row r="218" spans="1:10" x14ac:dyDescent="0.15">
      <c r="J218" s="193" t="str">
        <f t="shared" si="3"/>
        <v/>
      </c>
    </row>
    <row r="219" spans="1:10" x14ac:dyDescent="0.15">
      <c r="J219" s="193" t="str">
        <f t="shared" si="3"/>
        <v/>
      </c>
    </row>
    <row r="220" spans="1:10" s="195" customFormat="1" x14ac:dyDescent="0.15">
      <c r="A220" s="228"/>
      <c r="D220" s="231"/>
      <c r="E220" s="231"/>
      <c r="F220" s="230"/>
      <c r="H220" s="193"/>
      <c r="J220" s="193" t="str">
        <f t="shared" si="3"/>
        <v/>
      </c>
    </row>
    <row r="221" spans="1:10" x14ac:dyDescent="0.15">
      <c r="J221" s="193" t="str">
        <f t="shared" si="3"/>
        <v/>
      </c>
    </row>
    <row r="222" spans="1:10" x14ac:dyDescent="0.15">
      <c r="J222" s="193" t="str">
        <f t="shared" si="3"/>
        <v/>
      </c>
    </row>
    <row r="223" spans="1:10" x14ac:dyDescent="0.15">
      <c r="J223" s="193" t="str">
        <f t="shared" si="3"/>
        <v/>
      </c>
    </row>
    <row r="224" spans="1:10" x14ac:dyDescent="0.15">
      <c r="J224" s="193" t="str">
        <f t="shared" si="3"/>
        <v/>
      </c>
    </row>
    <row r="225" spans="10:10" x14ac:dyDescent="0.15">
      <c r="J225" s="193" t="str">
        <f t="shared" si="3"/>
        <v/>
      </c>
    </row>
    <row r="226" spans="10:10" x14ac:dyDescent="0.15">
      <c r="J226" s="193" t="str">
        <f t="shared" si="3"/>
        <v/>
      </c>
    </row>
    <row r="227" spans="10:10" x14ac:dyDescent="0.15">
      <c r="J227" s="193" t="str">
        <f t="shared" si="3"/>
        <v/>
      </c>
    </row>
    <row r="228" spans="10:10" x14ac:dyDescent="0.15">
      <c r="J228" s="193" t="str">
        <f t="shared" si="3"/>
        <v/>
      </c>
    </row>
    <row r="229" spans="10:10" x14ac:dyDescent="0.15">
      <c r="J229" s="193" t="str">
        <f t="shared" si="3"/>
        <v/>
      </c>
    </row>
    <row r="230" spans="10:10" x14ac:dyDescent="0.15">
      <c r="J230" s="193" t="str">
        <f t="shared" si="3"/>
        <v/>
      </c>
    </row>
    <row r="231" spans="10:10" x14ac:dyDescent="0.15">
      <c r="J231" s="193" t="str">
        <f t="shared" si="3"/>
        <v/>
      </c>
    </row>
    <row r="232" spans="10:10" x14ac:dyDescent="0.15">
      <c r="J232" s="193" t="str">
        <f t="shared" si="3"/>
        <v/>
      </c>
    </row>
    <row r="233" spans="10:10" x14ac:dyDescent="0.15">
      <c r="J233" s="193" t="str">
        <f t="shared" si="3"/>
        <v/>
      </c>
    </row>
    <row r="234" spans="10:10" x14ac:dyDescent="0.15">
      <c r="J234" s="193" t="str">
        <f t="shared" si="3"/>
        <v/>
      </c>
    </row>
    <row r="235" spans="10:10" x14ac:dyDescent="0.15">
      <c r="J235" s="193" t="str">
        <f t="shared" si="3"/>
        <v/>
      </c>
    </row>
    <row r="236" spans="10:10" x14ac:dyDescent="0.15">
      <c r="J236" s="193" t="str">
        <f t="shared" si="3"/>
        <v/>
      </c>
    </row>
    <row r="237" spans="10:10" x14ac:dyDescent="0.15">
      <c r="J237" s="193" t="str">
        <f t="shared" si="3"/>
        <v/>
      </c>
    </row>
    <row r="238" spans="10:10" x14ac:dyDescent="0.15">
      <c r="J238" s="193" t="str">
        <f t="shared" si="3"/>
        <v/>
      </c>
    </row>
    <row r="239" spans="10:10" x14ac:dyDescent="0.15">
      <c r="J239" s="193" t="str">
        <f t="shared" si="3"/>
        <v/>
      </c>
    </row>
    <row r="240" spans="10:10" x14ac:dyDescent="0.15">
      <c r="J240" s="193" t="str">
        <f t="shared" si="3"/>
        <v/>
      </c>
    </row>
    <row r="241" spans="10:10" x14ac:dyDescent="0.15">
      <c r="J241" s="193" t="str">
        <f t="shared" si="3"/>
        <v/>
      </c>
    </row>
    <row r="242" spans="10:10" x14ac:dyDescent="0.15">
      <c r="J242" s="193" t="str">
        <f t="shared" si="3"/>
        <v/>
      </c>
    </row>
    <row r="243" spans="10:10" x14ac:dyDescent="0.15">
      <c r="J243" s="193" t="str">
        <f t="shared" si="3"/>
        <v/>
      </c>
    </row>
    <row r="244" spans="10:10" x14ac:dyDescent="0.15">
      <c r="J244" s="193" t="str">
        <f t="shared" si="3"/>
        <v/>
      </c>
    </row>
    <row r="245" spans="10:10" x14ac:dyDescent="0.15">
      <c r="J245" s="193" t="str">
        <f t="shared" si="3"/>
        <v/>
      </c>
    </row>
    <row r="246" spans="10:10" x14ac:dyDescent="0.15">
      <c r="J246" s="193" t="str">
        <f t="shared" si="3"/>
        <v/>
      </c>
    </row>
    <row r="247" spans="10:10" x14ac:dyDescent="0.15">
      <c r="J247" s="193" t="str">
        <f t="shared" si="3"/>
        <v/>
      </c>
    </row>
    <row r="248" spans="10:10" x14ac:dyDescent="0.15">
      <c r="J248" s="193" t="str">
        <f t="shared" si="3"/>
        <v/>
      </c>
    </row>
    <row r="249" spans="10:10" x14ac:dyDescent="0.15">
      <c r="J249" s="193" t="str">
        <f t="shared" si="3"/>
        <v/>
      </c>
    </row>
    <row r="250" spans="10:10" x14ac:dyDescent="0.15">
      <c r="J250" s="193" t="str">
        <f t="shared" si="3"/>
        <v/>
      </c>
    </row>
    <row r="251" spans="10:10" x14ac:dyDescent="0.15">
      <c r="J251" s="193" t="str">
        <f t="shared" si="3"/>
        <v/>
      </c>
    </row>
    <row r="252" spans="10:10" x14ac:dyDescent="0.15">
      <c r="J252" s="193" t="str">
        <f t="shared" si="3"/>
        <v/>
      </c>
    </row>
    <row r="253" spans="10:10" x14ac:dyDescent="0.15">
      <c r="J253" s="193" t="str">
        <f t="shared" si="3"/>
        <v/>
      </c>
    </row>
    <row r="254" spans="10:10" x14ac:dyDescent="0.15">
      <c r="J254" s="193" t="str">
        <f t="shared" si="3"/>
        <v/>
      </c>
    </row>
    <row r="255" spans="10:10" x14ac:dyDescent="0.15">
      <c r="J255" s="193" t="str">
        <f t="shared" si="3"/>
        <v/>
      </c>
    </row>
    <row r="256" spans="10:10" x14ac:dyDescent="0.15">
      <c r="J256" s="193" t="str">
        <f t="shared" si="3"/>
        <v/>
      </c>
    </row>
    <row r="257" spans="10:10" x14ac:dyDescent="0.15">
      <c r="J257" s="193" t="str">
        <f t="shared" si="3"/>
        <v/>
      </c>
    </row>
    <row r="258" spans="10:10" x14ac:dyDescent="0.15">
      <c r="J258" s="193" t="str">
        <f t="shared" si="3"/>
        <v/>
      </c>
    </row>
    <row r="259" spans="10:10" x14ac:dyDescent="0.15">
      <c r="J259" s="193" t="str">
        <f t="shared" si="3"/>
        <v/>
      </c>
    </row>
    <row r="260" spans="10:10" x14ac:dyDescent="0.15">
      <c r="J260" s="193" t="str">
        <f t="shared" si="3"/>
        <v/>
      </c>
    </row>
    <row r="261" spans="10:10" x14ac:dyDescent="0.15">
      <c r="J261" s="193" t="str">
        <f t="shared" si="3"/>
        <v/>
      </c>
    </row>
    <row r="262" spans="10:10" x14ac:dyDescent="0.15">
      <c r="J262" s="193" t="str">
        <f t="shared" ref="J262:J325" si="4">IF(H262=0,"",F262*0.22)</f>
        <v/>
      </c>
    </row>
    <row r="263" spans="10:10" x14ac:dyDescent="0.15">
      <c r="J263" s="193" t="str">
        <f t="shared" si="4"/>
        <v/>
      </c>
    </row>
    <row r="264" spans="10:10" x14ac:dyDescent="0.15">
      <c r="J264" s="193" t="str">
        <f t="shared" si="4"/>
        <v/>
      </c>
    </row>
    <row r="265" spans="10:10" x14ac:dyDescent="0.15">
      <c r="J265" s="193" t="str">
        <f t="shared" si="4"/>
        <v/>
      </c>
    </row>
    <row r="266" spans="10:10" x14ac:dyDescent="0.15">
      <c r="J266" s="193" t="str">
        <f t="shared" si="4"/>
        <v/>
      </c>
    </row>
    <row r="267" spans="10:10" x14ac:dyDescent="0.15">
      <c r="J267" s="193" t="str">
        <f t="shared" si="4"/>
        <v/>
      </c>
    </row>
    <row r="268" spans="10:10" x14ac:dyDescent="0.15">
      <c r="J268" s="193" t="str">
        <f t="shared" si="4"/>
        <v/>
      </c>
    </row>
    <row r="269" spans="10:10" x14ac:dyDescent="0.15">
      <c r="J269" s="193" t="str">
        <f t="shared" si="4"/>
        <v/>
      </c>
    </row>
    <row r="270" spans="10:10" x14ac:dyDescent="0.15">
      <c r="J270" s="193" t="str">
        <f t="shared" si="4"/>
        <v/>
      </c>
    </row>
    <row r="271" spans="10:10" x14ac:dyDescent="0.15">
      <c r="J271" s="193" t="str">
        <f t="shared" si="4"/>
        <v/>
      </c>
    </row>
    <row r="272" spans="10:10" x14ac:dyDescent="0.15">
      <c r="J272" s="193" t="str">
        <f t="shared" si="4"/>
        <v/>
      </c>
    </row>
    <row r="273" spans="10:10" x14ac:dyDescent="0.15">
      <c r="J273" s="193" t="str">
        <f t="shared" si="4"/>
        <v/>
      </c>
    </row>
    <row r="274" spans="10:10" x14ac:dyDescent="0.15">
      <c r="J274" s="193" t="str">
        <f t="shared" si="4"/>
        <v/>
      </c>
    </row>
    <row r="275" spans="10:10" x14ac:dyDescent="0.15">
      <c r="J275" s="193" t="str">
        <f t="shared" si="4"/>
        <v/>
      </c>
    </row>
    <row r="276" spans="10:10" x14ac:dyDescent="0.15">
      <c r="J276" s="193" t="str">
        <f t="shared" si="4"/>
        <v/>
      </c>
    </row>
    <row r="277" spans="10:10" x14ac:dyDescent="0.15">
      <c r="J277" s="193" t="str">
        <f t="shared" si="4"/>
        <v/>
      </c>
    </row>
    <row r="278" spans="10:10" x14ac:dyDescent="0.15">
      <c r="J278" s="193" t="str">
        <f t="shared" si="4"/>
        <v/>
      </c>
    </row>
    <row r="279" spans="10:10" x14ac:dyDescent="0.15">
      <c r="J279" s="193" t="str">
        <f t="shared" si="4"/>
        <v/>
      </c>
    </row>
    <row r="280" spans="10:10" x14ac:dyDescent="0.15">
      <c r="J280" s="193" t="str">
        <f t="shared" si="4"/>
        <v/>
      </c>
    </row>
    <row r="281" spans="10:10" x14ac:dyDescent="0.15">
      <c r="J281" s="193" t="str">
        <f t="shared" si="4"/>
        <v/>
      </c>
    </row>
    <row r="282" spans="10:10" x14ac:dyDescent="0.15">
      <c r="J282" s="193" t="str">
        <f t="shared" si="4"/>
        <v/>
      </c>
    </row>
    <row r="283" spans="10:10" x14ac:dyDescent="0.15">
      <c r="J283" s="193" t="str">
        <f t="shared" si="4"/>
        <v/>
      </c>
    </row>
    <row r="284" spans="10:10" x14ac:dyDescent="0.15">
      <c r="J284" s="193" t="str">
        <f t="shared" si="4"/>
        <v/>
      </c>
    </row>
    <row r="285" spans="10:10" x14ac:dyDescent="0.15">
      <c r="J285" s="193" t="str">
        <f t="shared" si="4"/>
        <v/>
      </c>
    </row>
    <row r="286" spans="10:10" x14ac:dyDescent="0.15">
      <c r="J286" s="193" t="str">
        <f t="shared" si="4"/>
        <v/>
      </c>
    </row>
    <row r="287" spans="10:10" x14ac:dyDescent="0.15">
      <c r="J287" s="193" t="str">
        <f t="shared" si="4"/>
        <v/>
      </c>
    </row>
    <row r="288" spans="10:10" x14ac:dyDescent="0.15">
      <c r="J288" s="193" t="str">
        <f t="shared" si="4"/>
        <v/>
      </c>
    </row>
    <row r="289" spans="10:10" x14ac:dyDescent="0.15">
      <c r="J289" s="193" t="str">
        <f t="shared" si="4"/>
        <v/>
      </c>
    </row>
    <row r="290" spans="10:10" x14ac:dyDescent="0.15">
      <c r="J290" s="193" t="str">
        <f t="shared" si="4"/>
        <v/>
      </c>
    </row>
    <row r="291" spans="10:10" x14ac:dyDescent="0.15">
      <c r="J291" s="193" t="str">
        <f t="shared" si="4"/>
        <v/>
      </c>
    </row>
    <row r="292" spans="10:10" x14ac:dyDescent="0.15">
      <c r="J292" s="193" t="str">
        <f t="shared" si="4"/>
        <v/>
      </c>
    </row>
    <row r="293" spans="10:10" x14ac:dyDescent="0.15">
      <c r="J293" s="193" t="str">
        <f t="shared" si="4"/>
        <v/>
      </c>
    </row>
    <row r="294" spans="10:10" x14ac:dyDescent="0.15">
      <c r="J294" s="193" t="str">
        <f t="shared" si="4"/>
        <v/>
      </c>
    </row>
    <row r="295" spans="10:10" x14ac:dyDescent="0.15">
      <c r="J295" s="193" t="str">
        <f t="shared" si="4"/>
        <v/>
      </c>
    </row>
    <row r="296" spans="10:10" x14ac:dyDescent="0.15">
      <c r="J296" s="193" t="str">
        <f t="shared" si="4"/>
        <v/>
      </c>
    </row>
    <row r="297" spans="10:10" x14ac:dyDescent="0.15">
      <c r="J297" s="193" t="str">
        <f t="shared" si="4"/>
        <v/>
      </c>
    </row>
    <row r="298" spans="10:10" x14ac:dyDescent="0.15">
      <c r="J298" s="193" t="str">
        <f t="shared" si="4"/>
        <v/>
      </c>
    </row>
    <row r="299" spans="10:10" x14ac:dyDescent="0.15">
      <c r="J299" s="193" t="str">
        <f t="shared" si="4"/>
        <v/>
      </c>
    </row>
    <row r="300" spans="10:10" x14ac:dyDescent="0.15">
      <c r="J300" s="193" t="str">
        <f t="shared" si="4"/>
        <v/>
      </c>
    </row>
    <row r="301" spans="10:10" x14ac:dyDescent="0.15">
      <c r="J301" s="193" t="str">
        <f t="shared" si="4"/>
        <v/>
      </c>
    </row>
    <row r="302" spans="10:10" x14ac:dyDescent="0.15">
      <c r="J302" s="193" t="str">
        <f t="shared" si="4"/>
        <v/>
      </c>
    </row>
    <row r="303" spans="10:10" x14ac:dyDescent="0.15">
      <c r="J303" s="193" t="str">
        <f t="shared" si="4"/>
        <v/>
      </c>
    </row>
    <row r="304" spans="10:10" x14ac:dyDescent="0.15">
      <c r="J304" s="193" t="str">
        <f t="shared" si="4"/>
        <v/>
      </c>
    </row>
    <row r="305" spans="10:10" x14ac:dyDescent="0.15">
      <c r="J305" s="193" t="str">
        <f t="shared" si="4"/>
        <v/>
      </c>
    </row>
    <row r="306" spans="10:10" x14ac:dyDescent="0.15">
      <c r="J306" s="193" t="str">
        <f t="shared" si="4"/>
        <v/>
      </c>
    </row>
    <row r="307" spans="10:10" x14ac:dyDescent="0.15">
      <c r="J307" s="193" t="str">
        <f t="shared" si="4"/>
        <v/>
      </c>
    </row>
    <row r="308" spans="10:10" x14ac:dyDescent="0.15">
      <c r="J308" s="193" t="str">
        <f t="shared" si="4"/>
        <v/>
      </c>
    </row>
    <row r="309" spans="10:10" x14ac:dyDescent="0.15">
      <c r="J309" s="193" t="str">
        <f t="shared" si="4"/>
        <v/>
      </c>
    </row>
    <row r="310" spans="10:10" x14ac:dyDescent="0.15">
      <c r="J310" s="193" t="str">
        <f t="shared" si="4"/>
        <v/>
      </c>
    </row>
    <row r="311" spans="10:10" x14ac:dyDescent="0.15">
      <c r="J311" s="193" t="str">
        <f t="shared" si="4"/>
        <v/>
      </c>
    </row>
    <row r="312" spans="10:10" x14ac:dyDescent="0.15">
      <c r="J312" s="193" t="str">
        <f t="shared" si="4"/>
        <v/>
      </c>
    </row>
    <row r="313" spans="10:10" x14ac:dyDescent="0.15">
      <c r="J313" s="193" t="str">
        <f t="shared" si="4"/>
        <v/>
      </c>
    </row>
    <row r="314" spans="10:10" x14ac:dyDescent="0.15">
      <c r="J314" s="193" t="str">
        <f t="shared" si="4"/>
        <v/>
      </c>
    </row>
    <row r="315" spans="10:10" x14ac:dyDescent="0.15">
      <c r="J315" s="193" t="str">
        <f t="shared" si="4"/>
        <v/>
      </c>
    </row>
    <row r="316" spans="10:10" x14ac:dyDescent="0.15">
      <c r="J316" s="193" t="str">
        <f t="shared" si="4"/>
        <v/>
      </c>
    </row>
    <row r="317" spans="10:10" x14ac:dyDescent="0.15">
      <c r="J317" s="193" t="str">
        <f t="shared" si="4"/>
        <v/>
      </c>
    </row>
    <row r="318" spans="10:10" x14ac:dyDescent="0.15">
      <c r="J318" s="193" t="str">
        <f t="shared" si="4"/>
        <v/>
      </c>
    </row>
    <row r="319" spans="10:10" x14ac:dyDescent="0.15">
      <c r="J319" s="193" t="str">
        <f t="shared" si="4"/>
        <v/>
      </c>
    </row>
    <row r="320" spans="10:10" x14ac:dyDescent="0.15">
      <c r="J320" s="193" t="str">
        <f t="shared" si="4"/>
        <v/>
      </c>
    </row>
    <row r="321" spans="10:10" x14ac:dyDescent="0.15">
      <c r="J321" s="193" t="str">
        <f t="shared" si="4"/>
        <v/>
      </c>
    </row>
    <row r="322" spans="10:10" x14ac:dyDescent="0.15">
      <c r="J322" s="193" t="str">
        <f t="shared" si="4"/>
        <v/>
      </c>
    </row>
    <row r="323" spans="10:10" x14ac:dyDescent="0.15">
      <c r="J323" s="193" t="str">
        <f t="shared" si="4"/>
        <v/>
      </c>
    </row>
    <row r="324" spans="10:10" x14ac:dyDescent="0.15">
      <c r="J324" s="193" t="str">
        <f t="shared" si="4"/>
        <v/>
      </c>
    </row>
    <row r="325" spans="10:10" x14ac:dyDescent="0.15">
      <c r="J325" s="193" t="str">
        <f t="shared" si="4"/>
        <v/>
      </c>
    </row>
    <row r="326" spans="10:10" x14ac:dyDescent="0.15">
      <c r="J326" s="193" t="str">
        <f t="shared" ref="J326:J380" si="5">IF(H326=0,"",F326*0.22)</f>
        <v/>
      </c>
    </row>
    <row r="327" spans="10:10" x14ac:dyDescent="0.15">
      <c r="J327" s="193" t="str">
        <f t="shared" si="5"/>
        <v/>
      </c>
    </row>
    <row r="328" spans="10:10" x14ac:dyDescent="0.15">
      <c r="J328" s="193" t="str">
        <f t="shared" si="5"/>
        <v/>
      </c>
    </row>
    <row r="329" spans="10:10" x14ac:dyDescent="0.15">
      <c r="J329" s="193" t="str">
        <f t="shared" si="5"/>
        <v/>
      </c>
    </row>
    <row r="330" spans="10:10" x14ac:dyDescent="0.15">
      <c r="J330" s="193" t="str">
        <f t="shared" si="5"/>
        <v/>
      </c>
    </row>
    <row r="331" spans="10:10" x14ac:dyDescent="0.15">
      <c r="J331" s="193" t="str">
        <f t="shared" si="5"/>
        <v/>
      </c>
    </row>
    <row r="332" spans="10:10" x14ac:dyDescent="0.15">
      <c r="J332" s="193" t="str">
        <f t="shared" si="5"/>
        <v/>
      </c>
    </row>
    <row r="333" spans="10:10" x14ac:dyDescent="0.15">
      <c r="J333" s="193" t="str">
        <f t="shared" si="5"/>
        <v/>
      </c>
    </row>
    <row r="334" spans="10:10" x14ac:dyDescent="0.15">
      <c r="J334" s="193" t="str">
        <f t="shared" si="5"/>
        <v/>
      </c>
    </row>
    <row r="335" spans="10:10" x14ac:dyDescent="0.15">
      <c r="J335" s="193" t="str">
        <f t="shared" si="5"/>
        <v/>
      </c>
    </row>
    <row r="336" spans="10:10" x14ac:dyDescent="0.15">
      <c r="J336" s="193" t="str">
        <f t="shared" si="5"/>
        <v/>
      </c>
    </row>
    <row r="337" spans="10:10" x14ac:dyDescent="0.15">
      <c r="J337" s="193" t="str">
        <f t="shared" si="5"/>
        <v/>
      </c>
    </row>
    <row r="338" spans="10:10" x14ac:dyDescent="0.15">
      <c r="J338" s="193" t="str">
        <f t="shared" si="5"/>
        <v/>
      </c>
    </row>
    <row r="339" spans="10:10" x14ac:dyDescent="0.15">
      <c r="J339" s="193" t="str">
        <f t="shared" si="5"/>
        <v/>
      </c>
    </row>
    <row r="340" spans="10:10" x14ac:dyDescent="0.15">
      <c r="J340" s="193" t="str">
        <f t="shared" si="5"/>
        <v/>
      </c>
    </row>
    <row r="341" spans="10:10" x14ac:dyDescent="0.15">
      <c r="J341" s="193" t="str">
        <f t="shared" si="5"/>
        <v/>
      </c>
    </row>
    <row r="342" spans="10:10" x14ac:dyDescent="0.15">
      <c r="J342" s="193" t="str">
        <f t="shared" si="5"/>
        <v/>
      </c>
    </row>
    <row r="343" spans="10:10" x14ac:dyDescent="0.15">
      <c r="J343" s="193" t="str">
        <f t="shared" si="5"/>
        <v/>
      </c>
    </row>
    <row r="344" spans="10:10" x14ac:dyDescent="0.15">
      <c r="J344" s="193" t="str">
        <f t="shared" si="5"/>
        <v/>
      </c>
    </row>
    <row r="345" spans="10:10" x14ac:dyDescent="0.15">
      <c r="J345" s="193" t="str">
        <f t="shared" si="5"/>
        <v/>
      </c>
    </row>
    <row r="346" spans="10:10" x14ac:dyDescent="0.15">
      <c r="J346" s="193" t="str">
        <f t="shared" si="5"/>
        <v/>
      </c>
    </row>
    <row r="347" spans="10:10" x14ac:dyDescent="0.15">
      <c r="J347" s="193" t="str">
        <f t="shared" si="5"/>
        <v/>
      </c>
    </row>
    <row r="348" spans="10:10" x14ac:dyDescent="0.15">
      <c r="J348" s="193" t="str">
        <f t="shared" si="5"/>
        <v/>
      </c>
    </row>
    <row r="349" spans="10:10" x14ac:dyDescent="0.15">
      <c r="J349" s="193" t="str">
        <f t="shared" si="5"/>
        <v/>
      </c>
    </row>
    <row r="350" spans="10:10" x14ac:dyDescent="0.15">
      <c r="J350" s="193" t="str">
        <f t="shared" si="5"/>
        <v/>
      </c>
    </row>
    <row r="351" spans="10:10" x14ac:dyDescent="0.15">
      <c r="J351" s="193" t="str">
        <f t="shared" si="5"/>
        <v/>
      </c>
    </row>
    <row r="352" spans="10:10" x14ac:dyDescent="0.15">
      <c r="J352" s="193" t="str">
        <f t="shared" si="5"/>
        <v/>
      </c>
    </row>
    <row r="353" spans="10:10" x14ac:dyDescent="0.15">
      <c r="J353" s="193" t="str">
        <f t="shared" si="5"/>
        <v/>
      </c>
    </row>
    <row r="354" spans="10:10" x14ac:dyDescent="0.15">
      <c r="J354" s="193" t="str">
        <f t="shared" si="5"/>
        <v/>
      </c>
    </row>
    <row r="355" spans="10:10" x14ac:dyDescent="0.15">
      <c r="J355" s="193" t="str">
        <f t="shared" si="5"/>
        <v/>
      </c>
    </row>
    <row r="356" spans="10:10" x14ac:dyDescent="0.15">
      <c r="J356" s="193" t="str">
        <f t="shared" si="5"/>
        <v/>
      </c>
    </row>
    <row r="357" spans="10:10" x14ac:dyDescent="0.15">
      <c r="J357" s="193" t="str">
        <f t="shared" si="5"/>
        <v/>
      </c>
    </row>
    <row r="358" spans="10:10" x14ac:dyDescent="0.15">
      <c r="J358" s="193" t="str">
        <f t="shared" si="5"/>
        <v/>
      </c>
    </row>
    <row r="359" spans="10:10" x14ac:dyDescent="0.15">
      <c r="J359" s="193" t="str">
        <f t="shared" si="5"/>
        <v/>
      </c>
    </row>
    <row r="360" spans="10:10" x14ac:dyDescent="0.15">
      <c r="J360" s="193" t="str">
        <f t="shared" si="5"/>
        <v/>
      </c>
    </row>
    <row r="361" spans="10:10" x14ac:dyDescent="0.15">
      <c r="J361" s="193" t="str">
        <f t="shared" si="5"/>
        <v/>
      </c>
    </row>
    <row r="362" spans="10:10" x14ac:dyDescent="0.15">
      <c r="J362" s="193" t="str">
        <f t="shared" si="5"/>
        <v/>
      </c>
    </row>
    <row r="363" spans="10:10" x14ac:dyDescent="0.15">
      <c r="J363" s="193" t="str">
        <f t="shared" si="5"/>
        <v/>
      </c>
    </row>
    <row r="364" spans="10:10" x14ac:dyDescent="0.15">
      <c r="J364" s="193" t="str">
        <f t="shared" si="5"/>
        <v/>
      </c>
    </row>
    <row r="365" spans="10:10" x14ac:dyDescent="0.15">
      <c r="J365" s="193" t="str">
        <f t="shared" si="5"/>
        <v/>
      </c>
    </row>
    <row r="366" spans="10:10" x14ac:dyDescent="0.15">
      <c r="J366" s="193" t="str">
        <f t="shared" si="5"/>
        <v/>
      </c>
    </row>
    <row r="367" spans="10:10" x14ac:dyDescent="0.15">
      <c r="J367" s="193" t="str">
        <f t="shared" si="5"/>
        <v/>
      </c>
    </row>
    <row r="368" spans="10:10" x14ac:dyDescent="0.15">
      <c r="J368" s="193" t="str">
        <f t="shared" si="5"/>
        <v/>
      </c>
    </row>
    <row r="369" spans="10:10" x14ac:dyDescent="0.15">
      <c r="J369" s="193" t="str">
        <f t="shared" si="5"/>
        <v/>
      </c>
    </row>
    <row r="370" spans="10:10" x14ac:dyDescent="0.15">
      <c r="J370" s="193" t="str">
        <f t="shared" si="5"/>
        <v/>
      </c>
    </row>
    <row r="371" spans="10:10" x14ac:dyDescent="0.15">
      <c r="J371" s="193" t="str">
        <f t="shared" si="5"/>
        <v/>
      </c>
    </row>
    <row r="372" spans="10:10" x14ac:dyDescent="0.15">
      <c r="J372" s="193" t="str">
        <f t="shared" si="5"/>
        <v/>
      </c>
    </row>
    <row r="373" spans="10:10" x14ac:dyDescent="0.15">
      <c r="J373" s="193" t="str">
        <f t="shared" si="5"/>
        <v/>
      </c>
    </row>
    <row r="374" spans="10:10" x14ac:dyDescent="0.15">
      <c r="J374" s="193" t="str">
        <f t="shared" si="5"/>
        <v/>
      </c>
    </row>
    <row r="375" spans="10:10" x14ac:dyDescent="0.15">
      <c r="J375" s="193" t="str">
        <f t="shared" si="5"/>
        <v/>
      </c>
    </row>
    <row r="376" spans="10:10" x14ac:dyDescent="0.15">
      <c r="J376" s="193" t="str">
        <f t="shared" si="5"/>
        <v/>
      </c>
    </row>
    <row r="377" spans="10:10" x14ac:dyDescent="0.15">
      <c r="J377" s="193" t="str">
        <f t="shared" si="5"/>
        <v/>
      </c>
    </row>
    <row r="378" spans="10:10" x14ac:dyDescent="0.15">
      <c r="J378" s="193" t="str">
        <f t="shared" si="5"/>
        <v/>
      </c>
    </row>
    <row r="379" spans="10:10" x14ac:dyDescent="0.15">
      <c r="J379" s="193" t="str">
        <f t="shared" si="5"/>
        <v/>
      </c>
    </row>
    <row r="380" spans="10:10" x14ac:dyDescent="0.15">
      <c r="J380" s="193" t="str">
        <f t="shared" si="5"/>
        <v/>
      </c>
    </row>
  </sheetData>
  <pageMargins left="0.59" right="0.39" top="0.98425196850393704" bottom="0.98425196850393704" header="0.51181102362204722" footer="0.61"/>
  <pageSetup paperSize="9" orientation="portrait" horizontalDpi="300" verticalDpi="300" r:id="rId1"/>
  <headerFooter alignWithMargins="0">
    <oddFooter>&amp;C&amp;"Times New Roman,Obyčejné"&amp;9Stránka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 enableFormatConditionsCalculation="0">
    <tabColor rgb="FFFF9966"/>
  </sheetPr>
  <dimension ref="A1:G5"/>
  <sheetViews>
    <sheetView workbookViewId="0">
      <selection activeCell="A5" sqref="A5:IV5"/>
    </sheetView>
  </sheetViews>
  <sheetFormatPr baseColWidth="10" defaultColWidth="9.1640625" defaultRowHeight="13" x14ac:dyDescent="0.15"/>
  <cols>
    <col min="1" max="1" width="4.33203125" style="5" customWidth="1"/>
    <col min="2" max="2" width="14.5" style="5" customWidth="1"/>
    <col min="3" max="3" width="38.33203125" style="9" customWidth="1"/>
    <col min="4" max="4" width="4.5" style="5" customWidth="1"/>
    <col min="5" max="5" width="10.5" style="5" customWidth="1"/>
    <col min="6" max="6" width="9.83203125" style="5" customWidth="1"/>
    <col min="7" max="7" width="12.6640625" style="5" customWidth="1"/>
    <col min="8" max="16384" width="9.1640625" style="5"/>
  </cols>
  <sheetData>
    <row r="1" spans="1:7" ht="16" x14ac:dyDescent="0.15">
      <c r="A1" s="440" t="s">
        <v>6</v>
      </c>
      <c r="B1" s="440"/>
      <c r="C1" s="441"/>
      <c r="D1" s="440"/>
      <c r="E1" s="440"/>
      <c r="F1" s="440"/>
      <c r="G1" s="440"/>
    </row>
    <row r="2" spans="1:7" ht="25" customHeight="1" x14ac:dyDescent="0.15">
      <c r="A2" s="71" t="s">
        <v>35</v>
      </c>
      <c r="B2" s="70"/>
      <c r="C2" s="442"/>
      <c r="D2" s="442"/>
      <c r="E2" s="442"/>
      <c r="F2" s="442"/>
      <c r="G2" s="443"/>
    </row>
    <row r="3" spans="1:7" ht="25" hidden="1" customHeight="1" x14ac:dyDescent="0.15">
      <c r="A3" s="71" t="s">
        <v>7</v>
      </c>
      <c r="B3" s="70"/>
      <c r="C3" s="442"/>
      <c r="D3" s="442"/>
      <c r="E3" s="442"/>
      <c r="F3" s="442"/>
      <c r="G3" s="443"/>
    </row>
    <row r="4" spans="1:7" ht="25" hidden="1" customHeight="1" x14ac:dyDescent="0.15">
      <c r="A4" s="71" t="s">
        <v>8</v>
      </c>
      <c r="B4" s="70"/>
      <c r="C4" s="442"/>
      <c r="D4" s="442"/>
      <c r="E4" s="442"/>
      <c r="F4" s="442"/>
      <c r="G4" s="443"/>
    </row>
    <row r="5" spans="1:7" hidden="1" x14ac:dyDescent="0.15">
      <c r="B5" s="6"/>
      <c r="C5" s="7"/>
      <c r="D5" s="8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4"/>
  <sheetViews>
    <sheetView workbookViewId="0">
      <selection activeCell="E7" sqref="E7:E36"/>
    </sheetView>
  </sheetViews>
  <sheetFormatPr baseColWidth="10" defaultColWidth="11.6640625" defaultRowHeight="12" x14ac:dyDescent="0.15"/>
  <cols>
    <col min="1" max="1" width="8.6640625" style="191" customWidth="1"/>
    <col min="2" max="2" width="32.33203125" style="193" customWidth="1"/>
    <col min="3" max="3" width="4.33203125" style="193" customWidth="1"/>
    <col min="4" max="4" width="6.83203125" style="194" customWidth="1"/>
    <col min="5" max="5" width="9.5" style="194" customWidth="1"/>
    <col min="6" max="6" width="9.83203125" style="226" customWidth="1"/>
    <col min="7" max="16384" width="11.6640625" style="193"/>
  </cols>
  <sheetData>
    <row r="1" spans="1:7" ht="13" x14ac:dyDescent="0.15">
      <c r="B1" s="192" t="s">
        <v>823</v>
      </c>
      <c r="F1" s="193"/>
    </row>
    <row r="2" spans="1:7" x14ac:dyDescent="0.15">
      <c r="B2" s="195" t="s">
        <v>824</v>
      </c>
      <c r="F2" s="193"/>
    </row>
    <row r="3" spans="1:7" x14ac:dyDescent="0.15">
      <c r="B3" s="196" t="s">
        <v>1140</v>
      </c>
      <c r="F3" s="193"/>
    </row>
    <row r="4" spans="1:7" x14ac:dyDescent="0.15">
      <c r="B4" s="193" t="s">
        <v>826</v>
      </c>
      <c r="D4" s="198"/>
      <c r="E4" s="198" t="s">
        <v>827</v>
      </c>
      <c r="F4" s="193"/>
    </row>
    <row r="5" spans="1:7" x14ac:dyDescent="0.15">
      <c r="A5" s="381" t="s">
        <v>828</v>
      </c>
      <c r="B5" s="382" t="s">
        <v>829</v>
      </c>
      <c r="C5" s="382" t="s">
        <v>830</v>
      </c>
      <c r="D5" s="383" t="s">
        <v>117</v>
      </c>
      <c r="E5" s="383" t="s">
        <v>831</v>
      </c>
      <c r="F5" s="384" t="s">
        <v>907</v>
      </c>
      <c r="G5" s="203"/>
    </row>
    <row r="6" spans="1:7" s="210" customFormat="1" x14ac:dyDescent="0.15">
      <c r="A6" s="204"/>
      <c r="B6" s="233" t="s">
        <v>1141</v>
      </c>
      <c r="D6" s="216"/>
      <c r="E6" s="216"/>
      <c r="F6" s="213"/>
    </row>
    <row r="7" spans="1:7" s="210" customFormat="1" x14ac:dyDescent="0.15">
      <c r="A7" s="204" t="s">
        <v>1142</v>
      </c>
      <c r="B7" s="210" t="s">
        <v>1143</v>
      </c>
      <c r="C7" s="210" t="s">
        <v>174</v>
      </c>
      <c r="D7" s="216">
        <v>21</v>
      </c>
      <c r="E7" s="216">
        <v>0</v>
      </c>
      <c r="F7" s="213">
        <f t="shared" ref="F7:F17" si="0">D7*E7</f>
        <v>0</v>
      </c>
    </row>
    <row r="8" spans="1:7" s="210" customFormat="1" x14ac:dyDescent="0.15">
      <c r="A8" s="209" t="s">
        <v>1144</v>
      </c>
      <c r="B8" s="210" t="s">
        <v>1145</v>
      </c>
      <c r="C8" s="210" t="s">
        <v>174</v>
      </c>
      <c r="D8" s="216">
        <v>10</v>
      </c>
      <c r="E8" s="216">
        <v>0</v>
      </c>
      <c r="F8" s="213">
        <f t="shared" si="0"/>
        <v>0</v>
      </c>
    </row>
    <row r="9" spans="1:7" s="210" customFormat="1" x14ac:dyDescent="0.15">
      <c r="A9" s="204" t="s">
        <v>1146</v>
      </c>
      <c r="B9" s="210" t="s">
        <v>1147</v>
      </c>
      <c r="C9" s="210" t="s">
        <v>174</v>
      </c>
      <c r="D9" s="216">
        <v>10</v>
      </c>
      <c r="E9" s="216">
        <v>0</v>
      </c>
      <c r="F9" s="213">
        <f t="shared" si="0"/>
        <v>0</v>
      </c>
    </row>
    <row r="10" spans="1:7" s="210" customFormat="1" x14ac:dyDescent="0.15">
      <c r="A10" s="204" t="s">
        <v>1148</v>
      </c>
      <c r="B10" s="210" t="s">
        <v>840</v>
      </c>
      <c r="C10" s="210" t="s">
        <v>380</v>
      </c>
      <c r="D10" s="216">
        <v>80</v>
      </c>
      <c r="E10" s="216">
        <v>0</v>
      </c>
      <c r="F10" s="213">
        <f t="shared" si="0"/>
        <v>0</v>
      </c>
    </row>
    <row r="11" spans="1:7" s="210" customFormat="1" x14ac:dyDescent="0.15">
      <c r="A11" s="209" t="s">
        <v>1149</v>
      </c>
      <c r="B11" s="210" t="s">
        <v>1150</v>
      </c>
      <c r="C11" s="210" t="s">
        <v>380</v>
      </c>
      <c r="D11" s="216">
        <v>12</v>
      </c>
      <c r="E11" s="216">
        <v>0</v>
      </c>
      <c r="F11" s="213">
        <f t="shared" si="0"/>
        <v>0</v>
      </c>
    </row>
    <row r="12" spans="1:7" s="210" customFormat="1" x14ac:dyDescent="0.15">
      <c r="A12" s="204" t="s">
        <v>1151</v>
      </c>
      <c r="B12" s="210" t="s">
        <v>1152</v>
      </c>
      <c r="C12" s="210" t="s">
        <v>174</v>
      </c>
      <c r="D12" s="216">
        <v>15</v>
      </c>
      <c r="E12" s="216">
        <v>0</v>
      </c>
      <c r="F12" s="213">
        <f>D12*E12</f>
        <v>0</v>
      </c>
    </row>
    <row r="13" spans="1:7" s="210" customFormat="1" x14ac:dyDescent="0.15">
      <c r="A13" s="204" t="s">
        <v>1153</v>
      </c>
      <c r="B13" s="210" t="s">
        <v>1154</v>
      </c>
      <c r="C13" s="210" t="s">
        <v>174</v>
      </c>
      <c r="D13" s="216">
        <v>180</v>
      </c>
      <c r="E13" s="216">
        <v>0</v>
      </c>
      <c r="F13" s="213">
        <f>D13*E13</f>
        <v>0</v>
      </c>
    </row>
    <row r="14" spans="1:7" s="210" customFormat="1" x14ac:dyDescent="0.15">
      <c r="A14" s="209" t="s">
        <v>1155</v>
      </c>
      <c r="B14" s="210" t="s">
        <v>1156</v>
      </c>
      <c r="C14" s="210" t="s">
        <v>174</v>
      </c>
      <c r="D14" s="216">
        <v>90</v>
      </c>
      <c r="E14" s="216">
        <v>0</v>
      </c>
      <c r="F14" s="213">
        <f>D14*E14</f>
        <v>0</v>
      </c>
    </row>
    <row r="15" spans="1:7" s="210" customFormat="1" x14ac:dyDescent="0.15">
      <c r="A15" s="204" t="s">
        <v>1157</v>
      </c>
      <c r="B15" s="210" t="s">
        <v>1158</v>
      </c>
      <c r="C15" s="210" t="s">
        <v>174</v>
      </c>
      <c r="D15" s="216">
        <v>21</v>
      </c>
      <c r="E15" s="216">
        <v>0</v>
      </c>
      <c r="F15" s="213">
        <f t="shared" si="0"/>
        <v>0</v>
      </c>
    </row>
    <row r="16" spans="1:7" s="210" customFormat="1" x14ac:dyDescent="0.15">
      <c r="A16" s="204" t="s">
        <v>1159</v>
      </c>
      <c r="B16" s="210" t="s">
        <v>1160</v>
      </c>
      <c r="C16" s="210" t="s">
        <v>174</v>
      </c>
      <c r="D16" s="216">
        <v>10</v>
      </c>
      <c r="E16" s="216">
        <v>0</v>
      </c>
      <c r="F16" s="213">
        <f t="shared" si="0"/>
        <v>0</v>
      </c>
    </row>
    <row r="17" spans="1:10" s="210" customFormat="1" x14ac:dyDescent="0.15">
      <c r="A17" s="209" t="s">
        <v>1161</v>
      </c>
      <c r="B17" s="210" t="s">
        <v>1162</v>
      </c>
      <c r="C17" s="210" t="s">
        <v>174</v>
      </c>
      <c r="D17" s="216">
        <v>10</v>
      </c>
      <c r="E17" s="216">
        <v>0</v>
      </c>
      <c r="F17" s="213">
        <f t="shared" si="0"/>
        <v>0</v>
      </c>
    </row>
    <row r="18" spans="1:10" s="210" customFormat="1" x14ac:dyDescent="0.15">
      <c r="A18" s="204" t="s">
        <v>1163</v>
      </c>
      <c r="B18" s="210" t="s">
        <v>1164</v>
      </c>
      <c r="C18" s="210" t="s">
        <v>174</v>
      </c>
      <c r="D18" s="216">
        <v>15</v>
      </c>
      <c r="E18" s="216">
        <v>0</v>
      </c>
      <c r="F18" s="213">
        <f>D18*E18</f>
        <v>0</v>
      </c>
    </row>
    <row r="19" spans="1:10" s="220" customFormat="1" x14ac:dyDescent="0.15">
      <c r="A19" s="204" t="s">
        <v>1165</v>
      </c>
      <c r="B19" s="210" t="s">
        <v>1166</v>
      </c>
      <c r="C19" s="210" t="s">
        <v>380</v>
      </c>
      <c r="D19" s="216">
        <v>2</v>
      </c>
      <c r="E19" s="216">
        <v>0</v>
      </c>
      <c r="F19" s="213">
        <f t="shared" ref="F19:F32" si="1">D19*E19</f>
        <v>0</v>
      </c>
      <c r="H19" s="210"/>
      <c r="J19" s="210"/>
    </row>
    <row r="20" spans="1:10" s="220" customFormat="1" x14ac:dyDescent="0.15">
      <c r="A20" s="209" t="s">
        <v>1167</v>
      </c>
      <c r="B20" s="210" t="s">
        <v>1168</v>
      </c>
      <c r="C20" s="210" t="s">
        <v>380</v>
      </c>
      <c r="D20" s="216">
        <v>2</v>
      </c>
      <c r="E20" s="216">
        <v>0</v>
      </c>
      <c r="F20" s="213">
        <f>D20*E20</f>
        <v>0</v>
      </c>
      <c r="H20" s="210"/>
      <c r="J20" s="210"/>
    </row>
    <row r="21" spans="1:10" s="220" customFormat="1" x14ac:dyDescent="0.15">
      <c r="A21" s="204" t="s">
        <v>1169</v>
      </c>
      <c r="B21" s="210" t="s">
        <v>1170</v>
      </c>
      <c r="C21" s="210" t="s">
        <v>380</v>
      </c>
      <c r="D21" s="216">
        <v>2</v>
      </c>
      <c r="E21" s="216">
        <v>0</v>
      </c>
      <c r="F21" s="213">
        <f>D21*E21</f>
        <v>0</v>
      </c>
      <c r="H21" s="210"/>
      <c r="J21" s="210"/>
    </row>
    <row r="22" spans="1:10" s="220" customFormat="1" x14ac:dyDescent="0.15">
      <c r="A22" s="204" t="s">
        <v>1171</v>
      </c>
      <c r="B22" s="210" t="s">
        <v>1172</v>
      </c>
      <c r="C22" s="210" t="s">
        <v>380</v>
      </c>
      <c r="D22" s="216">
        <v>12</v>
      </c>
      <c r="E22" s="216">
        <v>0</v>
      </c>
      <c r="F22" s="213">
        <f t="shared" si="1"/>
        <v>0</v>
      </c>
      <c r="H22" s="210"/>
      <c r="J22" s="210"/>
    </row>
    <row r="23" spans="1:10" s="220" customFormat="1" x14ac:dyDescent="0.15">
      <c r="A23" s="209" t="s">
        <v>1173</v>
      </c>
      <c r="B23" s="210" t="s">
        <v>1174</v>
      </c>
      <c r="C23" s="210" t="s">
        <v>380</v>
      </c>
      <c r="D23" s="216">
        <v>2</v>
      </c>
      <c r="E23" s="216">
        <v>0</v>
      </c>
      <c r="F23" s="213">
        <f t="shared" si="1"/>
        <v>0</v>
      </c>
      <c r="H23" s="210"/>
      <c r="J23" s="210"/>
    </row>
    <row r="24" spans="1:10" s="220" customFormat="1" x14ac:dyDescent="0.15">
      <c r="A24" s="204" t="s">
        <v>1175</v>
      </c>
      <c r="B24" s="210" t="s">
        <v>1176</v>
      </c>
      <c r="C24" s="210" t="s">
        <v>380</v>
      </c>
      <c r="D24" s="216">
        <v>1</v>
      </c>
      <c r="E24" s="216">
        <v>0</v>
      </c>
      <c r="F24" s="213">
        <f>D24*E24</f>
        <v>0</v>
      </c>
      <c r="H24" s="210"/>
      <c r="J24" s="210"/>
    </row>
    <row r="25" spans="1:10" s="220" customFormat="1" x14ac:dyDescent="0.15">
      <c r="A25" s="204" t="s">
        <v>1177</v>
      </c>
      <c r="B25" s="210" t="s">
        <v>1178</v>
      </c>
      <c r="C25" s="210" t="s">
        <v>380</v>
      </c>
      <c r="D25" s="216">
        <v>6</v>
      </c>
      <c r="E25" s="216">
        <v>0</v>
      </c>
      <c r="F25" s="213">
        <f t="shared" si="1"/>
        <v>0</v>
      </c>
      <c r="H25" s="210"/>
      <c r="J25" s="210"/>
    </row>
    <row r="26" spans="1:10" s="220" customFormat="1" x14ac:dyDescent="0.15">
      <c r="A26" s="209" t="s">
        <v>1179</v>
      </c>
      <c r="B26" s="210" t="s">
        <v>1180</v>
      </c>
      <c r="C26" s="210" t="s">
        <v>380</v>
      </c>
      <c r="D26" s="216">
        <v>2</v>
      </c>
      <c r="E26" s="216">
        <v>0</v>
      </c>
      <c r="F26" s="213">
        <f>D26*E26</f>
        <v>0</v>
      </c>
      <c r="H26" s="210"/>
      <c r="J26" s="210"/>
    </row>
    <row r="27" spans="1:10" s="220" customFormat="1" x14ac:dyDescent="0.15">
      <c r="A27" s="204" t="s">
        <v>1181</v>
      </c>
      <c r="B27" s="210" t="s">
        <v>1182</v>
      </c>
      <c r="C27" s="210" t="s">
        <v>380</v>
      </c>
      <c r="D27" s="216">
        <v>2</v>
      </c>
      <c r="E27" s="216">
        <v>0</v>
      </c>
      <c r="F27" s="213">
        <f>D27*E27</f>
        <v>0</v>
      </c>
      <c r="H27" s="210"/>
      <c r="J27" s="210"/>
    </row>
    <row r="28" spans="1:10" s="220" customFormat="1" x14ac:dyDescent="0.15">
      <c r="A28" s="204" t="s">
        <v>1183</v>
      </c>
      <c r="B28" s="210" t="s">
        <v>1184</v>
      </c>
      <c r="C28" s="210" t="s">
        <v>380</v>
      </c>
      <c r="D28" s="216">
        <v>9</v>
      </c>
      <c r="E28" s="216">
        <v>0</v>
      </c>
      <c r="F28" s="213">
        <f>D28*E28</f>
        <v>0</v>
      </c>
      <c r="H28" s="210"/>
      <c r="J28" s="210"/>
    </row>
    <row r="29" spans="1:10" s="210" customFormat="1" ht="24" x14ac:dyDescent="0.15">
      <c r="A29" s="209" t="s">
        <v>1185</v>
      </c>
      <c r="B29" s="215" t="s">
        <v>1186</v>
      </c>
      <c r="C29" s="210" t="s">
        <v>380</v>
      </c>
      <c r="D29" s="216">
        <v>1</v>
      </c>
      <c r="E29" s="216">
        <v>0</v>
      </c>
      <c r="F29" s="213">
        <f t="shared" si="1"/>
        <v>0</v>
      </c>
    </row>
    <row r="30" spans="1:10" s="210" customFormat="1" ht="24" x14ac:dyDescent="0.15">
      <c r="A30" s="204" t="s">
        <v>1187</v>
      </c>
      <c r="B30" s="215" t="s">
        <v>1188</v>
      </c>
      <c r="C30" s="210" t="s">
        <v>380</v>
      </c>
      <c r="D30" s="216">
        <v>1</v>
      </c>
      <c r="E30" s="216">
        <v>0</v>
      </c>
      <c r="F30" s="213">
        <f>D30*E30</f>
        <v>0</v>
      </c>
    </row>
    <row r="31" spans="1:10" s="210" customFormat="1" x14ac:dyDescent="0.15">
      <c r="A31" s="204" t="s">
        <v>1189</v>
      </c>
      <c r="B31" s="210" t="s">
        <v>1190</v>
      </c>
      <c r="C31" s="210" t="s">
        <v>380</v>
      </c>
      <c r="D31" s="216">
        <f>SUM(D25:D27)</f>
        <v>10</v>
      </c>
      <c r="E31" s="216">
        <v>0</v>
      </c>
      <c r="F31" s="213">
        <f t="shared" si="1"/>
        <v>0</v>
      </c>
    </row>
    <row r="32" spans="1:10" s="210" customFormat="1" x14ac:dyDescent="0.15">
      <c r="A32" s="209" t="s">
        <v>1191</v>
      </c>
      <c r="B32" s="210" t="s">
        <v>1192</v>
      </c>
      <c r="C32" s="210" t="s">
        <v>885</v>
      </c>
      <c r="D32" s="216">
        <v>1</v>
      </c>
      <c r="E32" s="216">
        <v>0</v>
      </c>
      <c r="F32" s="213">
        <f t="shared" si="1"/>
        <v>0</v>
      </c>
    </row>
    <row r="33" spans="1:10" x14ac:dyDescent="0.15">
      <c r="A33" s="204" t="s">
        <v>1193</v>
      </c>
      <c r="B33" s="210" t="s">
        <v>1194</v>
      </c>
      <c r="C33" s="193" t="s">
        <v>174</v>
      </c>
      <c r="D33" s="225">
        <f>SUM(D7:D9)</f>
        <v>41</v>
      </c>
      <c r="E33" s="216">
        <v>0</v>
      </c>
      <c r="F33" s="213">
        <f>D33*E33</f>
        <v>0</v>
      </c>
      <c r="J33" s="193" t="str">
        <f t="shared" ref="J33:J96" si="2">IF(H33=0,"",F33*0.22)</f>
        <v/>
      </c>
    </row>
    <row r="34" spans="1:10" x14ac:dyDescent="0.15">
      <c r="A34" s="204" t="s">
        <v>1195</v>
      </c>
      <c r="B34" s="210" t="s">
        <v>1196</v>
      </c>
      <c r="C34" s="193" t="s">
        <v>174</v>
      </c>
      <c r="D34" s="225">
        <f>SUM(D12)</f>
        <v>15</v>
      </c>
      <c r="E34" s="216">
        <v>0</v>
      </c>
      <c r="F34" s="213">
        <f>D34*E34</f>
        <v>0</v>
      </c>
      <c r="J34" s="193" t="str">
        <f>IF(H34=0,"",F34*0.22)</f>
        <v/>
      </c>
    </row>
    <row r="35" spans="1:10" x14ac:dyDescent="0.15">
      <c r="A35" s="209" t="s">
        <v>1197</v>
      </c>
      <c r="B35" s="210" t="s">
        <v>1198</v>
      </c>
      <c r="C35" s="193" t="s">
        <v>174</v>
      </c>
      <c r="D35" s="225">
        <f>SUM(D33:D34)</f>
        <v>56</v>
      </c>
      <c r="E35" s="216">
        <v>0</v>
      </c>
      <c r="F35" s="213">
        <f>D35*E35</f>
        <v>0</v>
      </c>
      <c r="J35" s="193" t="str">
        <f t="shared" si="2"/>
        <v/>
      </c>
    </row>
    <row r="36" spans="1:10" x14ac:dyDescent="0.15">
      <c r="A36" s="204" t="s">
        <v>1199</v>
      </c>
      <c r="B36" s="217" t="s">
        <v>897</v>
      </c>
      <c r="C36" s="193" t="s">
        <v>885</v>
      </c>
      <c r="D36" s="225">
        <v>1</v>
      </c>
      <c r="E36" s="216">
        <v>0</v>
      </c>
      <c r="F36" s="213">
        <f>D36*E36</f>
        <v>0</v>
      </c>
      <c r="J36" s="193" t="str">
        <f t="shared" si="2"/>
        <v/>
      </c>
    </row>
    <row r="37" spans="1:10" x14ac:dyDescent="0.15">
      <c r="D37" s="225"/>
      <c r="E37" s="225"/>
      <c r="F37" s="385">
        <f>SUM(F7:F36)</f>
        <v>0</v>
      </c>
      <c r="J37" s="193" t="str">
        <f t="shared" si="2"/>
        <v/>
      </c>
    </row>
    <row r="38" spans="1:10" x14ac:dyDescent="0.15">
      <c r="D38" s="225"/>
      <c r="E38" s="225"/>
      <c r="J38" s="193" t="str">
        <f t="shared" si="2"/>
        <v/>
      </c>
    </row>
    <row r="39" spans="1:10" x14ac:dyDescent="0.15">
      <c r="F39" s="230">
        <f>SUM(F6:F37)</f>
        <v>0</v>
      </c>
      <c r="J39" s="193" t="str">
        <f t="shared" si="2"/>
        <v/>
      </c>
    </row>
    <row r="40" spans="1:10" x14ac:dyDescent="0.15">
      <c r="J40" s="193" t="str">
        <f t="shared" si="2"/>
        <v/>
      </c>
    </row>
    <row r="41" spans="1:10" s="195" customFormat="1" x14ac:dyDescent="0.15">
      <c r="A41" s="228"/>
      <c r="D41" s="231"/>
      <c r="E41" s="231"/>
      <c r="F41" s="230"/>
      <c r="H41" s="193"/>
      <c r="J41" s="193" t="str">
        <f t="shared" si="2"/>
        <v/>
      </c>
    </row>
    <row r="42" spans="1:10" x14ac:dyDescent="0.15">
      <c r="B42" s="233"/>
      <c r="J42" s="193" t="str">
        <f t="shared" si="2"/>
        <v/>
      </c>
    </row>
    <row r="43" spans="1:10" s="195" customFormat="1" x14ac:dyDescent="0.15">
      <c r="A43" s="228"/>
      <c r="B43" s="193"/>
      <c r="D43" s="231"/>
      <c r="E43" s="231"/>
      <c r="F43" s="230"/>
      <c r="H43" s="193"/>
      <c r="J43" s="193" t="str">
        <f t="shared" si="2"/>
        <v/>
      </c>
    </row>
    <row r="44" spans="1:10" x14ac:dyDescent="0.15">
      <c r="J44" s="193" t="str">
        <f t="shared" si="2"/>
        <v/>
      </c>
    </row>
    <row r="45" spans="1:10" x14ac:dyDescent="0.15">
      <c r="J45" s="193" t="str">
        <f t="shared" si="2"/>
        <v/>
      </c>
    </row>
    <row r="46" spans="1:10" x14ac:dyDescent="0.15">
      <c r="J46" s="193" t="str">
        <f t="shared" si="2"/>
        <v/>
      </c>
    </row>
    <row r="47" spans="1:10" x14ac:dyDescent="0.15">
      <c r="J47" s="193" t="str">
        <f t="shared" si="2"/>
        <v/>
      </c>
    </row>
    <row r="48" spans="1:10" x14ac:dyDescent="0.15">
      <c r="J48" s="193" t="str">
        <f t="shared" si="2"/>
        <v/>
      </c>
    </row>
    <row r="49" spans="1:10" x14ac:dyDescent="0.15">
      <c r="J49" s="193" t="str">
        <f t="shared" si="2"/>
        <v/>
      </c>
    </row>
    <row r="50" spans="1:10" x14ac:dyDescent="0.15">
      <c r="J50" s="193" t="str">
        <f t="shared" si="2"/>
        <v/>
      </c>
    </row>
    <row r="51" spans="1:10" x14ac:dyDescent="0.15">
      <c r="J51" s="193" t="str">
        <f t="shared" si="2"/>
        <v/>
      </c>
    </row>
    <row r="52" spans="1:10" x14ac:dyDescent="0.15">
      <c r="J52" s="193" t="str">
        <f t="shared" si="2"/>
        <v/>
      </c>
    </row>
    <row r="53" spans="1:10" x14ac:dyDescent="0.15">
      <c r="J53" s="193" t="str">
        <f t="shared" si="2"/>
        <v/>
      </c>
    </row>
    <row r="54" spans="1:10" x14ac:dyDescent="0.15">
      <c r="J54" s="193" t="str">
        <f t="shared" si="2"/>
        <v/>
      </c>
    </row>
    <row r="55" spans="1:10" x14ac:dyDescent="0.15">
      <c r="J55" s="193" t="str">
        <f t="shared" si="2"/>
        <v/>
      </c>
    </row>
    <row r="56" spans="1:10" x14ac:dyDescent="0.15">
      <c r="J56" s="193" t="str">
        <f t="shared" si="2"/>
        <v/>
      </c>
    </row>
    <row r="57" spans="1:10" x14ac:dyDescent="0.15">
      <c r="J57" s="193" t="str">
        <f t="shared" si="2"/>
        <v/>
      </c>
    </row>
    <row r="58" spans="1:10" x14ac:dyDescent="0.15">
      <c r="J58" s="193" t="str">
        <f t="shared" si="2"/>
        <v/>
      </c>
    </row>
    <row r="59" spans="1:10" x14ac:dyDescent="0.15">
      <c r="J59" s="193" t="str">
        <f t="shared" si="2"/>
        <v/>
      </c>
    </row>
    <row r="60" spans="1:10" x14ac:dyDescent="0.15">
      <c r="J60" s="193" t="str">
        <f t="shared" si="2"/>
        <v/>
      </c>
    </row>
    <row r="61" spans="1:10" x14ac:dyDescent="0.15">
      <c r="J61" s="193" t="str">
        <f t="shared" si="2"/>
        <v/>
      </c>
    </row>
    <row r="62" spans="1:10" x14ac:dyDescent="0.15">
      <c r="J62" s="193" t="str">
        <f t="shared" si="2"/>
        <v/>
      </c>
    </row>
    <row r="63" spans="1:10" s="195" customFormat="1" x14ac:dyDescent="0.15">
      <c r="A63" s="228"/>
      <c r="D63" s="231"/>
      <c r="E63" s="231"/>
      <c r="F63" s="230"/>
      <c r="H63" s="193"/>
      <c r="J63" s="193" t="str">
        <f t="shared" si="2"/>
        <v/>
      </c>
    </row>
    <row r="64" spans="1:10" x14ac:dyDescent="0.15">
      <c r="J64" s="193" t="str">
        <f t="shared" si="2"/>
        <v/>
      </c>
    </row>
    <row r="65" spans="1:10" s="195" customFormat="1" x14ac:dyDescent="0.15">
      <c r="A65" s="228"/>
      <c r="D65" s="231"/>
      <c r="E65" s="231"/>
      <c r="F65" s="230"/>
      <c r="H65" s="193"/>
      <c r="J65" s="193" t="str">
        <f t="shared" si="2"/>
        <v/>
      </c>
    </row>
    <row r="66" spans="1:10" x14ac:dyDescent="0.15">
      <c r="J66" s="193" t="str">
        <f t="shared" si="2"/>
        <v/>
      </c>
    </row>
    <row r="67" spans="1:10" x14ac:dyDescent="0.15">
      <c r="J67" s="193" t="str">
        <f t="shared" si="2"/>
        <v/>
      </c>
    </row>
    <row r="68" spans="1:10" x14ac:dyDescent="0.15">
      <c r="J68" s="193" t="str">
        <f t="shared" si="2"/>
        <v/>
      </c>
    </row>
    <row r="69" spans="1:10" x14ac:dyDescent="0.15">
      <c r="J69" s="193" t="str">
        <f t="shared" si="2"/>
        <v/>
      </c>
    </row>
    <row r="70" spans="1:10" x14ac:dyDescent="0.15">
      <c r="J70" s="193" t="str">
        <f t="shared" si="2"/>
        <v/>
      </c>
    </row>
    <row r="71" spans="1:10" x14ac:dyDescent="0.15">
      <c r="J71" s="193" t="str">
        <f t="shared" si="2"/>
        <v/>
      </c>
    </row>
    <row r="72" spans="1:10" x14ac:dyDescent="0.15">
      <c r="J72" s="193" t="str">
        <f t="shared" si="2"/>
        <v/>
      </c>
    </row>
    <row r="73" spans="1:10" x14ac:dyDescent="0.15">
      <c r="J73" s="193" t="str">
        <f t="shared" si="2"/>
        <v/>
      </c>
    </row>
    <row r="74" spans="1:10" x14ac:dyDescent="0.15">
      <c r="J74" s="193" t="str">
        <f t="shared" si="2"/>
        <v/>
      </c>
    </row>
    <row r="75" spans="1:10" s="195" customFormat="1" x14ac:dyDescent="0.15">
      <c r="A75" s="228"/>
      <c r="D75" s="231"/>
      <c r="E75" s="231"/>
      <c r="F75" s="230"/>
      <c r="H75" s="193"/>
      <c r="J75" s="193" t="str">
        <f t="shared" si="2"/>
        <v/>
      </c>
    </row>
    <row r="76" spans="1:10" x14ac:dyDescent="0.15">
      <c r="J76" s="193" t="str">
        <f t="shared" si="2"/>
        <v/>
      </c>
    </row>
    <row r="77" spans="1:10" s="195" customFormat="1" x14ac:dyDescent="0.15">
      <c r="A77" s="228"/>
      <c r="D77" s="231"/>
      <c r="E77" s="231"/>
      <c r="F77" s="230"/>
      <c r="H77" s="193"/>
      <c r="J77" s="193" t="str">
        <f t="shared" si="2"/>
        <v/>
      </c>
    </row>
    <row r="78" spans="1:10" x14ac:dyDescent="0.15">
      <c r="J78" s="193" t="str">
        <f t="shared" si="2"/>
        <v/>
      </c>
    </row>
    <row r="79" spans="1:10" x14ac:dyDescent="0.15">
      <c r="J79" s="193" t="str">
        <f t="shared" si="2"/>
        <v/>
      </c>
    </row>
    <row r="80" spans="1:10" s="195" customFormat="1" x14ac:dyDescent="0.15">
      <c r="A80" s="228"/>
      <c r="D80" s="231"/>
      <c r="E80" s="231"/>
      <c r="F80" s="230"/>
      <c r="H80" s="193"/>
      <c r="J80" s="193" t="str">
        <f t="shared" si="2"/>
        <v/>
      </c>
    </row>
    <row r="81" spans="1:10" x14ac:dyDescent="0.15">
      <c r="J81" s="193" t="str">
        <f t="shared" si="2"/>
        <v/>
      </c>
    </row>
    <row r="82" spans="1:10" s="195" customFormat="1" x14ac:dyDescent="0.15">
      <c r="A82" s="228"/>
      <c r="D82" s="231"/>
      <c r="E82" s="231"/>
      <c r="F82" s="230"/>
      <c r="H82" s="193"/>
      <c r="J82" s="193" t="str">
        <f t="shared" si="2"/>
        <v/>
      </c>
    </row>
    <row r="83" spans="1:10" x14ac:dyDescent="0.15">
      <c r="J83" s="193" t="str">
        <f t="shared" si="2"/>
        <v/>
      </c>
    </row>
    <row r="84" spans="1:10" x14ac:dyDescent="0.15">
      <c r="J84" s="193" t="str">
        <f t="shared" si="2"/>
        <v/>
      </c>
    </row>
    <row r="85" spans="1:10" x14ac:dyDescent="0.15">
      <c r="J85" s="193" t="str">
        <f t="shared" si="2"/>
        <v/>
      </c>
    </row>
    <row r="86" spans="1:10" s="195" customFormat="1" x14ac:dyDescent="0.15">
      <c r="A86" s="228"/>
      <c r="D86" s="231"/>
      <c r="E86" s="231"/>
      <c r="F86" s="230"/>
      <c r="H86" s="193"/>
      <c r="J86" s="193" t="str">
        <f t="shared" si="2"/>
        <v/>
      </c>
    </row>
    <row r="87" spans="1:10" x14ac:dyDescent="0.15">
      <c r="J87" s="193" t="str">
        <f t="shared" si="2"/>
        <v/>
      </c>
    </row>
    <row r="88" spans="1:10" s="195" customFormat="1" x14ac:dyDescent="0.15">
      <c r="A88" s="228"/>
      <c r="D88" s="231"/>
      <c r="E88" s="231"/>
      <c r="F88" s="230"/>
      <c r="H88" s="193"/>
      <c r="J88" s="193" t="str">
        <f t="shared" si="2"/>
        <v/>
      </c>
    </row>
    <row r="89" spans="1:10" x14ac:dyDescent="0.15">
      <c r="J89" s="193" t="str">
        <f t="shared" si="2"/>
        <v/>
      </c>
    </row>
    <row r="90" spans="1:10" x14ac:dyDescent="0.15">
      <c r="J90" s="193" t="str">
        <f t="shared" si="2"/>
        <v/>
      </c>
    </row>
    <row r="91" spans="1:10" s="195" customFormat="1" x14ac:dyDescent="0.15">
      <c r="A91" s="228"/>
      <c r="D91" s="231"/>
      <c r="E91" s="231"/>
      <c r="F91" s="230"/>
      <c r="H91" s="193"/>
      <c r="J91" s="193" t="str">
        <f t="shared" si="2"/>
        <v/>
      </c>
    </row>
    <row r="92" spans="1:10" x14ac:dyDescent="0.15">
      <c r="J92" s="193" t="str">
        <f t="shared" si="2"/>
        <v/>
      </c>
    </row>
    <row r="93" spans="1:10" s="195" customFormat="1" x14ac:dyDescent="0.15">
      <c r="A93" s="228"/>
      <c r="D93" s="231"/>
      <c r="E93" s="231"/>
      <c r="F93" s="230"/>
      <c r="H93" s="193"/>
      <c r="J93" s="193" t="str">
        <f t="shared" si="2"/>
        <v/>
      </c>
    </row>
    <row r="94" spans="1:10" x14ac:dyDescent="0.15">
      <c r="J94" s="193" t="str">
        <f t="shared" si="2"/>
        <v/>
      </c>
    </row>
    <row r="95" spans="1:10" x14ac:dyDescent="0.15">
      <c r="J95" s="193" t="str">
        <f t="shared" si="2"/>
        <v/>
      </c>
    </row>
    <row r="96" spans="1:10" s="195" customFormat="1" x14ac:dyDescent="0.15">
      <c r="A96" s="228"/>
      <c r="D96" s="231"/>
      <c r="E96" s="231"/>
      <c r="F96" s="230"/>
      <c r="H96" s="193"/>
      <c r="J96" s="193" t="str">
        <f t="shared" si="2"/>
        <v/>
      </c>
    </row>
    <row r="97" spans="1:10" x14ac:dyDescent="0.15">
      <c r="J97" s="193" t="str">
        <f t="shared" ref="J97:J160" si="3">IF(H97=0,"",F97*0.22)</f>
        <v/>
      </c>
    </row>
    <row r="98" spans="1:10" s="195" customFormat="1" x14ac:dyDescent="0.15">
      <c r="A98" s="228"/>
      <c r="D98" s="231"/>
      <c r="E98" s="231"/>
      <c r="F98" s="230"/>
      <c r="H98" s="193"/>
      <c r="J98" s="193" t="str">
        <f t="shared" si="3"/>
        <v/>
      </c>
    </row>
    <row r="99" spans="1:10" x14ac:dyDescent="0.15">
      <c r="J99" s="193" t="str">
        <f t="shared" si="3"/>
        <v/>
      </c>
    </row>
    <row r="100" spans="1:10" x14ac:dyDescent="0.15">
      <c r="J100" s="193" t="str">
        <f t="shared" si="3"/>
        <v/>
      </c>
    </row>
    <row r="101" spans="1:10" x14ac:dyDescent="0.15">
      <c r="J101" s="193" t="str">
        <f t="shared" si="3"/>
        <v/>
      </c>
    </row>
    <row r="102" spans="1:10" x14ac:dyDescent="0.15">
      <c r="J102" s="193" t="str">
        <f t="shared" si="3"/>
        <v/>
      </c>
    </row>
    <row r="103" spans="1:10" s="195" customFormat="1" x14ac:dyDescent="0.15">
      <c r="A103" s="228"/>
      <c r="D103" s="231"/>
      <c r="E103" s="231"/>
      <c r="F103" s="230"/>
      <c r="H103" s="193"/>
      <c r="J103" s="193" t="str">
        <f t="shared" si="3"/>
        <v/>
      </c>
    </row>
    <row r="104" spans="1:10" x14ac:dyDescent="0.15">
      <c r="J104" s="193" t="str">
        <f t="shared" si="3"/>
        <v/>
      </c>
    </row>
    <row r="105" spans="1:10" s="195" customFormat="1" x14ac:dyDescent="0.15">
      <c r="A105" s="228"/>
      <c r="D105" s="231"/>
      <c r="E105" s="231"/>
      <c r="F105" s="230"/>
      <c r="H105" s="193"/>
      <c r="J105" s="193" t="str">
        <f t="shared" si="3"/>
        <v/>
      </c>
    </row>
    <row r="106" spans="1:10" x14ac:dyDescent="0.15">
      <c r="J106" s="193" t="str">
        <f t="shared" si="3"/>
        <v/>
      </c>
    </row>
    <row r="107" spans="1:10" x14ac:dyDescent="0.15">
      <c r="J107" s="193" t="str">
        <f t="shared" si="3"/>
        <v/>
      </c>
    </row>
    <row r="108" spans="1:10" s="195" customFormat="1" x14ac:dyDescent="0.15">
      <c r="A108" s="228"/>
      <c r="D108" s="231"/>
      <c r="E108" s="231"/>
      <c r="F108" s="230"/>
      <c r="H108" s="193"/>
      <c r="J108" s="193" t="str">
        <f t="shared" si="3"/>
        <v/>
      </c>
    </row>
    <row r="109" spans="1:10" x14ac:dyDescent="0.15">
      <c r="J109" s="193" t="str">
        <f t="shared" si="3"/>
        <v/>
      </c>
    </row>
    <row r="110" spans="1:10" s="195" customFormat="1" x14ac:dyDescent="0.15">
      <c r="A110" s="228"/>
      <c r="D110" s="231"/>
      <c r="E110" s="231"/>
      <c r="F110" s="230"/>
      <c r="H110" s="193"/>
      <c r="J110" s="193" t="str">
        <f t="shared" si="3"/>
        <v/>
      </c>
    </row>
    <row r="111" spans="1:10" x14ac:dyDescent="0.15">
      <c r="J111" s="193" t="str">
        <f t="shared" si="3"/>
        <v/>
      </c>
    </row>
    <row r="112" spans="1:10" x14ac:dyDescent="0.15">
      <c r="J112" s="193" t="str">
        <f t="shared" si="3"/>
        <v/>
      </c>
    </row>
    <row r="113" spans="10:10" x14ac:dyDescent="0.15">
      <c r="J113" s="193" t="str">
        <f t="shared" si="3"/>
        <v/>
      </c>
    </row>
    <row r="114" spans="10:10" x14ac:dyDescent="0.15">
      <c r="J114" s="193" t="str">
        <f t="shared" si="3"/>
        <v/>
      </c>
    </row>
    <row r="115" spans="10:10" x14ac:dyDescent="0.15">
      <c r="J115" s="193" t="str">
        <f t="shared" si="3"/>
        <v/>
      </c>
    </row>
    <row r="116" spans="10:10" x14ac:dyDescent="0.15">
      <c r="J116" s="193" t="str">
        <f t="shared" si="3"/>
        <v/>
      </c>
    </row>
    <row r="117" spans="10:10" x14ac:dyDescent="0.15">
      <c r="J117" s="193" t="str">
        <f t="shared" si="3"/>
        <v/>
      </c>
    </row>
    <row r="118" spans="10:10" x14ac:dyDescent="0.15">
      <c r="J118" s="193" t="str">
        <f t="shared" si="3"/>
        <v/>
      </c>
    </row>
    <row r="119" spans="10:10" x14ac:dyDescent="0.15">
      <c r="J119" s="193" t="str">
        <f t="shared" si="3"/>
        <v/>
      </c>
    </row>
    <row r="120" spans="10:10" x14ac:dyDescent="0.15">
      <c r="J120" s="193" t="str">
        <f t="shared" si="3"/>
        <v/>
      </c>
    </row>
    <row r="121" spans="10:10" x14ac:dyDescent="0.15">
      <c r="J121" s="193" t="str">
        <f t="shared" si="3"/>
        <v/>
      </c>
    </row>
    <row r="122" spans="10:10" x14ac:dyDescent="0.15">
      <c r="J122" s="193" t="str">
        <f t="shared" si="3"/>
        <v/>
      </c>
    </row>
    <row r="123" spans="10:10" x14ac:dyDescent="0.15">
      <c r="J123" s="193" t="str">
        <f t="shared" si="3"/>
        <v/>
      </c>
    </row>
    <row r="124" spans="10:10" x14ac:dyDescent="0.15">
      <c r="J124" s="193" t="str">
        <f t="shared" si="3"/>
        <v/>
      </c>
    </row>
    <row r="125" spans="10:10" x14ac:dyDescent="0.15">
      <c r="J125" s="193" t="str">
        <f t="shared" si="3"/>
        <v/>
      </c>
    </row>
    <row r="126" spans="10:10" x14ac:dyDescent="0.15">
      <c r="J126" s="193" t="str">
        <f t="shared" si="3"/>
        <v/>
      </c>
    </row>
    <row r="127" spans="10:10" x14ac:dyDescent="0.15">
      <c r="J127" s="193" t="str">
        <f t="shared" si="3"/>
        <v/>
      </c>
    </row>
    <row r="128" spans="10:10" x14ac:dyDescent="0.15">
      <c r="J128" s="193" t="str">
        <f t="shared" si="3"/>
        <v/>
      </c>
    </row>
    <row r="129" spans="1:10" x14ac:dyDescent="0.15">
      <c r="J129" s="193" t="str">
        <f t="shared" si="3"/>
        <v/>
      </c>
    </row>
    <row r="130" spans="1:10" x14ac:dyDescent="0.15">
      <c r="J130" s="193" t="str">
        <f t="shared" si="3"/>
        <v/>
      </c>
    </row>
    <row r="131" spans="1:10" x14ac:dyDescent="0.15">
      <c r="J131" s="193" t="str">
        <f t="shared" si="3"/>
        <v/>
      </c>
    </row>
    <row r="132" spans="1:10" x14ac:dyDescent="0.15">
      <c r="J132" s="193" t="str">
        <f t="shared" si="3"/>
        <v/>
      </c>
    </row>
    <row r="133" spans="1:10" x14ac:dyDescent="0.15">
      <c r="J133" s="193" t="str">
        <f t="shared" si="3"/>
        <v/>
      </c>
    </row>
    <row r="134" spans="1:10" s="195" customFormat="1" x14ac:dyDescent="0.15">
      <c r="A134" s="228"/>
      <c r="D134" s="231"/>
      <c r="E134" s="231"/>
      <c r="F134" s="230"/>
      <c r="H134" s="193"/>
      <c r="J134" s="193" t="str">
        <f t="shared" si="3"/>
        <v/>
      </c>
    </row>
    <row r="135" spans="1:10" x14ac:dyDescent="0.15">
      <c r="J135" s="193" t="str">
        <f t="shared" si="3"/>
        <v/>
      </c>
    </row>
    <row r="136" spans="1:10" s="195" customFormat="1" x14ac:dyDescent="0.15">
      <c r="A136" s="228"/>
      <c r="D136" s="231"/>
      <c r="E136" s="231"/>
      <c r="F136" s="230"/>
      <c r="H136" s="193"/>
      <c r="J136" s="193" t="str">
        <f t="shared" si="3"/>
        <v/>
      </c>
    </row>
    <row r="137" spans="1:10" x14ac:dyDescent="0.15">
      <c r="J137" s="193" t="str">
        <f t="shared" si="3"/>
        <v/>
      </c>
    </row>
    <row r="138" spans="1:10" x14ac:dyDescent="0.15">
      <c r="J138" s="193" t="str">
        <f t="shared" si="3"/>
        <v/>
      </c>
    </row>
    <row r="139" spans="1:10" x14ac:dyDescent="0.15">
      <c r="J139" s="193" t="str">
        <f t="shared" si="3"/>
        <v/>
      </c>
    </row>
    <row r="140" spans="1:10" s="195" customFormat="1" x14ac:dyDescent="0.15">
      <c r="A140" s="228"/>
      <c r="D140" s="231"/>
      <c r="E140" s="231"/>
      <c r="F140" s="230"/>
      <c r="H140" s="193"/>
      <c r="J140" s="193" t="str">
        <f t="shared" si="3"/>
        <v/>
      </c>
    </row>
    <row r="141" spans="1:10" x14ac:dyDescent="0.15">
      <c r="J141" s="193" t="str">
        <f t="shared" si="3"/>
        <v/>
      </c>
    </row>
    <row r="142" spans="1:10" s="195" customFormat="1" x14ac:dyDescent="0.15">
      <c r="A142" s="228"/>
      <c r="D142" s="231"/>
      <c r="E142" s="231"/>
      <c r="F142" s="230"/>
      <c r="H142" s="193"/>
      <c r="J142" s="193" t="str">
        <f t="shared" si="3"/>
        <v/>
      </c>
    </row>
    <row r="143" spans="1:10" x14ac:dyDescent="0.15">
      <c r="J143" s="193" t="str">
        <f t="shared" si="3"/>
        <v/>
      </c>
    </row>
    <row r="144" spans="1:10" x14ac:dyDescent="0.15">
      <c r="J144" s="193" t="str">
        <f t="shared" si="3"/>
        <v/>
      </c>
    </row>
    <row r="145" spans="1:10" x14ac:dyDescent="0.15">
      <c r="J145" s="193" t="str">
        <f t="shared" si="3"/>
        <v/>
      </c>
    </row>
    <row r="146" spans="1:10" s="195" customFormat="1" x14ac:dyDescent="0.15">
      <c r="A146" s="228"/>
      <c r="D146" s="231"/>
      <c r="E146" s="231"/>
      <c r="F146" s="230"/>
      <c r="H146" s="193"/>
      <c r="J146" s="193" t="str">
        <f t="shared" si="3"/>
        <v/>
      </c>
    </row>
    <row r="147" spans="1:10" x14ac:dyDescent="0.15">
      <c r="J147" s="193" t="str">
        <f t="shared" si="3"/>
        <v/>
      </c>
    </row>
    <row r="148" spans="1:10" s="195" customFormat="1" x14ac:dyDescent="0.15">
      <c r="A148" s="228"/>
      <c r="D148" s="231"/>
      <c r="E148" s="231"/>
      <c r="F148" s="230"/>
      <c r="H148" s="193"/>
      <c r="J148" s="193" t="str">
        <f t="shared" si="3"/>
        <v/>
      </c>
    </row>
    <row r="149" spans="1:10" x14ac:dyDescent="0.15">
      <c r="J149" s="193" t="str">
        <f t="shared" si="3"/>
        <v/>
      </c>
    </row>
    <row r="150" spans="1:10" x14ac:dyDescent="0.15">
      <c r="J150" s="193" t="str">
        <f t="shared" si="3"/>
        <v/>
      </c>
    </row>
    <row r="151" spans="1:10" x14ac:dyDescent="0.15">
      <c r="J151" s="193" t="str">
        <f t="shared" si="3"/>
        <v/>
      </c>
    </row>
    <row r="152" spans="1:10" x14ac:dyDescent="0.15">
      <c r="J152" s="193" t="str">
        <f t="shared" si="3"/>
        <v/>
      </c>
    </row>
    <row r="153" spans="1:10" s="195" customFormat="1" x14ac:dyDescent="0.15">
      <c r="A153" s="228"/>
      <c r="D153" s="231"/>
      <c r="E153" s="231"/>
      <c r="F153" s="230"/>
      <c r="H153" s="193"/>
      <c r="J153" s="193" t="str">
        <f t="shared" si="3"/>
        <v/>
      </c>
    </row>
    <row r="154" spans="1:10" x14ac:dyDescent="0.15">
      <c r="J154" s="193" t="str">
        <f t="shared" si="3"/>
        <v/>
      </c>
    </row>
    <row r="155" spans="1:10" s="195" customFormat="1" x14ac:dyDescent="0.15">
      <c r="A155" s="228"/>
      <c r="D155" s="231"/>
      <c r="E155" s="231"/>
      <c r="F155" s="230"/>
      <c r="H155" s="193"/>
      <c r="J155" s="193" t="str">
        <f t="shared" si="3"/>
        <v/>
      </c>
    </row>
    <row r="156" spans="1:10" x14ac:dyDescent="0.15">
      <c r="J156" s="193" t="str">
        <f t="shared" si="3"/>
        <v/>
      </c>
    </row>
    <row r="157" spans="1:10" x14ac:dyDescent="0.15">
      <c r="J157" s="193" t="str">
        <f t="shared" si="3"/>
        <v/>
      </c>
    </row>
    <row r="158" spans="1:10" x14ac:dyDescent="0.15">
      <c r="J158" s="193" t="str">
        <f t="shared" si="3"/>
        <v/>
      </c>
    </row>
    <row r="159" spans="1:10" s="195" customFormat="1" x14ac:dyDescent="0.15">
      <c r="A159" s="228"/>
      <c r="D159" s="231"/>
      <c r="E159" s="231"/>
      <c r="F159" s="230"/>
      <c r="H159" s="193"/>
      <c r="J159" s="193" t="str">
        <f t="shared" si="3"/>
        <v/>
      </c>
    </row>
    <row r="160" spans="1:10" x14ac:dyDescent="0.15">
      <c r="J160" s="193" t="str">
        <f t="shared" si="3"/>
        <v/>
      </c>
    </row>
    <row r="161" spans="1:10" s="195" customFormat="1" x14ac:dyDescent="0.15">
      <c r="A161" s="228"/>
      <c r="D161" s="231"/>
      <c r="E161" s="231"/>
      <c r="F161" s="230"/>
      <c r="H161" s="193"/>
      <c r="J161" s="193" t="str">
        <f t="shared" ref="J161:J224" si="4">IF(H161=0,"",F161*0.22)</f>
        <v/>
      </c>
    </row>
    <row r="162" spans="1:10" x14ac:dyDescent="0.15">
      <c r="J162" s="193" t="str">
        <f t="shared" si="4"/>
        <v/>
      </c>
    </row>
    <row r="163" spans="1:10" x14ac:dyDescent="0.15">
      <c r="J163" s="193" t="str">
        <f t="shared" si="4"/>
        <v/>
      </c>
    </row>
    <row r="164" spans="1:10" s="195" customFormat="1" x14ac:dyDescent="0.15">
      <c r="A164" s="228"/>
      <c r="D164" s="231"/>
      <c r="E164" s="231"/>
      <c r="F164" s="230"/>
      <c r="H164" s="193"/>
      <c r="J164" s="193" t="str">
        <f t="shared" si="4"/>
        <v/>
      </c>
    </row>
    <row r="165" spans="1:10" x14ac:dyDescent="0.15">
      <c r="J165" s="193" t="str">
        <f t="shared" si="4"/>
        <v/>
      </c>
    </row>
    <row r="166" spans="1:10" x14ac:dyDescent="0.15">
      <c r="J166" s="193" t="str">
        <f t="shared" si="4"/>
        <v/>
      </c>
    </row>
    <row r="167" spans="1:10" x14ac:dyDescent="0.15">
      <c r="J167" s="193" t="str">
        <f t="shared" si="4"/>
        <v/>
      </c>
    </row>
    <row r="168" spans="1:10" x14ac:dyDescent="0.15">
      <c r="J168" s="193" t="str">
        <f t="shared" si="4"/>
        <v/>
      </c>
    </row>
    <row r="169" spans="1:10" x14ac:dyDescent="0.15">
      <c r="J169" s="193" t="str">
        <f t="shared" si="4"/>
        <v/>
      </c>
    </row>
    <row r="170" spans="1:10" x14ac:dyDescent="0.15">
      <c r="J170" s="193" t="str">
        <f t="shared" si="4"/>
        <v/>
      </c>
    </row>
    <row r="171" spans="1:10" x14ac:dyDescent="0.15">
      <c r="J171" s="193" t="str">
        <f t="shared" si="4"/>
        <v/>
      </c>
    </row>
    <row r="172" spans="1:10" x14ac:dyDescent="0.15">
      <c r="J172" s="193" t="str">
        <f t="shared" si="4"/>
        <v/>
      </c>
    </row>
    <row r="173" spans="1:10" x14ac:dyDescent="0.15">
      <c r="J173" s="193" t="str">
        <f t="shared" si="4"/>
        <v/>
      </c>
    </row>
    <row r="174" spans="1:10" x14ac:dyDescent="0.15">
      <c r="J174" s="193" t="str">
        <f t="shared" si="4"/>
        <v/>
      </c>
    </row>
    <row r="175" spans="1:10" x14ac:dyDescent="0.15">
      <c r="J175" s="193" t="str">
        <f t="shared" si="4"/>
        <v/>
      </c>
    </row>
    <row r="176" spans="1:10" x14ac:dyDescent="0.15">
      <c r="J176" s="193" t="str">
        <f t="shared" si="4"/>
        <v/>
      </c>
    </row>
    <row r="177" spans="10:10" x14ac:dyDescent="0.15">
      <c r="J177" s="193" t="str">
        <f t="shared" si="4"/>
        <v/>
      </c>
    </row>
    <row r="178" spans="10:10" x14ac:dyDescent="0.15">
      <c r="J178" s="193" t="str">
        <f t="shared" si="4"/>
        <v/>
      </c>
    </row>
    <row r="179" spans="10:10" x14ac:dyDescent="0.15">
      <c r="J179" s="193" t="str">
        <f t="shared" si="4"/>
        <v/>
      </c>
    </row>
    <row r="180" spans="10:10" x14ac:dyDescent="0.15">
      <c r="J180" s="193" t="str">
        <f t="shared" si="4"/>
        <v/>
      </c>
    </row>
    <row r="181" spans="10:10" x14ac:dyDescent="0.15">
      <c r="J181" s="193" t="str">
        <f t="shared" si="4"/>
        <v/>
      </c>
    </row>
    <row r="182" spans="10:10" x14ac:dyDescent="0.15">
      <c r="J182" s="193" t="str">
        <f t="shared" si="4"/>
        <v/>
      </c>
    </row>
    <row r="183" spans="10:10" x14ac:dyDescent="0.15">
      <c r="J183" s="193" t="str">
        <f t="shared" si="4"/>
        <v/>
      </c>
    </row>
    <row r="184" spans="10:10" x14ac:dyDescent="0.15">
      <c r="J184" s="193" t="str">
        <f t="shared" si="4"/>
        <v/>
      </c>
    </row>
    <row r="185" spans="10:10" x14ac:dyDescent="0.15">
      <c r="J185" s="193" t="str">
        <f t="shared" si="4"/>
        <v/>
      </c>
    </row>
    <row r="186" spans="10:10" x14ac:dyDescent="0.15">
      <c r="J186" s="193" t="str">
        <f t="shared" si="4"/>
        <v/>
      </c>
    </row>
    <row r="187" spans="10:10" x14ac:dyDescent="0.15">
      <c r="J187" s="193" t="str">
        <f t="shared" si="4"/>
        <v/>
      </c>
    </row>
    <row r="188" spans="10:10" x14ac:dyDescent="0.15">
      <c r="J188" s="193" t="str">
        <f t="shared" si="4"/>
        <v/>
      </c>
    </row>
    <row r="189" spans="10:10" x14ac:dyDescent="0.15">
      <c r="J189" s="193" t="str">
        <f t="shared" si="4"/>
        <v/>
      </c>
    </row>
    <row r="190" spans="10:10" x14ac:dyDescent="0.15">
      <c r="J190" s="193" t="str">
        <f t="shared" si="4"/>
        <v/>
      </c>
    </row>
    <row r="191" spans="10:10" x14ac:dyDescent="0.15">
      <c r="J191" s="193" t="str">
        <f t="shared" si="4"/>
        <v/>
      </c>
    </row>
    <row r="192" spans="10:10" x14ac:dyDescent="0.15">
      <c r="J192" s="193" t="str">
        <f t="shared" si="4"/>
        <v/>
      </c>
    </row>
    <row r="193" spans="10:10" x14ac:dyDescent="0.15">
      <c r="J193" s="193" t="str">
        <f t="shared" si="4"/>
        <v/>
      </c>
    </row>
    <row r="194" spans="10:10" x14ac:dyDescent="0.15">
      <c r="J194" s="193" t="str">
        <f t="shared" si="4"/>
        <v/>
      </c>
    </row>
    <row r="195" spans="10:10" x14ac:dyDescent="0.15">
      <c r="J195" s="193" t="str">
        <f t="shared" si="4"/>
        <v/>
      </c>
    </row>
    <row r="196" spans="10:10" x14ac:dyDescent="0.15">
      <c r="J196" s="193" t="str">
        <f t="shared" si="4"/>
        <v/>
      </c>
    </row>
    <row r="197" spans="10:10" x14ac:dyDescent="0.15">
      <c r="J197" s="193" t="str">
        <f t="shared" si="4"/>
        <v/>
      </c>
    </row>
    <row r="198" spans="10:10" x14ac:dyDescent="0.15">
      <c r="J198" s="193" t="str">
        <f t="shared" si="4"/>
        <v/>
      </c>
    </row>
    <row r="199" spans="10:10" x14ac:dyDescent="0.15">
      <c r="J199" s="193" t="str">
        <f t="shared" si="4"/>
        <v/>
      </c>
    </row>
    <row r="200" spans="10:10" x14ac:dyDescent="0.15">
      <c r="J200" s="193" t="str">
        <f t="shared" si="4"/>
        <v/>
      </c>
    </row>
    <row r="201" spans="10:10" x14ac:dyDescent="0.15">
      <c r="J201" s="193" t="str">
        <f t="shared" si="4"/>
        <v/>
      </c>
    </row>
    <row r="202" spans="10:10" x14ac:dyDescent="0.15">
      <c r="J202" s="193" t="str">
        <f t="shared" si="4"/>
        <v/>
      </c>
    </row>
    <row r="203" spans="10:10" x14ac:dyDescent="0.15">
      <c r="J203" s="193" t="str">
        <f t="shared" si="4"/>
        <v/>
      </c>
    </row>
    <row r="204" spans="10:10" x14ac:dyDescent="0.15">
      <c r="J204" s="193" t="str">
        <f t="shared" si="4"/>
        <v/>
      </c>
    </row>
    <row r="205" spans="10:10" x14ac:dyDescent="0.15">
      <c r="J205" s="193" t="str">
        <f t="shared" si="4"/>
        <v/>
      </c>
    </row>
    <row r="206" spans="10:10" x14ac:dyDescent="0.15">
      <c r="J206" s="193" t="str">
        <f t="shared" si="4"/>
        <v/>
      </c>
    </row>
    <row r="207" spans="10:10" x14ac:dyDescent="0.15">
      <c r="J207" s="193" t="str">
        <f t="shared" si="4"/>
        <v/>
      </c>
    </row>
    <row r="208" spans="10:10" x14ac:dyDescent="0.15">
      <c r="J208" s="193" t="str">
        <f t="shared" si="4"/>
        <v/>
      </c>
    </row>
    <row r="209" spans="10:10" x14ac:dyDescent="0.15">
      <c r="J209" s="193" t="str">
        <f t="shared" si="4"/>
        <v/>
      </c>
    </row>
    <row r="210" spans="10:10" x14ac:dyDescent="0.15">
      <c r="J210" s="193" t="str">
        <f t="shared" si="4"/>
        <v/>
      </c>
    </row>
    <row r="211" spans="10:10" x14ac:dyDescent="0.15">
      <c r="J211" s="193" t="str">
        <f t="shared" si="4"/>
        <v/>
      </c>
    </row>
    <row r="212" spans="10:10" x14ac:dyDescent="0.15">
      <c r="J212" s="193" t="str">
        <f t="shared" si="4"/>
        <v/>
      </c>
    </row>
    <row r="213" spans="10:10" x14ac:dyDescent="0.15">
      <c r="J213" s="193" t="str">
        <f t="shared" si="4"/>
        <v/>
      </c>
    </row>
    <row r="214" spans="10:10" x14ac:dyDescent="0.15">
      <c r="J214" s="193" t="str">
        <f t="shared" si="4"/>
        <v/>
      </c>
    </row>
    <row r="215" spans="10:10" x14ac:dyDescent="0.15">
      <c r="J215" s="193" t="str">
        <f t="shared" si="4"/>
        <v/>
      </c>
    </row>
    <row r="216" spans="10:10" x14ac:dyDescent="0.15">
      <c r="J216" s="193" t="str">
        <f t="shared" si="4"/>
        <v/>
      </c>
    </row>
    <row r="217" spans="10:10" x14ac:dyDescent="0.15">
      <c r="J217" s="193" t="str">
        <f t="shared" si="4"/>
        <v/>
      </c>
    </row>
    <row r="218" spans="10:10" x14ac:dyDescent="0.15">
      <c r="J218" s="193" t="str">
        <f t="shared" si="4"/>
        <v/>
      </c>
    </row>
    <row r="219" spans="10:10" x14ac:dyDescent="0.15">
      <c r="J219" s="193" t="str">
        <f t="shared" si="4"/>
        <v/>
      </c>
    </row>
    <row r="220" spans="10:10" x14ac:dyDescent="0.15">
      <c r="J220" s="193" t="str">
        <f t="shared" si="4"/>
        <v/>
      </c>
    </row>
    <row r="221" spans="10:10" x14ac:dyDescent="0.15">
      <c r="J221" s="193" t="str">
        <f t="shared" si="4"/>
        <v/>
      </c>
    </row>
    <row r="222" spans="10:10" x14ac:dyDescent="0.15">
      <c r="J222" s="193" t="str">
        <f t="shared" si="4"/>
        <v/>
      </c>
    </row>
    <row r="223" spans="10:10" x14ac:dyDescent="0.15">
      <c r="J223" s="193" t="str">
        <f t="shared" si="4"/>
        <v/>
      </c>
    </row>
    <row r="224" spans="10:10" x14ac:dyDescent="0.15">
      <c r="J224" s="193" t="str">
        <f t="shared" si="4"/>
        <v/>
      </c>
    </row>
    <row r="225" spans="10:10" x14ac:dyDescent="0.15">
      <c r="J225" s="193" t="str">
        <f t="shared" ref="J225:J288" si="5">IF(H225=0,"",F225*0.22)</f>
        <v/>
      </c>
    </row>
    <row r="226" spans="10:10" x14ac:dyDescent="0.15">
      <c r="J226" s="193" t="str">
        <f t="shared" si="5"/>
        <v/>
      </c>
    </row>
    <row r="227" spans="10:10" x14ac:dyDescent="0.15">
      <c r="J227" s="193" t="str">
        <f t="shared" si="5"/>
        <v/>
      </c>
    </row>
    <row r="228" spans="10:10" x14ac:dyDescent="0.15">
      <c r="J228" s="193" t="str">
        <f t="shared" si="5"/>
        <v/>
      </c>
    </row>
    <row r="229" spans="10:10" x14ac:dyDescent="0.15">
      <c r="J229" s="193" t="str">
        <f t="shared" si="5"/>
        <v/>
      </c>
    </row>
    <row r="230" spans="10:10" x14ac:dyDescent="0.15">
      <c r="J230" s="193" t="str">
        <f t="shared" si="5"/>
        <v/>
      </c>
    </row>
    <row r="231" spans="10:10" x14ac:dyDescent="0.15">
      <c r="J231" s="193" t="str">
        <f t="shared" si="5"/>
        <v/>
      </c>
    </row>
    <row r="232" spans="10:10" x14ac:dyDescent="0.15">
      <c r="J232" s="193" t="str">
        <f t="shared" si="5"/>
        <v/>
      </c>
    </row>
    <row r="233" spans="10:10" x14ac:dyDescent="0.15">
      <c r="J233" s="193" t="str">
        <f t="shared" si="5"/>
        <v/>
      </c>
    </row>
    <row r="234" spans="10:10" x14ac:dyDescent="0.15">
      <c r="J234" s="193" t="str">
        <f t="shared" si="5"/>
        <v/>
      </c>
    </row>
    <row r="235" spans="10:10" x14ac:dyDescent="0.15">
      <c r="J235" s="193" t="str">
        <f t="shared" si="5"/>
        <v/>
      </c>
    </row>
    <row r="236" spans="10:10" x14ac:dyDescent="0.15">
      <c r="J236" s="193" t="str">
        <f t="shared" si="5"/>
        <v/>
      </c>
    </row>
    <row r="237" spans="10:10" x14ac:dyDescent="0.15">
      <c r="J237" s="193" t="str">
        <f t="shared" si="5"/>
        <v/>
      </c>
    </row>
    <row r="238" spans="10:10" x14ac:dyDescent="0.15">
      <c r="J238" s="193" t="str">
        <f t="shared" si="5"/>
        <v/>
      </c>
    </row>
    <row r="239" spans="10:10" x14ac:dyDescent="0.15">
      <c r="J239" s="193" t="str">
        <f t="shared" si="5"/>
        <v/>
      </c>
    </row>
    <row r="240" spans="10:10" x14ac:dyDescent="0.15">
      <c r="J240" s="193" t="str">
        <f t="shared" si="5"/>
        <v/>
      </c>
    </row>
    <row r="241" spans="10:10" x14ac:dyDescent="0.15">
      <c r="J241" s="193" t="str">
        <f t="shared" si="5"/>
        <v/>
      </c>
    </row>
    <row r="242" spans="10:10" x14ac:dyDescent="0.15">
      <c r="J242" s="193" t="str">
        <f t="shared" si="5"/>
        <v/>
      </c>
    </row>
    <row r="243" spans="10:10" x14ac:dyDescent="0.15">
      <c r="J243" s="193" t="str">
        <f t="shared" si="5"/>
        <v/>
      </c>
    </row>
    <row r="244" spans="10:10" x14ac:dyDescent="0.15">
      <c r="J244" s="193" t="str">
        <f t="shared" si="5"/>
        <v/>
      </c>
    </row>
    <row r="245" spans="10:10" x14ac:dyDescent="0.15">
      <c r="J245" s="193" t="str">
        <f t="shared" si="5"/>
        <v/>
      </c>
    </row>
    <row r="246" spans="10:10" x14ac:dyDescent="0.15">
      <c r="J246" s="193" t="str">
        <f t="shared" si="5"/>
        <v/>
      </c>
    </row>
    <row r="247" spans="10:10" x14ac:dyDescent="0.15">
      <c r="J247" s="193" t="str">
        <f t="shared" si="5"/>
        <v/>
      </c>
    </row>
    <row r="248" spans="10:10" x14ac:dyDescent="0.15">
      <c r="J248" s="193" t="str">
        <f t="shared" si="5"/>
        <v/>
      </c>
    </row>
    <row r="249" spans="10:10" x14ac:dyDescent="0.15">
      <c r="J249" s="193" t="str">
        <f t="shared" si="5"/>
        <v/>
      </c>
    </row>
    <row r="250" spans="10:10" x14ac:dyDescent="0.15">
      <c r="J250" s="193" t="str">
        <f t="shared" si="5"/>
        <v/>
      </c>
    </row>
    <row r="251" spans="10:10" x14ac:dyDescent="0.15">
      <c r="J251" s="193" t="str">
        <f t="shared" si="5"/>
        <v/>
      </c>
    </row>
    <row r="252" spans="10:10" x14ac:dyDescent="0.15">
      <c r="J252" s="193" t="str">
        <f t="shared" si="5"/>
        <v/>
      </c>
    </row>
    <row r="253" spans="10:10" x14ac:dyDescent="0.15">
      <c r="J253" s="193" t="str">
        <f t="shared" si="5"/>
        <v/>
      </c>
    </row>
    <row r="254" spans="10:10" x14ac:dyDescent="0.15">
      <c r="J254" s="193" t="str">
        <f t="shared" si="5"/>
        <v/>
      </c>
    </row>
    <row r="255" spans="10:10" x14ac:dyDescent="0.15">
      <c r="J255" s="193" t="str">
        <f t="shared" si="5"/>
        <v/>
      </c>
    </row>
    <row r="256" spans="10:10" x14ac:dyDescent="0.15">
      <c r="J256" s="193" t="str">
        <f t="shared" si="5"/>
        <v/>
      </c>
    </row>
    <row r="257" spans="10:10" x14ac:dyDescent="0.15">
      <c r="J257" s="193" t="str">
        <f t="shared" si="5"/>
        <v/>
      </c>
    </row>
    <row r="258" spans="10:10" x14ac:dyDescent="0.15">
      <c r="J258" s="193" t="str">
        <f t="shared" si="5"/>
        <v/>
      </c>
    </row>
    <row r="259" spans="10:10" x14ac:dyDescent="0.15">
      <c r="J259" s="193" t="str">
        <f t="shared" si="5"/>
        <v/>
      </c>
    </row>
    <row r="260" spans="10:10" x14ac:dyDescent="0.15">
      <c r="J260" s="193" t="str">
        <f t="shared" si="5"/>
        <v/>
      </c>
    </row>
    <row r="261" spans="10:10" x14ac:dyDescent="0.15">
      <c r="J261" s="193" t="str">
        <f t="shared" si="5"/>
        <v/>
      </c>
    </row>
    <row r="262" spans="10:10" x14ac:dyDescent="0.15">
      <c r="J262" s="193" t="str">
        <f t="shared" si="5"/>
        <v/>
      </c>
    </row>
    <row r="263" spans="10:10" x14ac:dyDescent="0.15">
      <c r="J263" s="193" t="str">
        <f t="shared" si="5"/>
        <v/>
      </c>
    </row>
    <row r="264" spans="10:10" x14ac:dyDescent="0.15">
      <c r="J264" s="193" t="str">
        <f t="shared" si="5"/>
        <v/>
      </c>
    </row>
    <row r="265" spans="10:10" x14ac:dyDescent="0.15">
      <c r="J265" s="193" t="str">
        <f t="shared" si="5"/>
        <v/>
      </c>
    </row>
    <row r="266" spans="10:10" x14ac:dyDescent="0.15">
      <c r="J266" s="193" t="str">
        <f t="shared" si="5"/>
        <v/>
      </c>
    </row>
    <row r="267" spans="10:10" x14ac:dyDescent="0.15">
      <c r="J267" s="193" t="str">
        <f t="shared" si="5"/>
        <v/>
      </c>
    </row>
    <row r="268" spans="10:10" x14ac:dyDescent="0.15">
      <c r="J268" s="193" t="str">
        <f t="shared" si="5"/>
        <v/>
      </c>
    </row>
    <row r="269" spans="10:10" x14ac:dyDescent="0.15">
      <c r="J269" s="193" t="str">
        <f t="shared" si="5"/>
        <v/>
      </c>
    </row>
    <row r="270" spans="10:10" x14ac:dyDescent="0.15">
      <c r="J270" s="193" t="str">
        <f t="shared" si="5"/>
        <v/>
      </c>
    </row>
    <row r="271" spans="10:10" x14ac:dyDescent="0.15">
      <c r="J271" s="193" t="str">
        <f t="shared" si="5"/>
        <v/>
      </c>
    </row>
    <row r="272" spans="10:10" x14ac:dyDescent="0.15">
      <c r="J272" s="193" t="str">
        <f t="shared" si="5"/>
        <v/>
      </c>
    </row>
    <row r="273" spans="10:10" x14ac:dyDescent="0.15">
      <c r="J273" s="193" t="str">
        <f t="shared" si="5"/>
        <v/>
      </c>
    </row>
    <row r="274" spans="10:10" x14ac:dyDescent="0.15">
      <c r="J274" s="193" t="str">
        <f t="shared" si="5"/>
        <v/>
      </c>
    </row>
    <row r="275" spans="10:10" x14ac:dyDescent="0.15">
      <c r="J275" s="193" t="str">
        <f t="shared" si="5"/>
        <v/>
      </c>
    </row>
    <row r="276" spans="10:10" x14ac:dyDescent="0.15">
      <c r="J276" s="193" t="str">
        <f t="shared" si="5"/>
        <v/>
      </c>
    </row>
    <row r="277" spans="10:10" x14ac:dyDescent="0.15">
      <c r="J277" s="193" t="str">
        <f t="shared" si="5"/>
        <v/>
      </c>
    </row>
    <row r="278" spans="10:10" x14ac:dyDescent="0.15">
      <c r="J278" s="193" t="str">
        <f t="shared" si="5"/>
        <v/>
      </c>
    </row>
    <row r="279" spans="10:10" x14ac:dyDescent="0.15">
      <c r="J279" s="193" t="str">
        <f t="shared" si="5"/>
        <v/>
      </c>
    </row>
    <row r="280" spans="10:10" x14ac:dyDescent="0.15">
      <c r="J280" s="193" t="str">
        <f t="shared" si="5"/>
        <v/>
      </c>
    </row>
    <row r="281" spans="10:10" x14ac:dyDescent="0.15">
      <c r="J281" s="193" t="str">
        <f t="shared" si="5"/>
        <v/>
      </c>
    </row>
    <row r="282" spans="10:10" x14ac:dyDescent="0.15">
      <c r="J282" s="193" t="str">
        <f t="shared" si="5"/>
        <v/>
      </c>
    </row>
    <row r="283" spans="10:10" x14ac:dyDescent="0.15">
      <c r="J283" s="193" t="str">
        <f t="shared" si="5"/>
        <v/>
      </c>
    </row>
    <row r="284" spans="10:10" x14ac:dyDescent="0.15">
      <c r="J284" s="193" t="str">
        <f t="shared" si="5"/>
        <v/>
      </c>
    </row>
    <row r="285" spans="10:10" x14ac:dyDescent="0.15">
      <c r="J285" s="193" t="str">
        <f t="shared" si="5"/>
        <v/>
      </c>
    </row>
    <row r="286" spans="10:10" x14ac:dyDescent="0.15">
      <c r="J286" s="193" t="str">
        <f t="shared" si="5"/>
        <v/>
      </c>
    </row>
    <row r="287" spans="10:10" x14ac:dyDescent="0.15">
      <c r="J287" s="193" t="str">
        <f t="shared" si="5"/>
        <v/>
      </c>
    </row>
    <row r="288" spans="10:10" x14ac:dyDescent="0.15">
      <c r="J288" s="193" t="str">
        <f t="shared" si="5"/>
        <v/>
      </c>
    </row>
    <row r="289" spans="10:10" x14ac:dyDescent="0.15">
      <c r="J289" s="193" t="str">
        <f t="shared" ref="J289:J324" si="6">IF(H289=0,"",F289*0.22)</f>
        <v/>
      </c>
    </row>
    <row r="290" spans="10:10" x14ac:dyDescent="0.15">
      <c r="J290" s="193" t="str">
        <f t="shared" si="6"/>
        <v/>
      </c>
    </row>
    <row r="291" spans="10:10" x14ac:dyDescent="0.15">
      <c r="J291" s="193" t="str">
        <f t="shared" si="6"/>
        <v/>
      </c>
    </row>
    <row r="292" spans="10:10" x14ac:dyDescent="0.15">
      <c r="J292" s="193" t="str">
        <f t="shared" si="6"/>
        <v/>
      </c>
    </row>
    <row r="293" spans="10:10" x14ac:dyDescent="0.15">
      <c r="J293" s="193" t="str">
        <f t="shared" si="6"/>
        <v/>
      </c>
    </row>
    <row r="294" spans="10:10" x14ac:dyDescent="0.15">
      <c r="J294" s="193" t="str">
        <f t="shared" si="6"/>
        <v/>
      </c>
    </row>
    <row r="295" spans="10:10" x14ac:dyDescent="0.15">
      <c r="J295" s="193" t="str">
        <f t="shared" si="6"/>
        <v/>
      </c>
    </row>
    <row r="296" spans="10:10" x14ac:dyDescent="0.15">
      <c r="J296" s="193" t="str">
        <f t="shared" si="6"/>
        <v/>
      </c>
    </row>
    <row r="297" spans="10:10" x14ac:dyDescent="0.15">
      <c r="J297" s="193" t="str">
        <f t="shared" si="6"/>
        <v/>
      </c>
    </row>
    <row r="298" spans="10:10" x14ac:dyDescent="0.15">
      <c r="J298" s="193" t="str">
        <f t="shared" si="6"/>
        <v/>
      </c>
    </row>
    <row r="299" spans="10:10" x14ac:dyDescent="0.15">
      <c r="J299" s="193" t="str">
        <f t="shared" si="6"/>
        <v/>
      </c>
    </row>
    <row r="300" spans="10:10" x14ac:dyDescent="0.15">
      <c r="J300" s="193" t="str">
        <f t="shared" si="6"/>
        <v/>
      </c>
    </row>
    <row r="301" spans="10:10" x14ac:dyDescent="0.15">
      <c r="J301" s="193" t="str">
        <f t="shared" si="6"/>
        <v/>
      </c>
    </row>
    <row r="302" spans="10:10" x14ac:dyDescent="0.15">
      <c r="J302" s="193" t="str">
        <f t="shared" si="6"/>
        <v/>
      </c>
    </row>
    <row r="303" spans="10:10" x14ac:dyDescent="0.15">
      <c r="J303" s="193" t="str">
        <f t="shared" si="6"/>
        <v/>
      </c>
    </row>
    <row r="304" spans="10:10" x14ac:dyDescent="0.15">
      <c r="J304" s="193" t="str">
        <f t="shared" si="6"/>
        <v/>
      </c>
    </row>
    <row r="305" spans="10:10" x14ac:dyDescent="0.15">
      <c r="J305" s="193" t="str">
        <f t="shared" si="6"/>
        <v/>
      </c>
    </row>
    <row r="306" spans="10:10" x14ac:dyDescent="0.15">
      <c r="J306" s="193" t="str">
        <f t="shared" si="6"/>
        <v/>
      </c>
    </row>
    <row r="307" spans="10:10" x14ac:dyDescent="0.15">
      <c r="J307" s="193" t="str">
        <f t="shared" si="6"/>
        <v/>
      </c>
    </row>
    <row r="308" spans="10:10" x14ac:dyDescent="0.15">
      <c r="J308" s="193" t="str">
        <f t="shared" si="6"/>
        <v/>
      </c>
    </row>
    <row r="309" spans="10:10" x14ac:dyDescent="0.15">
      <c r="J309" s="193" t="str">
        <f t="shared" si="6"/>
        <v/>
      </c>
    </row>
    <row r="310" spans="10:10" x14ac:dyDescent="0.15">
      <c r="J310" s="193" t="str">
        <f t="shared" si="6"/>
        <v/>
      </c>
    </row>
    <row r="311" spans="10:10" x14ac:dyDescent="0.15">
      <c r="J311" s="193" t="str">
        <f t="shared" si="6"/>
        <v/>
      </c>
    </row>
    <row r="312" spans="10:10" x14ac:dyDescent="0.15">
      <c r="J312" s="193" t="str">
        <f t="shared" si="6"/>
        <v/>
      </c>
    </row>
    <row r="313" spans="10:10" x14ac:dyDescent="0.15">
      <c r="J313" s="193" t="str">
        <f t="shared" si="6"/>
        <v/>
      </c>
    </row>
    <row r="314" spans="10:10" x14ac:dyDescent="0.15">
      <c r="J314" s="193" t="str">
        <f t="shared" si="6"/>
        <v/>
      </c>
    </row>
    <row r="315" spans="10:10" x14ac:dyDescent="0.15">
      <c r="J315" s="193" t="str">
        <f t="shared" si="6"/>
        <v/>
      </c>
    </row>
    <row r="316" spans="10:10" x14ac:dyDescent="0.15">
      <c r="J316" s="193" t="str">
        <f t="shared" si="6"/>
        <v/>
      </c>
    </row>
    <row r="317" spans="10:10" x14ac:dyDescent="0.15">
      <c r="J317" s="193" t="str">
        <f t="shared" si="6"/>
        <v/>
      </c>
    </row>
    <row r="318" spans="10:10" x14ac:dyDescent="0.15">
      <c r="J318" s="193" t="str">
        <f t="shared" si="6"/>
        <v/>
      </c>
    </row>
    <row r="319" spans="10:10" x14ac:dyDescent="0.15">
      <c r="J319" s="193" t="str">
        <f t="shared" si="6"/>
        <v/>
      </c>
    </row>
    <row r="320" spans="10:10" x14ac:dyDescent="0.15">
      <c r="J320" s="193" t="str">
        <f t="shared" si="6"/>
        <v/>
      </c>
    </row>
    <row r="321" spans="10:10" x14ac:dyDescent="0.15">
      <c r="J321" s="193" t="str">
        <f t="shared" si="6"/>
        <v/>
      </c>
    </row>
    <row r="322" spans="10:10" x14ac:dyDescent="0.15">
      <c r="J322" s="193" t="str">
        <f t="shared" si="6"/>
        <v/>
      </c>
    </row>
    <row r="323" spans="10:10" x14ac:dyDescent="0.15">
      <c r="J323" s="193" t="str">
        <f t="shared" si="6"/>
        <v/>
      </c>
    </row>
    <row r="324" spans="10:10" x14ac:dyDescent="0.15">
      <c r="J324" s="193" t="str">
        <f t="shared" si="6"/>
        <v/>
      </c>
    </row>
  </sheetData>
  <pageMargins left="0.59" right="0.39" top="0.98425196850393704" bottom="0.98425196850393704" header="0.51181102362204722" footer="0.61"/>
  <pageSetup paperSize="9" orientation="portrait" horizontalDpi="300" verticalDpi="300"/>
  <headerFooter>
    <oddFooter>&amp;C&amp;"Times New Roman,Obyčejné"&amp;9Stránka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5"/>
  <sheetViews>
    <sheetView workbookViewId="0">
      <selection activeCell="H28" sqref="H28"/>
    </sheetView>
  </sheetViews>
  <sheetFormatPr baseColWidth="10" defaultColWidth="11.6640625" defaultRowHeight="12" x14ac:dyDescent="0.15"/>
  <cols>
    <col min="1" max="1" width="8.6640625" style="191" customWidth="1"/>
    <col min="2" max="2" width="32.33203125" style="193" customWidth="1"/>
    <col min="3" max="3" width="4.33203125" style="193" customWidth="1"/>
    <col min="4" max="4" width="6.83203125" style="194" customWidth="1"/>
    <col min="5" max="5" width="9.5" style="194" customWidth="1"/>
    <col min="6" max="6" width="9.83203125" style="226" customWidth="1"/>
    <col min="7" max="16384" width="11.6640625" style="193"/>
  </cols>
  <sheetData>
    <row r="1" spans="1:10" ht="13" x14ac:dyDescent="0.15">
      <c r="B1" s="192" t="s">
        <v>823</v>
      </c>
      <c r="F1" s="193"/>
    </row>
    <row r="2" spans="1:10" x14ac:dyDescent="0.15">
      <c r="B2" s="367" t="s">
        <v>1113</v>
      </c>
      <c r="F2" s="193"/>
    </row>
    <row r="3" spans="1:10" x14ac:dyDescent="0.15">
      <c r="B3" s="196" t="s">
        <v>1140</v>
      </c>
      <c r="F3" s="193"/>
    </row>
    <row r="4" spans="1:10" x14ac:dyDescent="0.15">
      <c r="B4" s="193" t="s">
        <v>826</v>
      </c>
      <c r="D4" s="198"/>
      <c r="E4" s="198" t="s">
        <v>827</v>
      </c>
      <c r="F4" s="193"/>
    </row>
    <row r="5" spans="1:10" x14ac:dyDescent="0.15">
      <c r="A5" s="381" t="s">
        <v>828</v>
      </c>
      <c r="B5" s="382" t="s">
        <v>829</v>
      </c>
      <c r="C5" s="382" t="s">
        <v>830</v>
      </c>
      <c r="D5" s="383" t="s">
        <v>117</v>
      </c>
      <c r="E5" s="383" t="s">
        <v>831</v>
      </c>
      <c r="F5" s="384" t="s">
        <v>907</v>
      </c>
      <c r="G5" s="203"/>
    </row>
    <row r="6" spans="1:10" s="210" customFormat="1" x14ac:dyDescent="0.15">
      <c r="A6" s="204"/>
      <c r="B6" s="233" t="s">
        <v>1141</v>
      </c>
      <c r="D6" s="216"/>
      <c r="E6" s="216"/>
      <c r="F6" s="213"/>
    </row>
    <row r="7" spans="1:10" s="210" customFormat="1" x14ac:dyDescent="0.15">
      <c r="A7" s="204" t="s">
        <v>1142</v>
      </c>
      <c r="B7" s="210" t="s">
        <v>1143</v>
      </c>
      <c r="C7" s="210" t="s">
        <v>174</v>
      </c>
      <c r="D7" s="216">
        <v>20</v>
      </c>
      <c r="E7" s="216">
        <v>0</v>
      </c>
      <c r="F7" s="213">
        <f t="shared" ref="F7:F24" si="0">D7*E7</f>
        <v>0</v>
      </c>
    </row>
    <row r="8" spans="1:10" s="210" customFormat="1" x14ac:dyDescent="0.15">
      <c r="A8" s="209" t="s">
        <v>1144</v>
      </c>
      <c r="B8" s="210" t="s">
        <v>1145</v>
      </c>
      <c r="C8" s="210" t="s">
        <v>174</v>
      </c>
      <c r="D8" s="216">
        <v>12</v>
      </c>
      <c r="E8" s="216">
        <v>0</v>
      </c>
      <c r="F8" s="213">
        <f t="shared" si="0"/>
        <v>0</v>
      </c>
    </row>
    <row r="9" spans="1:10" s="210" customFormat="1" x14ac:dyDescent="0.15">
      <c r="A9" s="204" t="s">
        <v>1146</v>
      </c>
      <c r="B9" s="210" t="s">
        <v>1147</v>
      </c>
      <c r="C9" s="210" t="s">
        <v>174</v>
      </c>
      <c r="D9" s="216">
        <v>10</v>
      </c>
      <c r="E9" s="216">
        <v>0</v>
      </c>
      <c r="F9" s="213">
        <f t="shared" si="0"/>
        <v>0</v>
      </c>
    </row>
    <row r="10" spans="1:10" s="210" customFormat="1" x14ac:dyDescent="0.15">
      <c r="A10" s="209" t="s">
        <v>1148</v>
      </c>
      <c r="B10" s="210" t="s">
        <v>840</v>
      </c>
      <c r="C10" s="210" t="s">
        <v>380</v>
      </c>
      <c r="D10" s="216">
        <v>80</v>
      </c>
      <c r="E10" s="216">
        <v>0</v>
      </c>
      <c r="F10" s="213">
        <f t="shared" si="0"/>
        <v>0</v>
      </c>
    </row>
    <row r="11" spans="1:10" s="210" customFormat="1" x14ac:dyDescent="0.15">
      <c r="A11" s="204" t="s">
        <v>1149</v>
      </c>
      <c r="B11" s="210" t="s">
        <v>1150</v>
      </c>
      <c r="C11" s="210" t="s">
        <v>380</v>
      </c>
      <c r="D11" s="216">
        <v>12</v>
      </c>
      <c r="E11" s="216">
        <v>0</v>
      </c>
      <c r="F11" s="213">
        <f t="shared" si="0"/>
        <v>0</v>
      </c>
    </row>
    <row r="12" spans="1:10" s="210" customFormat="1" x14ac:dyDescent="0.15">
      <c r="A12" s="209" t="s">
        <v>1151</v>
      </c>
      <c r="B12" s="210" t="s">
        <v>1158</v>
      </c>
      <c r="C12" s="210" t="s">
        <v>174</v>
      </c>
      <c r="D12" s="216">
        <v>20</v>
      </c>
      <c r="E12" s="216">
        <v>0</v>
      </c>
      <c r="F12" s="213">
        <f t="shared" si="0"/>
        <v>0</v>
      </c>
    </row>
    <row r="13" spans="1:10" s="210" customFormat="1" x14ac:dyDescent="0.15">
      <c r="A13" s="204" t="s">
        <v>1153</v>
      </c>
      <c r="B13" s="210" t="s">
        <v>1160</v>
      </c>
      <c r="C13" s="210" t="s">
        <v>174</v>
      </c>
      <c r="D13" s="216">
        <v>12</v>
      </c>
      <c r="E13" s="216">
        <v>0</v>
      </c>
      <c r="F13" s="213">
        <f t="shared" si="0"/>
        <v>0</v>
      </c>
    </row>
    <row r="14" spans="1:10" s="210" customFormat="1" x14ac:dyDescent="0.15">
      <c r="A14" s="209" t="s">
        <v>1155</v>
      </c>
      <c r="B14" s="210" t="s">
        <v>1162</v>
      </c>
      <c r="C14" s="210" t="s">
        <v>174</v>
      </c>
      <c r="D14" s="216">
        <v>10</v>
      </c>
      <c r="E14" s="216">
        <v>0</v>
      </c>
      <c r="F14" s="213">
        <f t="shared" si="0"/>
        <v>0</v>
      </c>
    </row>
    <row r="15" spans="1:10" s="220" customFormat="1" x14ac:dyDescent="0.15">
      <c r="A15" s="204" t="s">
        <v>1157</v>
      </c>
      <c r="B15" s="210" t="s">
        <v>1166</v>
      </c>
      <c r="C15" s="210" t="s">
        <v>380</v>
      </c>
      <c r="D15" s="216">
        <v>2</v>
      </c>
      <c r="E15" s="216">
        <v>0</v>
      </c>
      <c r="F15" s="213">
        <f t="shared" si="0"/>
        <v>0</v>
      </c>
      <c r="H15" s="210"/>
      <c r="J15" s="210"/>
    </row>
    <row r="16" spans="1:10" s="220" customFormat="1" x14ac:dyDescent="0.15">
      <c r="A16" s="209" t="s">
        <v>1159</v>
      </c>
      <c r="B16" s="210" t="s">
        <v>1172</v>
      </c>
      <c r="C16" s="210" t="s">
        <v>380</v>
      </c>
      <c r="D16" s="216">
        <v>12</v>
      </c>
      <c r="E16" s="216">
        <v>0</v>
      </c>
      <c r="F16" s="213">
        <f t="shared" si="0"/>
        <v>0</v>
      </c>
      <c r="H16" s="210"/>
      <c r="J16" s="210"/>
    </row>
    <row r="17" spans="1:10" s="220" customFormat="1" x14ac:dyDescent="0.15">
      <c r="A17" s="204" t="s">
        <v>1161</v>
      </c>
      <c r="B17" s="210" t="s">
        <v>1176</v>
      </c>
      <c r="C17" s="210" t="s">
        <v>380</v>
      </c>
      <c r="D17" s="216">
        <v>2</v>
      </c>
      <c r="E17" s="216">
        <v>0</v>
      </c>
      <c r="F17" s="213">
        <f t="shared" si="0"/>
        <v>0</v>
      </c>
      <c r="H17" s="210"/>
      <c r="J17" s="210"/>
    </row>
    <row r="18" spans="1:10" s="220" customFormat="1" x14ac:dyDescent="0.15">
      <c r="A18" s="209" t="s">
        <v>1163</v>
      </c>
      <c r="B18" s="210" t="s">
        <v>1178</v>
      </c>
      <c r="C18" s="210" t="s">
        <v>380</v>
      </c>
      <c r="D18" s="216">
        <v>4</v>
      </c>
      <c r="E18" s="216">
        <v>0</v>
      </c>
      <c r="F18" s="213">
        <f t="shared" si="0"/>
        <v>0</v>
      </c>
      <c r="H18" s="210"/>
      <c r="J18" s="210"/>
    </row>
    <row r="19" spans="1:10" s="220" customFormat="1" x14ac:dyDescent="0.15">
      <c r="A19" s="204" t="s">
        <v>1165</v>
      </c>
      <c r="B19" s="210" t="s">
        <v>1180</v>
      </c>
      <c r="C19" s="210" t="s">
        <v>380</v>
      </c>
      <c r="D19" s="216">
        <v>2</v>
      </c>
      <c r="E19" s="216">
        <v>0</v>
      </c>
      <c r="F19" s="213">
        <f>D19*E19</f>
        <v>0</v>
      </c>
      <c r="H19" s="210"/>
      <c r="J19" s="210"/>
    </row>
    <row r="20" spans="1:10" s="220" customFormat="1" x14ac:dyDescent="0.15">
      <c r="A20" s="209" t="s">
        <v>1167</v>
      </c>
      <c r="B20" s="210" t="s">
        <v>1200</v>
      </c>
      <c r="C20" s="210" t="s">
        <v>380</v>
      </c>
      <c r="D20" s="216">
        <v>2</v>
      </c>
      <c r="E20" s="216">
        <v>0</v>
      </c>
      <c r="F20" s="213">
        <f>D20*E20</f>
        <v>0</v>
      </c>
      <c r="H20" s="210"/>
      <c r="J20" s="210"/>
    </row>
    <row r="21" spans="1:10" s="220" customFormat="1" x14ac:dyDescent="0.15">
      <c r="A21" s="204" t="s">
        <v>1169</v>
      </c>
      <c r="B21" s="210" t="s">
        <v>1201</v>
      </c>
      <c r="C21" s="210" t="s">
        <v>380</v>
      </c>
      <c r="D21" s="216">
        <v>2</v>
      </c>
      <c r="E21" s="216">
        <v>0</v>
      </c>
      <c r="F21" s="213">
        <f>D21*E21</f>
        <v>0</v>
      </c>
      <c r="H21" s="210"/>
      <c r="J21" s="210"/>
    </row>
    <row r="22" spans="1:10" s="210" customFormat="1" ht="24" x14ac:dyDescent="0.15">
      <c r="A22" s="209" t="s">
        <v>1171</v>
      </c>
      <c r="B22" s="215" t="s">
        <v>1202</v>
      </c>
      <c r="C22" s="210" t="s">
        <v>380</v>
      </c>
      <c r="D22" s="216">
        <v>1</v>
      </c>
      <c r="E22" s="216">
        <v>0</v>
      </c>
      <c r="F22" s="213">
        <f t="shared" si="0"/>
        <v>0</v>
      </c>
    </row>
    <row r="23" spans="1:10" s="210" customFormat="1" x14ac:dyDescent="0.15">
      <c r="A23" s="204" t="s">
        <v>1173</v>
      </c>
      <c r="B23" s="210" t="s">
        <v>1190</v>
      </c>
      <c r="C23" s="210" t="s">
        <v>380</v>
      </c>
      <c r="D23" s="216">
        <f>SUM(D18:D21)</f>
        <v>10</v>
      </c>
      <c r="E23" s="216">
        <v>0</v>
      </c>
      <c r="F23" s="213">
        <f t="shared" si="0"/>
        <v>0</v>
      </c>
    </row>
    <row r="24" spans="1:10" s="210" customFormat="1" x14ac:dyDescent="0.15">
      <c r="A24" s="209" t="s">
        <v>1175</v>
      </c>
      <c r="B24" s="210" t="s">
        <v>1192</v>
      </c>
      <c r="C24" s="210" t="s">
        <v>885</v>
      </c>
      <c r="D24" s="216">
        <v>1</v>
      </c>
      <c r="E24" s="216">
        <v>0</v>
      </c>
      <c r="F24" s="213">
        <f t="shared" si="0"/>
        <v>0</v>
      </c>
    </row>
    <row r="25" spans="1:10" x14ac:dyDescent="0.15">
      <c r="A25" s="204" t="s">
        <v>1177</v>
      </c>
      <c r="B25" s="210" t="s">
        <v>1194</v>
      </c>
      <c r="C25" s="193" t="s">
        <v>174</v>
      </c>
      <c r="D25" s="225">
        <f>SUM(D7:D9)</f>
        <v>42</v>
      </c>
      <c r="E25" s="216">
        <v>0</v>
      </c>
      <c r="F25" s="213">
        <f>D25*E25</f>
        <v>0</v>
      </c>
      <c r="J25" s="193" t="str">
        <f t="shared" ref="J25:J88" si="1">IF(H25=0,"",F25*0.22)</f>
        <v/>
      </c>
    </row>
    <row r="26" spans="1:10" x14ac:dyDescent="0.15">
      <c r="A26" s="209" t="s">
        <v>1179</v>
      </c>
      <c r="B26" s="210" t="s">
        <v>1198</v>
      </c>
      <c r="C26" s="193" t="s">
        <v>174</v>
      </c>
      <c r="D26" s="225">
        <f>SUM(D25:D25)</f>
        <v>42</v>
      </c>
      <c r="E26" s="216">
        <v>0</v>
      </c>
      <c r="F26" s="213">
        <f>D26*E26</f>
        <v>0</v>
      </c>
      <c r="J26" s="193" t="str">
        <f t="shared" si="1"/>
        <v/>
      </c>
    </row>
    <row r="27" spans="1:10" x14ac:dyDescent="0.15">
      <c r="A27" s="204" t="s">
        <v>1181</v>
      </c>
      <c r="B27" s="217" t="s">
        <v>897</v>
      </c>
      <c r="C27" s="193" t="s">
        <v>885</v>
      </c>
      <c r="D27" s="225">
        <v>1</v>
      </c>
      <c r="E27" s="216">
        <v>0</v>
      </c>
      <c r="F27" s="213">
        <f>D27*E27</f>
        <v>0</v>
      </c>
      <c r="J27" s="193" t="str">
        <f t="shared" si="1"/>
        <v/>
      </c>
    </row>
    <row r="28" spans="1:10" x14ac:dyDescent="0.15">
      <c r="D28" s="225"/>
      <c r="E28" s="225"/>
      <c r="F28" s="385">
        <f>SUM(F7:F27)</f>
        <v>0</v>
      </c>
      <c r="J28" s="193" t="str">
        <f t="shared" si="1"/>
        <v/>
      </c>
    </row>
    <row r="29" spans="1:10" x14ac:dyDescent="0.15">
      <c r="D29" s="225"/>
      <c r="E29" s="225"/>
      <c r="J29" s="193" t="str">
        <f t="shared" si="1"/>
        <v/>
      </c>
    </row>
    <row r="30" spans="1:10" x14ac:dyDescent="0.15">
      <c r="F30" s="230">
        <f>SUM(F6:F28)</f>
        <v>0</v>
      </c>
      <c r="J30" s="193" t="str">
        <f t="shared" si="1"/>
        <v/>
      </c>
    </row>
    <row r="31" spans="1:10" x14ac:dyDescent="0.15">
      <c r="J31" s="193" t="str">
        <f t="shared" si="1"/>
        <v/>
      </c>
    </row>
    <row r="32" spans="1:10" s="195" customFormat="1" x14ac:dyDescent="0.15">
      <c r="A32" s="228"/>
      <c r="D32" s="231"/>
      <c r="E32" s="231"/>
      <c r="F32" s="230"/>
      <c r="H32" s="193"/>
      <c r="J32" s="193" t="str">
        <f t="shared" si="1"/>
        <v/>
      </c>
    </row>
    <row r="33" spans="1:10" x14ac:dyDescent="0.15">
      <c r="B33" s="233"/>
      <c r="J33" s="193" t="str">
        <f t="shared" si="1"/>
        <v/>
      </c>
    </row>
    <row r="34" spans="1:10" s="195" customFormat="1" x14ac:dyDescent="0.15">
      <c r="A34" s="228"/>
      <c r="B34" s="193"/>
      <c r="D34" s="231"/>
      <c r="E34" s="231"/>
      <c r="F34" s="230"/>
      <c r="H34" s="193"/>
      <c r="J34" s="193" t="str">
        <f t="shared" si="1"/>
        <v/>
      </c>
    </row>
    <row r="35" spans="1:10" x14ac:dyDescent="0.15">
      <c r="J35" s="193" t="str">
        <f t="shared" si="1"/>
        <v/>
      </c>
    </row>
    <row r="36" spans="1:10" x14ac:dyDescent="0.15">
      <c r="J36" s="193" t="str">
        <f t="shared" si="1"/>
        <v/>
      </c>
    </row>
    <row r="37" spans="1:10" x14ac:dyDescent="0.15">
      <c r="J37" s="193" t="str">
        <f t="shared" si="1"/>
        <v/>
      </c>
    </row>
    <row r="38" spans="1:10" x14ac:dyDescent="0.15">
      <c r="J38" s="193" t="str">
        <f t="shared" si="1"/>
        <v/>
      </c>
    </row>
    <row r="39" spans="1:10" x14ac:dyDescent="0.15">
      <c r="J39" s="193" t="str">
        <f t="shared" si="1"/>
        <v/>
      </c>
    </row>
    <row r="40" spans="1:10" x14ac:dyDescent="0.15">
      <c r="J40" s="193" t="str">
        <f t="shared" si="1"/>
        <v/>
      </c>
    </row>
    <row r="41" spans="1:10" x14ac:dyDescent="0.15">
      <c r="J41" s="193" t="str">
        <f t="shared" si="1"/>
        <v/>
      </c>
    </row>
    <row r="42" spans="1:10" x14ac:dyDescent="0.15">
      <c r="J42" s="193" t="str">
        <f t="shared" si="1"/>
        <v/>
      </c>
    </row>
    <row r="43" spans="1:10" x14ac:dyDescent="0.15">
      <c r="J43" s="193" t="str">
        <f t="shared" si="1"/>
        <v/>
      </c>
    </row>
    <row r="44" spans="1:10" x14ac:dyDescent="0.15">
      <c r="J44" s="193" t="str">
        <f t="shared" si="1"/>
        <v/>
      </c>
    </row>
    <row r="45" spans="1:10" x14ac:dyDescent="0.15">
      <c r="J45" s="193" t="str">
        <f t="shared" si="1"/>
        <v/>
      </c>
    </row>
    <row r="46" spans="1:10" x14ac:dyDescent="0.15">
      <c r="J46" s="193" t="str">
        <f t="shared" si="1"/>
        <v/>
      </c>
    </row>
    <row r="47" spans="1:10" x14ac:dyDescent="0.15">
      <c r="J47" s="193" t="str">
        <f t="shared" si="1"/>
        <v/>
      </c>
    </row>
    <row r="48" spans="1:10" x14ac:dyDescent="0.15">
      <c r="J48" s="193" t="str">
        <f t="shared" si="1"/>
        <v/>
      </c>
    </row>
    <row r="49" spans="1:10" x14ac:dyDescent="0.15">
      <c r="J49" s="193" t="str">
        <f t="shared" si="1"/>
        <v/>
      </c>
    </row>
    <row r="50" spans="1:10" x14ac:dyDescent="0.15">
      <c r="J50" s="193" t="str">
        <f t="shared" si="1"/>
        <v/>
      </c>
    </row>
    <row r="51" spans="1:10" x14ac:dyDescent="0.15">
      <c r="J51" s="193" t="str">
        <f t="shared" si="1"/>
        <v/>
      </c>
    </row>
    <row r="52" spans="1:10" x14ac:dyDescent="0.15">
      <c r="J52" s="193" t="str">
        <f t="shared" si="1"/>
        <v/>
      </c>
    </row>
    <row r="53" spans="1:10" x14ac:dyDescent="0.15">
      <c r="J53" s="193" t="str">
        <f t="shared" si="1"/>
        <v/>
      </c>
    </row>
    <row r="54" spans="1:10" s="195" customFormat="1" x14ac:dyDescent="0.15">
      <c r="A54" s="228"/>
      <c r="D54" s="231"/>
      <c r="E54" s="231"/>
      <c r="F54" s="230"/>
      <c r="H54" s="193"/>
      <c r="J54" s="193" t="str">
        <f t="shared" si="1"/>
        <v/>
      </c>
    </row>
    <row r="55" spans="1:10" x14ac:dyDescent="0.15">
      <c r="J55" s="193" t="str">
        <f t="shared" si="1"/>
        <v/>
      </c>
    </row>
    <row r="56" spans="1:10" s="195" customFormat="1" x14ac:dyDescent="0.15">
      <c r="A56" s="228"/>
      <c r="D56" s="231"/>
      <c r="E56" s="231"/>
      <c r="F56" s="230"/>
      <c r="H56" s="193"/>
      <c r="J56" s="193" t="str">
        <f t="shared" si="1"/>
        <v/>
      </c>
    </row>
    <row r="57" spans="1:10" x14ac:dyDescent="0.15">
      <c r="J57" s="193" t="str">
        <f t="shared" si="1"/>
        <v/>
      </c>
    </row>
    <row r="58" spans="1:10" x14ac:dyDescent="0.15">
      <c r="J58" s="193" t="str">
        <f t="shared" si="1"/>
        <v/>
      </c>
    </row>
    <row r="59" spans="1:10" x14ac:dyDescent="0.15">
      <c r="J59" s="193" t="str">
        <f t="shared" si="1"/>
        <v/>
      </c>
    </row>
    <row r="60" spans="1:10" x14ac:dyDescent="0.15">
      <c r="J60" s="193" t="str">
        <f t="shared" si="1"/>
        <v/>
      </c>
    </row>
    <row r="61" spans="1:10" x14ac:dyDescent="0.15">
      <c r="J61" s="193" t="str">
        <f t="shared" si="1"/>
        <v/>
      </c>
    </row>
    <row r="62" spans="1:10" x14ac:dyDescent="0.15">
      <c r="J62" s="193" t="str">
        <f t="shared" si="1"/>
        <v/>
      </c>
    </row>
    <row r="63" spans="1:10" x14ac:dyDescent="0.15">
      <c r="J63" s="193" t="str">
        <f t="shared" si="1"/>
        <v/>
      </c>
    </row>
    <row r="64" spans="1:10" x14ac:dyDescent="0.15">
      <c r="J64" s="193" t="str">
        <f t="shared" si="1"/>
        <v/>
      </c>
    </row>
    <row r="65" spans="1:10" x14ac:dyDescent="0.15">
      <c r="J65" s="193" t="str">
        <f t="shared" si="1"/>
        <v/>
      </c>
    </row>
    <row r="66" spans="1:10" s="195" customFormat="1" x14ac:dyDescent="0.15">
      <c r="A66" s="228"/>
      <c r="D66" s="231"/>
      <c r="E66" s="231"/>
      <c r="F66" s="230"/>
      <c r="H66" s="193"/>
      <c r="J66" s="193" t="str">
        <f t="shared" si="1"/>
        <v/>
      </c>
    </row>
    <row r="67" spans="1:10" x14ac:dyDescent="0.15">
      <c r="J67" s="193" t="str">
        <f t="shared" si="1"/>
        <v/>
      </c>
    </row>
    <row r="68" spans="1:10" s="195" customFormat="1" x14ac:dyDescent="0.15">
      <c r="A68" s="228"/>
      <c r="D68" s="231"/>
      <c r="E68" s="231"/>
      <c r="F68" s="230"/>
      <c r="H68" s="193"/>
      <c r="J68" s="193" t="str">
        <f t="shared" si="1"/>
        <v/>
      </c>
    </row>
    <row r="69" spans="1:10" x14ac:dyDescent="0.15">
      <c r="J69" s="193" t="str">
        <f t="shared" si="1"/>
        <v/>
      </c>
    </row>
    <row r="70" spans="1:10" x14ac:dyDescent="0.15">
      <c r="J70" s="193" t="str">
        <f t="shared" si="1"/>
        <v/>
      </c>
    </row>
    <row r="71" spans="1:10" s="195" customFormat="1" x14ac:dyDescent="0.15">
      <c r="A71" s="228"/>
      <c r="D71" s="231"/>
      <c r="E71" s="231"/>
      <c r="F71" s="230"/>
      <c r="H71" s="193"/>
      <c r="J71" s="193" t="str">
        <f t="shared" si="1"/>
        <v/>
      </c>
    </row>
    <row r="72" spans="1:10" x14ac:dyDescent="0.15">
      <c r="J72" s="193" t="str">
        <f t="shared" si="1"/>
        <v/>
      </c>
    </row>
    <row r="73" spans="1:10" s="195" customFormat="1" x14ac:dyDescent="0.15">
      <c r="A73" s="228"/>
      <c r="D73" s="231"/>
      <c r="E73" s="231"/>
      <c r="F73" s="230"/>
      <c r="H73" s="193"/>
      <c r="J73" s="193" t="str">
        <f t="shared" si="1"/>
        <v/>
      </c>
    </row>
    <row r="74" spans="1:10" x14ac:dyDescent="0.15">
      <c r="J74" s="193" t="str">
        <f t="shared" si="1"/>
        <v/>
      </c>
    </row>
    <row r="75" spans="1:10" x14ac:dyDescent="0.15">
      <c r="J75" s="193" t="str">
        <f t="shared" si="1"/>
        <v/>
      </c>
    </row>
    <row r="76" spans="1:10" x14ac:dyDescent="0.15">
      <c r="J76" s="193" t="str">
        <f t="shared" si="1"/>
        <v/>
      </c>
    </row>
    <row r="77" spans="1:10" s="195" customFormat="1" x14ac:dyDescent="0.15">
      <c r="A77" s="228"/>
      <c r="D77" s="231"/>
      <c r="E77" s="231"/>
      <c r="F77" s="230"/>
      <c r="H77" s="193"/>
      <c r="J77" s="193" t="str">
        <f t="shared" si="1"/>
        <v/>
      </c>
    </row>
    <row r="78" spans="1:10" x14ac:dyDescent="0.15">
      <c r="J78" s="193" t="str">
        <f t="shared" si="1"/>
        <v/>
      </c>
    </row>
    <row r="79" spans="1:10" s="195" customFormat="1" x14ac:dyDescent="0.15">
      <c r="A79" s="228"/>
      <c r="D79" s="231"/>
      <c r="E79" s="231"/>
      <c r="F79" s="230"/>
      <c r="H79" s="193"/>
      <c r="J79" s="193" t="str">
        <f t="shared" si="1"/>
        <v/>
      </c>
    </row>
    <row r="80" spans="1:10" x14ac:dyDescent="0.15">
      <c r="J80" s="193" t="str">
        <f t="shared" si="1"/>
        <v/>
      </c>
    </row>
    <row r="81" spans="1:10" x14ac:dyDescent="0.15">
      <c r="J81" s="193" t="str">
        <f t="shared" si="1"/>
        <v/>
      </c>
    </row>
    <row r="82" spans="1:10" s="195" customFormat="1" x14ac:dyDescent="0.15">
      <c r="A82" s="228"/>
      <c r="D82" s="231"/>
      <c r="E82" s="231"/>
      <c r="F82" s="230"/>
      <c r="H82" s="193"/>
      <c r="J82" s="193" t="str">
        <f t="shared" si="1"/>
        <v/>
      </c>
    </row>
    <row r="83" spans="1:10" x14ac:dyDescent="0.15">
      <c r="J83" s="193" t="str">
        <f t="shared" si="1"/>
        <v/>
      </c>
    </row>
    <row r="84" spans="1:10" s="195" customFormat="1" x14ac:dyDescent="0.15">
      <c r="A84" s="228"/>
      <c r="D84" s="231"/>
      <c r="E84" s="231"/>
      <c r="F84" s="230"/>
      <c r="H84" s="193"/>
      <c r="J84" s="193" t="str">
        <f t="shared" si="1"/>
        <v/>
      </c>
    </row>
    <row r="85" spans="1:10" x14ac:dyDescent="0.15">
      <c r="J85" s="193" t="str">
        <f t="shared" si="1"/>
        <v/>
      </c>
    </row>
    <row r="86" spans="1:10" x14ac:dyDescent="0.15">
      <c r="J86" s="193" t="str">
        <f t="shared" si="1"/>
        <v/>
      </c>
    </row>
    <row r="87" spans="1:10" s="195" customFormat="1" x14ac:dyDescent="0.15">
      <c r="A87" s="228"/>
      <c r="D87" s="231"/>
      <c r="E87" s="231"/>
      <c r="F87" s="230"/>
      <c r="H87" s="193"/>
      <c r="J87" s="193" t="str">
        <f t="shared" si="1"/>
        <v/>
      </c>
    </row>
    <row r="88" spans="1:10" x14ac:dyDescent="0.15">
      <c r="J88" s="193" t="str">
        <f t="shared" si="1"/>
        <v/>
      </c>
    </row>
    <row r="89" spans="1:10" s="195" customFormat="1" x14ac:dyDescent="0.15">
      <c r="A89" s="228"/>
      <c r="D89" s="231"/>
      <c r="E89" s="231"/>
      <c r="F89" s="230"/>
      <c r="H89" s="193"/>
      <c r="J89" s="193" t="str">
        <f t="shared" ref="J89:J152" si="2">IF(H89=0,"",F89*0.22)</f>
        <v/>
      </c>
    </row>
    <row r="90" spans="1:10" x14ac:dyDescent="0.15">
      <c r="J90" s="193" t="str">
        <f t="shared" si="2"/>
        <v/>
      </c>
    </row>
    <row r="91" spans="1:10" x14ac:dyDescent="0.15">
      <c r="J91" s="193" t="str">
        <f t="shared" si="2"/>
        <v/>
      </c>
    </row>
    <row r="92" spans="1:10" x14ac:dyDescent="0.15">
      <c r="J92" s="193" t="str">
        <f t="shared" si="2"/>
        <v/>
      </c>
    </row>
    <row r="93" spans="1:10" x14ac:dyDescent="0.15">
      <c r="J93" s="193" t="str">
        <f t="shared" si="2"/>
        <v/>
      </c>
    </row>
    <row r="94" spans="1:10" s="195" customFormat="1" x14ac:dyDescent="0.15">
      <c r="A94" s="228"/>
      <c r="D94" s="231"/>
      <c r="E94" s="231"/>
      <c r="F94" s="230"/>
      <c r="H94" s="193"/>
      <c r="J94" s="193" t="str">
        <f t="shared" si="2"/>
        <v/>
      </c>
    </row>
    <row r="95" spans="1:10" x14ac:dyDescent="0.15">
      <c r="J95" s="193" t="str">
        <f t="shared" si="2"/>
        <v/>
      </c>
    </row>
    <row r="96" spans="1:10" s="195" customFormat="1" x14ac:dyDescent="0.15">
      <c r="A96" s="228"/>
      <c r="D96" s="231"/>
      <c r="E96" s="231"/>
      <c r="F96" s="230"/>
      <c r="H96" s="193"/>
      <c r="J96" s="193" t="str">
        <f t="shared" si="2"/>
        <v/>
      </c>
    </row>
    <row r="97" spans="1:10" x14ac:dyDescent="0.15">
      <c r="J97" s="193" t="str">
        <f t="shared" si="2"/>
        <v/>
      </c>
    </row>
    <row r="98" spans="1:10" x14ac:dyDescent="0.15">
      <c r="J98" s="193" t="str">
        <f t="shared" si="2"/>
        <v/>
      </c>
    </row>
    <row r="99" spans="1:10" s="195" customFormat="1" x14ac:dyDescent="0.15">
      <c r="A99" s="228"/>
      <c r="D99" s="231"/>
      <c r="E99" s="231"/>
      <c r="F99" s="230"/>
      <c r="H99" s="193"/>
      <c r="J99" s="193" t="str">
        <f t="shared" si="2"/>
        <v/>
      </c>
    </row>
    <row r="100" spans="1:10" x14ac:dyDescent="0.15">
      <c r="J100" s="193" t="str">
        <f t="shared" si="2"/>
        <v/>
      </c>
    </row>
    <row r="101" spans="1:10" s="195" customFormat="1" x14ac:dyDescent="0.15">
      <c r="A101" s="228"/>
      <c r="D101" s="231"/>
      <c r="E101" s="231"/>
      <c r="F101" s="230"/>
      <c r="H101" s="193"/>
      <c r="J101" s="193" t="str">
        <f t="shared" si="2"/>
        <v/>
      </c>
    </row>
    <row r="102" spans="1:10" x14ac:dyDescent="0.15">
      <c r="J102" s="193" t="str">
        <f t="shared" si="2"/>
        <v/>
      </c>
    </row>
    <row r="103" spans="1:10" x14ac:dyDescent="0.15">
      <c r="J103" s="193" t="str">
        <f t="shared" si="2"/>
        <v/>
      </c>
    </row>
    <row r="104" spans="1:10" x14ac:dyDescent="0.15">
      <c r="J104" s="193" t="str">
        <f t="shared" si="2"/>
        <v/>
      </c>
    </row>
    <row r="105" spans="1:10" x14ac:dyDescent="0.15">
      <c r="J105" s="193" t="str">
        <f t="shared" si="2"/>
        <v/>
      </c>
    </row>
    <row r="106" spans="1:10" x14ac:dyDescent="0.15">
      <c r="J106" s="193" t="str">
        <f t="shared" si="2"/>
        <v/>
      </c>
    </row>
    <row r="107" spans="1:10" x14ac:dyDescent="0.15">
      <c r="J107" s="193" t="str">
        <f t="shared" si="2"/>
        <v/>
      </c>
    </row>
    <row r="108" spans="1:10" x14ac:dyDescent="0.15">
      <c r="J108" s="193" t="str">
        <f t="shared" si="2"/>
        <v/>
      </c>
    </row>
    <row r="109" spans="1:10" x14ac:dyDescent="0.15">
      <c r="J109" s="193" t="str">
        <f t="shared" si="2"/>
        <v/>
      </c>
    </row>
    <row r="110" spans="1:10" x14ac:dyDescent="0.15">
      <c r="J110" s="193" t="str">
        <f t="shared" si="2"/>
        <v/>
      </c>
    </row>
    <row r="111" spans="1:10" x14ac:dyDescent="0.15">
      <c r="J111" s="193" t="str">
        <f t="shared" si="2"/>
        <v/>
      </c>
    </row>
    <row r="112" spans="1:10" x14ac:dyDescent="0.15">
      <c r="J112" s="193" t="str">
        <f t="shared" si="2"/>
        <v/>
      </c>
    </row>
    <row r="113" spans="1:10" x14ac:dyDescent="0.15">
      <c r="J113" s="193" t="str">
        <f t="shared" si="2"/>
        <v/>
      </c>
    </row>
    <row r="114" spans="1:10" x14ac:dyDescent="0.15">
      <c r="J114" s="193" t="str">
        <f t="shared" si="2"/>
        <v/>
      </c>
    </row>
    <row r="115" spans="1:10" x14ac:dyDescent="0.15">
      <c r="J115" s="193" t="str">
        <f t="shared" si="2"/>
        <v/>
      </c>
    </row>
    <row r="116" spans="1:10" x14ac:dyDescent="0.15">
      <c r="J116" s="193" t="str">
        <f t="shared" si="2"/>
        <v/>
      </c>
    </row>
    <row r="117" spans="1:10" x14ac:dyDescent="0.15">
      <c r="J117" s="193" t="str">
        <f t="shared" si="2"/>
        <v/>
      </c>
    </row>
    <row r="118" spans="1:10" x14ac:dyDescent="0.15">
      <c r="J118" s="193" t="str">
        <f t="shared" si="2"/>
        <v/>
      </c>
    </row>
    <row r="119" spans="1:10" x14ac:dyDescent="0.15">
      <c r="J119" s="193" t="str">
        <f t="shared" si="2"/>
        <v/>
      </c>
    </row>
    <row r="120" spans="1:10" x14ac:dyDescent="0.15">
      <c r="J120" s="193" t="str">
        <f t="shared" si="2"/>
        <v/>
      </c>
    </row>
    <row r="121" spans="1:10" x14ac:dyDescent="0.15">
      <c r="J121" s="193" t="str">
        <f t="shared" si="2"/>
        <v/>
      </c>
    </row>
    <row r="122" spans="1:10" x14ac:dyDescent="0.15">
      <c r="J122" s="193" t="str">
        <f t="shared" si="2"/>
        <v/>
      </c>
    </row>
    <row r="123" spans="1:10" x14ac:dyDescent="0.15">
      <c r="J123" s="193" t="str">
        <f t="shared" si="2"/>
        <v/>
      </c>
    </row>
    <row r="124" spans="1:10" x14ac:dyDescent="0.15">
      <c r="J124" s="193" t="str">
        <f t="shared" si="2"/>
        <v/>
      </c>
    </row>
    <row r="125" spans="1:10" s="195" customFormat="1" x14ac:dyDescent="0.15">
      <c r="A125" s="228"/>
      <c r="D125" s="231"/>
      <c r="E125" s="231"/>
      <c r="F125" s="230"/>
      <c r="H125" s="193"/>
      <c r="J125" s="193" t="str">
        <f t="shared" si="2"/>
        <v/>
      </c>
    </row>
    <row r="126" spans="1:10" x14ac:dyDescent="0.15">
      <c r="J126" s="193" t="str">
        <f t="shared" si="2"/>
        <v/>
      </c>
    </row>
    <row r="127" spans="1:10" s="195" customFormat="1" x14ac:dyDescent="0.15">
      <c r="A127" s="228"/>
      <c r="D127" s="231"/>
      <c r="E127" s="231"/>
      <c r="F127" s="230"/>
      <c r="H127" s="193"/>
      <c r="J127" s="193" t="str">
        <f t="shared" si="2"/>
        <v/>
      </c>
    </row>
    <row r="128" spans="1:10" x14ac:dyDescent="0.15">
      <c r="J128" s="193" t="str">
        <f t="shared" si="2"/>
        <v/>
      </c>
    </row>
    <row r="129" spans="1:10" x14ac:dyDescent="0.15">
      <c r="J129" s="193" t="str">
        <f t="shared" si="2"/>
        <v/>
      </c>
    </row>
    <row r="130" spans="1:10" x14ac:dyDescent="0.15">
      <c r="J130" s="193" t="str">
        <f t="shared" si="2"/>
        <v/>
      </c>
    </row>
    <row r="131" spans="1:10" s="195" customFormat="1" x14ac:dyDescent="0.15">
      <c r="A131" s="228"/>
      <c r="D131" s="231"/>
      <c r="E131" s="231"/>
      <c r="F131" s="230"/>
      <c r="H131" s="193"/>
      <c r="J131" s="193" t="str">
        <f t="shared" si="2"/>
        <v/>
      </c>
    </row>
    <row r="132" spans="1:10" x14ac:dyDescent="0.15">
      <c r="J132" s="193" t="str">
        <f t="shared" si="2"/>
        <v/>
      </c>
    </row>
    <row r="133" spans="1:10" s="195" customFormat="1" x14ac:dyDescent="0.15">
      <c r="A133" s="228"/>
      <c r="D133" s="231"/>
      <c r="E133" s="231"/>
      <c r="F133" s="230"/>
      <c r="H133" s="193"/>
      <c r="J133" s="193" t="str">
        <f t="shared" si="2"/>
        <v/>
      </c>
    </row>
    <row r="134" spans="1:10" x14ac:dyDescent="0.15">
      <c r="J134" s="193" t="str">
        <f t="shared" si="2"/>
        <v/>
      </c>
    </row>
    <row r="135" spans="1:10" x14ac:dyDescent="0.15">
      <c r="J135" s="193" t="str">
        <f t="shared" si="2"/>
        <v/>
      </c>
    </row>
    <row r="136" spans="1:10" x14ac:dyDescent="0.15">
      <c r="J136" s="193" t="str">
        <f t="shared" si="2"/>
        <v/>
      </c>
    </row>
    <row r="137" spans="1:10" s="195" customFormat="1" x14ac:dyDescent="0.15">
      <c r="A137" s="228"/>
      <c r="D137" s="231"/>
      <c r="E137" s="231"/>
      <c r="F137" s="230"/>
      <c r="H137" s="193"/>
      <c r="J137" s="193" t="str">
        <f t="shared" si="2"/>
        <v/>
      </c>
    </row>
    <row r="138" spans="1:10" x14ac:dyDescent="0.15">
      <c r="J138" s="193" t="str">
        <f t="shared" si="2"/>
        <v/>
      </c>
    </row>
    <row r="139" spans="1:10" s="195" customFormat="1" x14ac:dyDescent="0.15">
      <c r="A139" s="228"/>
      <c r="D139" s="231"/>
      <c r="E139" s="231"/>
      <c r="F139" s="230"/>
      <c r="H139" s="193"/>
      <c r="J139" s="193" t="str">
        <f t="shared" si="2"/>
        <v/>
      </c>
    </row>
    <row r="140" spans="1:10" x14ac:dyDescent="0.15">
      <c r="J140" s="193" t="str">
        <f t="shared" si="2"/>
        <v/>
      </c>
    </row>
    <row r="141" spans="1:10" x14ac:dyDescent="0.15">
      <c r="J141" s="193" t="str">
        <f t="shared" si="2"/>
        <v/>
      </c>
    </row>
    <row r="142" spans="1:10" x14ac:dyDescent="0.15">
      <c r="J142" s="193" t="str">
        <f t="shared" si="2"/>
        <v/>
      </c>
    </row>
    <row r="143" spans="1:10" x14ac:dyDescent="0.15">
      <c r="J143" s="193" t="str">
        <f t="shared" si="2"/>
        <v/>
      </c>
    </row>
    <row r="144" spans="1:10" s="195" customFormat="1" x14ac:dyDescent="0.15">
      <c r="A144" s="228"/>
      <c r="D144" s="231"/>
      <c r="E144" s="231"/>
      <c r="F144" s="230"/>
      <c r="H144" s="193"/>
      <c r="J144" s="193" t="str">
        <f t="shared" si="2"/>
        <v/>
      </c>
    </row>
    <row r="145" spans="1:10" x14ac:dyDescent="0.15">
      <c r="J145" s="193" t="str">
        <f t="shared" si="2"/>
        <v/>
      </c>
    </row>
    <row r="146" spans="1:10" s="195" customFormat="1" x14ac:dyDescent="0.15">
      <c r="A146" s="228"/>
      <c r="D146" s="231"/>
      <c r="E146" s="231"/>
      <c r="F146" s="230"/>
      <c r="H146" s="193"/>
      <c r="J146" s="193" t="str">
        <f t="shared" si="2"/>
        <v/>
      </c>
    </row>
    <row r="147" spans="1:10" x14ac:dyDescent="0.15">
      <c r="J147" s="193" t="str">
        <f t="shared" si="2"/>
        <v/>
      </c>
    </row>
    <row r="148" spans="1:10" x14ac:dyDescent="0.15">
      <c r="J148" s="193" t="str">
        <f t="shared" si="2"/>
        <v/>
      </c>
    </row>
    <row r="149" spans="1:10" x14ac:dyDescent="0.15">
      <c r="J149" s="193" t="str">
        <f t="shared" si="2"/>
        <v/>
      </c>
    </row>
    <row r="150" spans="1:10" s="195" customFormat="1" x14ac:dyDescent="0.15">
      <c r="A150" s="228"/>
      <c r="D150" s="231"/>
      <c r="E150" s="231"/>
      <c r="F150" s="230"/>
      <c r="H150" s="193"/>
      <c r="J150" s="193" t="str">
        <f t="shared" si="2"/>
        <v/>
      </c>
    </row>
    <row r="151" spans="1:10" x14ac:dyDescent="0.15">
      <c r="J151" s="193" t="str">
        <f t="shared" si="2"/>
        <v/>
      </c>
    </row>
    <row r="152" spans="1:10" s="195" customFormat="1" x14ac:dyDescent="0.15">
      <c r="A152" s="228"/>
      <c r="D152" s="231"/>
      <c r="E152" s="231"/>
      <c r="F152" s="230"/>
      <c r="H152" s="193"/>
      <c r="J152" s="193" t="str">
        <f t="shared" si="2"/>
        <v/>
      </c>
    </row>
    <row r="153" spans="1:10" x14ac:dyDescent="0.15">
      <c r="J153" s="193" t="str">
        <f t="shared" ref="J153:J216" si="3">IF(H153=0,"",F153*0.22)</f>
        <v/>
      </c>
    </row>
    <row r="154" spans="1:10" x14ac:dyDescent="0.15">
      <c r="J154" s="193" t="str">
        <f t="shared" si="3"/>
        <v/>
      </c>
    </row>
    <row r="155" spans="1:10" s="195" customFormat="1" x14ac:dyDescent="0.15">
      <c r="A155" s="228"/>
      <c r="D155" s="231"/>
      <c r="E155" s="231"/>
      <c r="F155" s="230"/>
      <c r="H155" s="193"/>
      <c r="J155" s="193" t="str">
        <f t="shared" si="3"/>
        <v/>
      </c>
    </row>
    <row r="156" spans="1:10" x14ac:dyDescent="0.15">
      <c r="J156" s="193" t="str">
        <f t="shared" si="3"/>
        <v/>
      </c>
    </row>
    <row r="157" spans="1:10" x14ac:dyDescent="0.15">
      <c r="J157" s="193" t="str">
        <f t="shared" si="3"/>
        <v/>
      </c>
    </row>
    <row r="158" spans="1:10" x14ac:dyDescent="0.15">
      <c r="J158" s="193" t="str">
        <f t="shared" si="3"/>
        <v/>
      </c>
    </row>
    <row r="159" spans="1:10" x14ac:dyDescent="0.15">
      <c r="J159" s="193" t="str">
        <f t="shared" si="3"/>
        <v/>
      </c>
    </row>
    <row r="160" spans="1:10" x14ac:dyDescent="0.15">
      <c r="J160" s="193" t="str">
        <f t="shared" si="3"/>
        <v/>
      </c>
    </row>
    <row r="161" spans="10:10" x14ac:dyDescent="0.15">
      <c r="J161" s="193" t="str">
        <f t="shared" si="3"/>
        <v/>
      </c>
    </row>
    <row r="162" spans="10:10" x14ac:dyDescent="0.15">
      <c r="J162" s="193" t="str">
        <f t="shared" si="3"/>
        <v/>
      </c>
    </row>
    <row r="163" spans="10:10" x14ac:dyDescent="0.15">
      <c r="J163" s="193" t="str">
        <f t="shared" si="3"/>
        <v/>
      </c>
    </row>
    <row r="164" spans="10:10" x14ac:dyDescent="0.15">
      <c r="J164" s="193" t="str">
        <f t="shared" si="3"/>
        <v/>
      </c>
    </row>
    <row r="165" spans="10:10" x14ac:dyDescent="0.15">
      <c r="J165" s="193" t="str">
        <f t="shared" si="3"/>
        <v/>
      </c>
    </row>
    <row r="166" spans="10:10" x14ac:dyDescent="0.15">
      <c r="J166" s="193" t="str">
        <f t="shared" si="3"/>
        <v/>
      </c>
    </row>
    <row r="167" spans="10:10" x14ac:dyDescent="0.15">
      <c r="J167" s="193" t="str">
        <f t="shared" si="3"/>
        <v/>
      </c>
    </row>
    <row r="168" spans="10:10" x14ac:dyDescent="0.15">
      <c r="J168" s="193" t="str">
        <f t="shared" si="3"/>
        <v/>
      </c>
    </row>
    <row r="169" spans="10:10" x14ac:dyDescent="0.15">
      <c r="J169" s="193" t="str">
        <f t="shared" si="3"/>
        <v/>
      </c>
    </row>
    <row r="170" spans="10:10" x14ac:dyDescent="0.15">
      <c r="J170" s="193" t="str">
        <f t="shared" si="3"/>
        <v/>
      </c>
    </row>
    <row r="171" spans="10:10" x14ac:dyDescent="0.15">
      <c r="J171" s="193" t="str">
        <f t="shared" si="3"/>
        <v/>
      </c>
    </row>
    <row r="172" spans="10:10" x14ac:dyDescent="0.15">
      <c r="J172" s="193" t="str">
        <f t="shared" si="3"/>
        <v/>
      </c>
    </row>
    <row r="173" spans="10:10" x14ac:dyDescent="0.15">
      <c r="J173" s="193" t="str">
        <f t="shared" si="3"/>
        <v/>
      </c>
    </row>
    <row r="174" spans="10:10" x14ac:dyDescent="0.15">
      <c r="J174" s="193" t="str">
        <f t="shared" si="3"/>
        <v/>
      </c>
    </row>
    <row r="175" spans="10:10" x14ac:dyDescent="0.15">
      <c r="J175" s="193" t="str">
        <f t="shared" si="3"/>
        <v/>
      </c>
    </row>
    <row r="176" spans="10:10" x14ac:dyDescent="0.15">
      <c r="J176" s="193" t="str">
        <f t="shared" si="3"/>
        <v/>
      </c>
    </row>
    <row r="177" spans="10:10" x14ac:dyDescent="0.15">
      <c r="J177" s="193" t="str">
        <f t="shared" si="3"/>
        <v/>
      </c>
    </row>
    <row r="178" spans="10:10" x14ac:dyDescent="0.15">
      <c r="J178" s="193" t="str">
        <f t="shared" si="3"/>
        <v/>
      </c>
    </row>
    <row r="179" spans="10:10" x14ac:dyDescent="0.15">
      <c r="J179" s="193" t="str">
        <f t="shared" si="3"/>
        <v/>
      </c>
    </row>
    <row r="180" spans="10:10" x14ac:dyDescent="0.15">
      <c r="J180" s="193" t="str">
        <f t="shared" si="3"/>
        <v/>
      </c>
    </row>
    <row r="181" spans="10:10" x14ac:dyDescent="0.15">
      <c r="J181" s="193" t="str">
        <f t="shared" si="3"/>
        <v/>
      </c>
    </row>
    <row r="182" spans="10:10" x14ac:dyDescent="0.15">
      <c r="J182" s="193" t="str">
        <f t="shared" si="3"/>
        <v/>
      </c>
    </row>
    <row r="183" spans="10:10" x14ac:dyDescent="0.15">
      <c r="J183" s="193" t="str">
        <f t="shared" si="3"/>
        <v/>
      </c>
    </row>
    <row r="184" spans="10:10" x14ac:dyDescent="0.15">
      <c r="J184" s="193" t="str">
        <f t="shared" si="3"/>
        <v/>
      </c>
    </row>
    <row r="185" spans="10:10" x14ac:dyDescent="0.15">
      <c r="J185" s="193" t="str">
        <f t="shared" si="3"/>
        <v/>
      </c>
    </row>
    <row r="186" spans="10:10" x14ac:dyDescent="0.15">
      <c r="J186" s="193" t="str">
        <f t="shared" si="3"/>
        <v/>
      </c>
    </row>
    <row r="187" spans="10:10" x14ac:dyDescent="0.15">
      <c r="J187" s="193" t="str">
        <f t="shared" si="3"/>
        <v/>
      </c>
    </row>
    <row r="188" spans="10:10" x14ac:dyDescent="0.15">
      <c r="J188" s="193" t="str">
        <f t="shared" si="3"/>
        <v/>
      </c>
    </row>
    <row r="189" spans="10:10" x14ac:dyDescent="0.15">
      <c r="J189" s="193" t="str">
        <f t="shared" si="3"/>
        <v/>
      </c>
    </row>
    <row r="190" spans="10:10" x14ac:dyDescent="0.15">
      <c r="J190" s="193" t="str">
        <f t="shared" si="3"/>
        <v/>
      </c>
    </row>
    <row r="191" spans="10:10" x14ac:dyDescent="0.15">
      <c r="J191" s="193" t="str">
        <f t="shared" si="3"/>
        <v/>
      </c>
    </row>
    <row r="192" spans="10:10" x14ac:dyDescent="0.15">
      <c r="J192" s="193" t="str">
        <f t="shared" si="3"/>
        <v/>
      </c>
    </row>
    <row r="193" spans="10:10" x14ac:dyDescent="0.15">
      <c r="J193" s="193" t="str">
        <f t="shared" si="3"/>
        <v/>
      </c>
    </row>
    <row r="194" spans="10:10" x14ac:dyDescent="0.15">
      <c r="J194" s="193" t="str">
        <f t="shared" si="3"/>
        <v/>
      </c>
    </row>
    <row r="195" spans="10:10" x14ac:dyDescent="0.15">
      <c r="J195" s="193" t="str">
        <f t="shared" si="3"/>
        <v/>
      </c>
    </row>
    <row r="196" spans="10:10" x14ac:dyDescent="0.15">
      <c r="J196" s="193" t="str">
        <f t="shared" si="3"/>
        <v/>
      </c>
    </row>
    <row r="197" spans="10:10" x14ac:dyDescent="0.15">
      <c r="J197" s="193" t="str">
        <f t="shared" si="3"/>
        <v/>
      </c>
    </row>
    <row r="198" spans="10:10" x14ac:dyDescent="0.15">
      <c r="J198" s="193" t="str">
        <f t="shared" si="3"/>
        <v/>
      </c>
    </row>
    <row r="199" spans="10:10" x14ac:dyDescent="0.15">
      <c r="J199" s="193" t="str">
        <f t="shared" si="3"/>
        <v/>
      </c>
    </row>
    <row r="200" spans="10:10" x14ac:dyDescent="0.15">
      <c r="J200" s="193" t="str">
        <f t="shared" si="3"/>
        <v/>
      </c>
    </row>
    <row r="201" spans="10:10" x14ac:dyDescent="0.15">
      <c r="J201" s="193" t="str">
        <f t="shared" si="3"/>
        <v/>
      </c>
    </row>
    <row r="202" spans="10:10" x14ac:dyDescent="0.15">
      <c r="J202" s="193" t="str">
        <f t="shared" si="3"/>
        <v/>
      </c>
    </row>
    <row r="203" spans="10:10" x14ac:dyDescent="0.15">
      <c r="J203" s="193" t="str">
        <f t="shared" si="3"/>
        <v/>
      </c>
    </row>
    <row r="204" spans="10:10" x14ac:dyDescent="0.15">
      <c r="J204" s="193" t="str">
        <f t="shared" si="3"/>
        <v/>
      </c>
    </row>
    <row r="205" spans="10:10" x14ac:dyDescent="0.15">
      <c r="J205" s="193" t="str">
        <f t="shared" si="3"/>
        <v/>
      </c>
    </row>
    <row r="206" spans="10:10" x14ac:dyDescent="0.15">
      <c r="J206" s="193" t="str">
        <f t="shared" si="3"/>
        <v/>
      </c>
    </row>
    <row r="207" spans="10:10" x14ac:dyDescent="0.15">
      <c r="J207" s="193" t="str">
        <f t="shared" si="3"/>
        <v/>
      </c>
    </row>
    <row r="208" spans="10:10" x14ac:dyDescent="0.15">
      <c r="J208" s="193" t="str">
        <f t="shared" si="3"/>
        <v/>
      </c>
    </row>
    <row r="209" spans="10:10" x14ac:dyDescent="0.15">
      <c r="J209" s="193" t="str">
        <f t="shared" si="3"/>
        <v/>
      </c>
    </row>
    <row r="210" spans="10:10" x14ac:dyDescent="0.15">
      <c r="J210" s="193" t="str">
        <f t="shared" si="3"/>
        <v/>
      </c>
    </row>
    <row r="211" spans="10:10" x14ac:dyDescent="0.15">
      <c r="J211" s="193" t="str">
        <f t="shared" si="3"/>
        <v/>
      </c>
    </row>
    <row r="212" spans="10:10" x14ac:dyDescent="0.15">
      <c r="J212" s="193" t="str">
        <f t="shared" si="3"/>
        <v/>
      </c>
    </row>
    <row r="213" spans="10:10" x14ac:dyDescent="0.15">
      <c r="J213" s="193" t="str">
        <f t="shared" si="3"/>
        <v/>
      </c>
    </row>
    <row r="214" spans="10:10" x14ac:dyDescent="0.15">
      <c r="J214" s="193" t="str">
        <f t="shared" si="3"/>
        <v/>
      </c>
    </row>
    <row r="215" spans="10:10" x14ac:dyDescent="0.15">
      <c r="J215" s="193" t="str">
        <f t="shared" si="3"/>
        <v/>
      </c>
    </row>
    <row r="216" spans="10:10" x14ac:dyDescent="0.15">
      <c r="J216" s="193" t="str">
        <f t="shared" si="3"/>
        <v/>
      </c>
    </row>
    <row r="217" spans="10:10" x14ac:dyDescent="0.15">
      <c r="J217" s="193" t="str">
        <f t="shared" ref="J217:J280" si="4">IF(H217=0,"",F217*0.22)</f>
        <v/>
      </c>
    </row>
    <row r="218" spans="10:10" x14ac:dyDescent="0.15">
      <c r="J218" s="193" t="str">
        <f t="shared" si="4"/>
        <v/>
      </c>
    </row>
    <row r="219" spans="10:10" x14ac:dyDescent="0.15">
      <c r="J219" s="193" t="str">
        <f t="shared" si="4"/>
        <v/>
      </c>
    </row>
    <row r="220" spans="10:10" x14ac:dyDescent="0.15">
      <c r="J220" s="193" t="str">
        <f t="shared" si="4"/>
        <v/>
      </c>
    </row>
    <row r="221" spans="10:10" x14ac:dyDescent="0.15">
      <c r="J221" s="193" t="str">
        <f t="shared" si="4"/>
        <v/>
      </c>
    </row>
    <row r="222" spans="10:10" x14ac:dyDescent="0.15">
      <c r="J222" s="193" t="str">
        <f t="shared" si="4"/>
        <v/>
      </c>
    </row>
    <row r="223" spans="10:10" x14ac:dyDescent="0.15">
      <c r="J223" s="193" t="str">
        <f t="shared" si="4"/>
        <v/>
      </c>
    </row>
    <row r="224" spans="10:10" x14ac:dyDescent="0.15">
      <c r="J224" s="193" t="str">
        <f t="shared" si="4"/>
        <v/>
      </c>
    </row>
    <row r="225" spans="10:10" x14ac:dyDescent="0.15">
      <c r="J225" s="193" t="str">
        <f t="shared" si="4"/>
        <v/>
      </c>
    </row>
    <row r="226" spans="10:10" x14ac:dyDescent="0.15">
      <c r="J226" s="193" t="str">
        <f t="shared" si="4"/>
        <v/>
      </c>
    </row>
    <row r="227" spans="10:10" x14ac:dyDescent="0.15">
      <c r="J227" s="193" t="str">
        <f t="shared" si="4"/>
        <v/>
      </c>
    </row>
    <row r="228" spans="10:10" x14ac:dyDescent="0.15">
      <c r="J228" s="193" t="str">
        <f t="shared" si="4"/>
        <v/>
      </c>
    </row>
    <row r="229" spans="10:10" x14ac:dyDescent="0.15">
      <c r="J229" s="193" t="str">
        <f t="shared" si="4"/>
        <v/>
      </c>
    </row>
    <row r="230" spans="10:10" x14ac:dyDescent="0.15">
      <c r="J230" s="193" t="str">
        <f t="shared" si="4"/>
        <v/>
      </c>
    </row>
    <row r="231" spans="10:10" x14ac:dyDescent="0.15">
      <c r="J231" s="193" t="str">
        <f t="shared" si="4"/>
        <v/>
      </c>
    </row>
    <row r="232" spans="10:10" x14ac:dyDescent="0.15">
      <c r="J232" s="193" t="str">
        <f t="shared" si="4"/>
        <v/>
      </c>
    </row>
    <row r="233" spans="10:10" x14ac:dyDescent="0.15">
      <c r="J233" s="193" t="str">
        <f t="shared" si="4"/>
        <v/>
      </c>
    </row>
    <row r="234" spans="10:10" x14ac:dyDescent="0.15">
      <c r="J234" s="193" t="str">
        <f t="shared" si="4"/>
        <v/>
      </c>
    </row>
    <row r="235" spans="10:10" x14ac:dyDescent="0.15">
      <c r="J235" s="193" t="str">
        <f t="shared" si="4"/>
        <v/>
      </c>
    </row>
    <row r="236" spans="10:10" x14ac:dyDescent="0.15">
      <c r="J236" s="193" t="str">
        <f t="shared" si="4"/>
        <v/>
      </c>
    </row>
    <row r="237" spans="10:10" x14ac:dyDescent="0.15">
      <c r="J237" s="193" t="str">
        <f t="shared" si="4"/>
        <v/>
      </c>
    </row>
    <row r="238" spans="10:10" x14ac:dyDescent="0.15">
      <c r="J238" s="193" t="str">
        <f t="shared" si="4"/>
        <v/>
      </c>
    </row>
    <row r="239" spans="10:10" x14ac:dyDescent="0.15">
      <c r="J239" s="193" t="str">
        <f t="shared" si="4"/>
        <v/>
      </c>
    </row>
    <row r="240" spans="10:10" x14ac:dyDescent="0.15">
      <c r="J240" s="193" t="str">
        <f t="shared" si="4"/>
        <v/>
      </c>
    </row>
    <row r="241" spans="10:10" x14ac:dyDescent="0.15">
      <c r="J241" s="193" t="str">
        <f t="shared" si="4"/>
        <v/>
      </c>
    </row>
    <row r="242" spans="10:10" x14ac:dyDescent="0.15">
      <c r="J242" s="193" t="str">
        <f t="shared" si="4"/>
        <v/>
      </c>
    </row>
    <row r="243" spans="10:10" x14ac:dyDescent="0.15">
      <c r="J243" s="193" t="str">
        <f t="shared" si="4"/>
        <v/>
      </c>
    </row>
    <row r="244" spans="10:10" x14ac:dyDescent="0.15">
      <c r="J244" s="193" t="str">
        <f t="shared" si="4"/>
        <v/>
      </c>
    </row>
    <row r="245" spans="10:10" x14ac:dyDescent="0.15">
      <c r="J245" s="193" t="str">
        <f t="shared" si="4"/>
        <v/>
      </c>
    </row>
    <row r="246" spans="10:10" x14ac:dyDescent="0.15">
      <c r="J246" s="193" t="str">
        <f t="shared" si="4"/>
        <v/>
      </c>
    </row>
    <row r="247" spans="10:10" x14ac:dyDescent="0.15">
      <c r="J247" s="193" t="str">
        <f t="shared" si="4"/>
        <v/>
      </c>
    </row>
    <row r="248" spans="10:10" x14ac:dyDescent="0.15">
      <c r="J248" s="193" t="str">
        <f t="shared" si="4"/>
        <v/>
      </c>
    </row>
    <row r="249" spans="10:10" x14ac:dyDescent="0.15">
      <c r="J249" s="193" t="str">
        <f t="shared" si="4"/>
        <v/>
      </c>
    </row>
    <row r="250" spans="10:10" x14ac:dyDescent="0.15">
      <c r="J250" s="193" t="str">
        <f t="shared" si="4"/>
        <v/>
      </c>
    </row>
    <row r="251" spans="10:10" x14ac:dyDescent="0.15">
      <c r="J251" s="193" t="str">
        <f t="shared" si="4"/>
        <v/>
      </c>
    </row>
    <row r="252" spans="10:10" x14ac:dyDescent="0.15">
      <c r="J252" s="193" t="str">
        <f t="shared" si="4"/>
        <v/>
      </c>
    </row>
    <row r="253" spans="10:10" x14ac:dyDescent="0.15">
      <c r="J253" s="193" t="str">
        <f t="shared" si="4"/>
        <v/>
      </c>
    </row>
    <row r="254" spans="10:10" x14ac:dyDescent="0.15">
      <c r="J254" s="193" t="str">
        <f t="shared" si="4"/>
        <v/>
      </c>
    </row>
    <row r="255" spans="10:10" x14ac:dyDescent="0.15">
      <c r="J255" s="193" t="str">
        <f t="shared" si="4"/>
        <v/>
      </c>
    </row>
    <row r="256" spans="10:10" x14ac:dyDescent="0.15">
      <c r="J256" s="193" t="str">
        <f t="shared" si="4"/>
        <v/>
      </c>
    </row>
    <row r="257" spans="10:10" x14ac:dyDescent="0.15">
      <c r="J257" s="193" t="str">
        <f t="shared" si="4"/>
        <v/>
      </c>
    </row>
    <row r="258" spans="10:10" x14ac:dyDescent="0.15">
      <c r="J258" s="193" t="str">
        <f t="shared" si="4"/>
        <v/>
      </c>
    </row>
    <row r="259" spans="10:10" x14ac:dyDescent="0.15">
      <c r="J259" s="193" t="str">
        <f t="shared" si="4"/>
        <v/>
      </c>
    </row>
    <row r="260" spans="10:10" x14ac:dyDescent="0.15">
      <c r="J260" s="193" t="str">
        <f t="shared" si="4"/>
        <v/>
      </c>
    </row>
    <row r="261" spans="10:10" x14ac:dyDescent="0.15">
      <c r="J261" s="193" t="str">
        <f t="shared" si="4"/>
        <v/>
      </c>
    </row>
    <row r="262" spans="10:10" x14ac:dyDescent="0.15">
      <c r="J262" s="193" t="str">
        <f t="shared" si="4"/>
        <v/>
      </c>
    </row>
    <row r="263" spans="10:10" x14ac:dyDescent="0.15">
      <c r="J263" s="193" t="str">
        <f t="shared" si="4"/>
        <v/>
      </c>
    </row>
    <row r="264" spans="10:10" x14ac:dyDescent="0.15">
      <c r="J264" s="193" t="str">
        <f t="shared" si="4"/>
        <v/>
      </c>
    </row>
    <row r="265" spans="10:10" x14ac:dyDescent="0.15">
      <c r="J265" s="193" t="str">
        <f t="shared" si="4"/>
        <v/>
      </c>
    </row>
    <row r="266" spans="10:10" x14ac:dyDescent="0.15">
      <c r="J266" s="193" t="str">
        <f t="shared" si="4"/>
        <v/>
      </c>
    </row>
    <row r="267" spans="10:10" x14ac:dyDescent="0.15">
      <c r="J267" s="193" t="str">
        <f t="shared" si="4"/>
        <v/>
      </c>
    </row>
    <row r="268" spans="10:10" x14ac:dyDescent="0.15">
      <c r="J268" s="193" t="str">
        <f t="shared" si="4"/>
        <v/>
      </c>
    </row>
    <row r="269" spans="10:10" x14ac:dyDescent="0.15">
      <c r="J269" s="193" t="str">
        <f t="shared" si="4"/>
        <v/>
      </c>
    </row>
    <row r="270" spans="10:10" x14ac:dyDescent="0.15">
      <c r="J270" s="193" t="str">
        <f t="shared" si="4"/>
        <v/>
      </c>
    </row>
    <row r="271" spans="10:10" x14ac:dyDescent="0.15">
      <c r="J271" s="193" t="str">
        <f t="shared" si="4"/>
        <v/>
      </c>
    </row>
    <row r="272" spans="10:10" x14ac:dyDescent="0.15">
      <c r="J272" s="193" t="str">
        <f t="shared" si="4"/>
        <v/>
      </c>
    </row>
    <row r="273" spans="10:10" x14ac:dyDescent="0.15">
      <c r="J273" s="193" t="str">
        <f t="shared" si="4"/>
        <v/>
      </c>
    </row>
    <row r="274" spans="10:10" x14ac:dyDescent="0.15">
      <c r="J274" s="193" t="str">
        <f t="shared" si="4"/>
        <v/>
      </c>
    </row>
    <row r="275" spans="10:10" x14ac:dyDescent="0.15">
      <c r="J275" s="193" t="str">
        <f t="shared" si="4"/>
        <v/>
      </c>
    </row>
    <row r="276" spans="10:10" x14ac:dyDescent="0.15">
      <c r="J276" s="193" t="str">
        <f t="shared" si="4"/>
        <v/>
      </c>
    </row>
    <row r="277" spans="10:10" x14ac:dyDescent="0.15">
      <c r="J277" s="193" t="str">
        <f t="shared" si="4"/>
        <v/>
      </c>
    </row>
    <row r="278" spans="10:10" x14ac:dyDescent="0.15">
      <c r="J278" s="193" t="str">
        <f t="shared" si="4"/>
        <v/>
      </c>
    </row>
    <row r="279" spans="10:10" x14ac:dyDescent="0.15">
      <c r="J279" s="193" t="str">
        <f t="shared" si="4"/>
        <v/>
      </c>
    </row>
    <row r="280" spans="10:10" x14ac:dyDescent="0.15">
      <c r="J280" s="193" t="str">
        <f t="shared" si="4"/>
        <v/>
      </c>
    </row>
    <row r="281" spans="10:10" x14ac:dyDescent="0.15">
      <c r="J281" s="193" t="str">
        <f t="shared" ref="J281:J315" si="5">IF(H281=0,"",F281*0.22)</f>
        <v/>
      </c>
    </row>
    <row r="282" spans="10:10" x14ac:dyDescent="0.15">
      <c r="J282" s="193" t="str">
        <f t="shared" si="5"/>
        <v/>
      </c>
    </row>
    <row r="283" spans="10:10" x14ac:dyDescent="0.15">
      <c r="J283" s="193" t="str">
        <f t="shared" si="5"/>
        <v/>
      </c>
    </row>
    <row r="284" spans="10:10" x14ac:dyDescent="0.15">
      <c r="J284" s="193" t="str">
        <f t="shared" si="5"/>
        <v/>
      </c>
    </row>
    <row r="285" spans="10:10" x14ac:dyDescent="0.15">
      <c r="J285" s="193" t="str">
        <f t="shared" si="5"/>
        <v/>
      </c>
    </row>
    <row r="286" spans="10:10" x14ac:dyDescent="0.15">
      <c r="J286" s="193" t="str">
        <f t="shared" si="5"/>
        <v/>
      </c>
    </row>
    <row r="287" spans="10:10" x14ac:dyDescent="0.15">
      <c r="J287" s="193" t="str">
        <f t="shared" si="5"/>
        <v/>
      </c>
    </row>
    <row r="288" spans="10:10" x14ac:dyDescent="0.15">
      <c r="J288" s="193" t="str">
        <f t="shared" si="5"/>
        <v/>
      </c>
    </row>
    <row r="289" spans="10:10" x14ac:dyDescent="0.15">
      <c r="J289" s="193" t="str">
        <f t="shared" si="5"/>
        <v/>
      </c>
    </row>
    <row r="290" spans="10:10" x14ac:dyDescent="0.15">
      <c r="J290" s="193" t="str">
        <f t="shared" si="5"/>
        <v/>
      </c>
    </row>
    <row r="291" spans="10:10" x14ac:dyDescent="0.15">
      <c r="J291" s="193" t="str">
        <f t="shared" si="5"/>
        <v/>
      </c>
    </row>
    <row r="292" spans="10:10" x14ac:dyDescent="0.15">
      <c r="J292" s="193" t="str">
        <f t="shared" si="5"/>
        <v/>
      </c>
    </row>
    <row r="293" spans="10:10" x14ac:dyDescent="0.15">
      <c r="J293" s="193" t="str">
        <f t="shared" si="5"/>
        <v/>
      </c>
    </row>
    <row r="294" spans="10:10" x14ac:dyDescent="0.15">
      <c r="J294" s="193" t="str">
        <f t="shared" si="5"/>
        <v/>
      </c>
    </row>
    <row r="295" spans="10:10" x14ac:dyDescent="0.15">
      <c r="J295" s="193" t="str">
        <f t="shared" si="5"/>
        <v/>
      </c>
    </row>
    <row r="296" spans="10:10" x14ac:dyDescent="0.15">
      <c r="J296" s="193" t="str">
        <f t="shared" si="5"/>
        <v/>
      </c>
    </row>
    <row r="297" spans="10:10" x14ac:dyDescent="0.15">
      <c r="J297" s="193" t="str">
        <f t="shared" si="5"/>
        <v/>
      </c>
    </row>
    <row r="298" spans="10:10" x14ac:dyDescent="0.15">
      <c r="J298" s="193" t="str">
        <f t="shared" si="5"/>
        <v/>
      </c>
    </row>
    <row r="299" spans="10:10" x14ac:dyDescent="0.15">
      <c r="J299" s="193" t="str">
        <f t="shared" si="5"/>
        <v/>
      </c>
    </row>
    <row r="300" spans="10:10" x14ac:dyDescent="0.15">
      <c r="J300" s="193" t="str">
        <f t="shared" si="5"/>
        <v/>
      </c>
    </row>
    <row r="301" spans="10:10" x14ac:dyDescent="0.15">
      <c r="J301" s="193" t="str">
        <f t="shared" si="5"/>
        <v/>
      </c>
    </row>
    <row r="302" spans="10:10" x14ac:dyDescent="0.15">
      <c r="J302" s="193" t="str">
        <f t="shared" si="5"/>
        <v/>
      </c>
    </row>
    <row r="303" spans="10:10" x14ac:dyDescent="0.15">
      <c r="J303" s="193" t="str">
        <f t="shared" si="5"/>
        <v/>
      </c>
    </row>
    <row r="304" spans="10:10" x14ac:dyDescent="0.15">
      <c r="J304" s="193" t="str">
        <f t="shared" si="5"/>
        <v/>
      </c>
    </row>
    <row r="305" spans="10:10" x14ac:dyDescent="0.15">
      <c r="J305" s="193" t="str">
        <f t="shared" si="5"/>
        <v/>
      </c>
    </row>
    <row r="306" spans="10:10" x14ac:dyDescent="0.15">
      <c r="J306" s="193" t="str">
        <f t="shared" si="5"/>
        <v/>
      </c>
    </row>
    <row r="307" spans="10:10" x14ac:dyDescent="0.15">
      <c r="J307" s="193" t="str">
        <f t="shared" si="5"/>
        <v/>
      </c>
    </row>
    <row r="308" spans="10:10" x14ac:dyDescent="0.15">
      <c r="J308" s="193" t="str">
        <f t="shared" si="5"/>
        <v/>
      </c>
    </row>
    <row r="309" spans="10:10" x14ac:dyDescent="0.15">
      <c r="J309" s="193" t="str">
        <f t="shared" si="5"/>
        <v/>
      </c>
    </row>
    <row r="310" spans="10:10" x14ac:dyDescent="0.15">
      <c r="J310" s="193" t="str">
        <f t="shared" si="5"/>
        <v/>
      </c>
    </row>
    <row r="311" spans="10:10" x14ac:dyDescent="0.15">
      <c r="J311" s="193" t="str">
        <f t="shared" si="5"/>
        <v/>
      </c>
    </row>
    <row r="312" spans="10:10" x14ac:dyDescent="0.15">
      <c r="J312" s="193" t="str">
        <f t="shared" si="5"/>
        <v/>
      </c>
    </row>
    <row r="313" spans="10:10" x14ac:dyDescent="0.15">
      <c r="J313" s="193" t="str">
        <f t="shared" si="5"/>
        <v/>
      </c>
    </row>
    <row r="314" spans="10:10" x14ac:dyDescent="0.15">
      <c r="J314" s="193" t="str">
        <f t="shared" si="5"/>
        <v/>
      </c>
    </row>
    <row r="315" spans="10:10" x14ac:dyDescent="0.15">
      <c r="J315" s="193" t="str">
        <f t="shared" si="5"/>
        <v/>
      </c>
    </row>
  </sheetData>
  <pageMargins left="0.59" right="0.39" top="0.98425196850393704" bottom="0.98425196850393704" header="0.51181102362204722" footer="0.61"/>
  <pageSetup paperSize="9" orientation="portrait" horizontalDpi="300" verticalDpi="300"/>
  <headerFooter>
    <oddFooter>&amp;C&amp;"Times New Roman,Obyčejné"&amp;9Stránka 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activeCell="I39" sqref="I39"/>
    </sheetView>
  </sheetViews>
  <sheetFormatPr baseColWidth="10" defaultColWidth="8.83203125" defaultRowHeight="13" x14ac:dyDescent="0.15"/>
  <cols>
    <col min="2" max="2" width="46.1640625" customWidth="1"/>
  </cols>
  <sheetData>
    <row r="1" spans="1:6" x14ac:dyDescent="0.15">
      <c r="A1" s="234"/>
      <c r="B1" s="235" t="s">
        <v>823</v>
      </c>
      <c r="C1" s="236"/>
      <c r="D1" s="237"/>
      <c r="E1" s="237"/>
      <c r="F1" s="236"/>
    </row>
    <row r="2" spans="1:6" x14ac:dyDescent="0.15">
      <c r="A2" s="234"/>
      <c r="B2" s="238" t="s">
        <v>824</v>
      </c>
      <c r="C2" s="236"/>
      <c r="D2" s="237"/>
      <c r="E2" s="237"/>
      <c r="F2" s="236"/>
    </row>
    <row r="3" spans="1:6" x14ac:dyDescent="0.15">
      <c r="A3" s="234"/>
      <c r="B3" s="239" t="s">
        <v>948</v>
      </c>
      <c r="C3" s="236"/>
      <c r="D3" s="237"/>
      <c r="E3" s="237"/>
      <c r="F3" s="236"/>
    </row>
    <row r="4" spans="1:6" x14ac:dyDescent="0.15">
      <c r="A4" s="234"/>
      <c r="B4" s="236" t="s">
        <v>826</v>
      </c>
      <c r="C4" s="236"/>
      <c r="D4" s="240"/>
      <c r="E4" s="241" t="s">
        <v>827</v>
      </c>
      <c r="F4" s="236"/>
    </row>
    <row r="5" spans="1:6" x14ac:dyDescent="0.15">
      <c r="A5" s="242" t="s">
        <v>828</v>
      </c>
      <c r="B5" s="243" t="s">
        <v>829</v>
      </c>
      <c r="C5" s="243" t="s">
        <v>830</v>
      </c>
      <c r="D5" s="244" t="s">
        <v>117</v>
      </c>
      <c r="E5" s="244" t="s">
        <v>831</v>
      </c>
      <c r="F5" s="245" t="s">
        <v>907</v>
      </c>
    </row>
    <row r="6" spans="1:6" x14ac:dyDescent="0.15">
      <c r="A6" s="246"/>
      <c r="B6" s="247" t="s">
        <v>908</v>
      </c>
      <c r="C6" s="248"/>
      <c r="D6" s="248"/>
      <c r="E6" s="248"/>
      <c r="F6" s="249"/>
    </row>
    <row r="7" spans="1:6" x14ac:dyDescent="0.15">
      <c r="A7" s="246" t="s">
        <v>909</v>
      </c>
      <c r="B7" s="250" t="s">
        <v>910</v>
      </c>
      <c r="C7" s="248" t="s">
        <v>174</v>
      </c>
      <c r="D7" s="251">
        <v>16</v>
      </c>
      <c r="E7" s="251"/>
      <c r="F7" s="249">
        <f t="shared" ref="F7:F22" si="0">D7*E7</f>
        <v>0</v>
      </c>
    </row>
    <row r="8" spans="1:6" x14ac:dyDescent="0.15">
      <c r="A8" s="246" t="s">
        <v>911</v>
      </c>
      <c r="B8" s="250" t="s">
        <v>912</v>
      </c>
      <c r="C8" s="248" t="s">
        <v>174</v>
      </c>
      <c r="D8" s="251">
        <v>16</v>
      </c>
      <c r="E8" s="251"/>
      <c r="F8" s="249">
        <f>D8*E8</f>
        <v>0</v>
      </c>
    </row>
    <row r="9" spans="1:6" x14ac:dyDescent="0.15">
      <c r="A9" s="246" t="s">
        <v>913</v>
      </c>
      <c r="B9" s="250" t="s">
        <v>914</v>
      </c>
      <c r="C9" s="248" t="s">
        <v>380</v>
      </c>
      <c r="D9" s="251">
        <v>65</v>
      </c>
      <c r="E9" s="251"/>
      <c r="F9" s="249">
        <f t="shared" si="0"/>
        <v>0</v>
      </c>
    </row>
    <row r="10" spans="1:6" x14ac:dyDescent="0.15">
      <c r="A10" s="246" t="s">
        <v>915</v>
      </c>
      <c r="B10" s="250" t="s">
        <v>916</v>
      </c>
      <c r="C10" s="248" t="s">
        <v>380</v>
      </c>
      <c r="D10" s="251">
        <v>1</v>
      </c>
      <c r="E10" s="251"/>
      <c r="F10" s="249">
        <f t="shared" si="0"/>
        <v>0</v>
      </c>
    </row>
    <row r="11" spans="1:6" x14ac:dyDescent="0.15">
      <c r="A11" s="246" t="s">
        <v>917</v>
      </c>
      <c r="B11" s="250" t="s">
        <v>918</v>
      </c>
      <c r="C11" s="248" t="s">
        <v>174</v>
      </c>
      <c r="D11" s="251">
        <v>35</v>
      </c>
      <c r="E11" s="251"/>
      <c r="F11" s="249">
        <f t="shared" si="0"/>
        <v>0</v>
      </c>
    </row>
    <row r="12" spans="1:6" x14ac:dyDescent="0.15">
      <c r="A12" s="246" t="s">
        <v>919</v>
      </c>
      <c r="B12" s="250" t="s">
        <v>920</v>
      </c>
      <c r="C12" s="248" t="s">
        <v>174</v>
      </c>
      <c r="D12" s="251">
        <v>10</v>
      </c>
      <c r="E12" s="251"/>
      <c r="F12" s="249">
        <f>D12*E12</f>
        <v>0</v>
      </c>
    </row>
    <row r="13" spans="1:6" x14ac:dyDescent="0.15">
      <c r="A13" s="246" t="s">
        <v>921</v>
      </c>
      <c r="B13" s="250" t="s">
        <v>922</v>
      </c>
      <c r="C13" s="248" t="s">
        <v>380</v>
      </c>
      <c r="D13" s="251">
        <v>30</v>
      </c>
      <c r="E13" s="251"/>
      <c r="F13" s="249">
        <f t="shared" si="0"/>
        <v>0</v>
      </c>
    </row>
    <row r="14" spans="1:6" x14ac:dyDescent="0.15">
      <c r="A14" s="246" t="s">
        <v>923</v>
      </c>
      <c r="B14" s="250" t="s">
        <v>924</v>
      </c>
      <c r="C14" s="248" t="s">
        <v>380</v>
      </c>
      <c r="D14" s="251">
        <v>1</v>
      </c>
      <c r="E14" s="251"/>
      <c r="F14" s="249">
        <f t="shared" si="0"/>
        <v>0</v>
      </c>
    </row>
    <row r="15" spans="1:6" x14ac:dyDescent="0.15">
      <c r="A15" s="246" t="s">
        <v>925</v>
      </c>
      <c r="B15" s="250" t="s">
        <v>926</v>
      </c>
      <c r="C15" s="248" t="s">
        <v>380</v>
      </c>
      <c r="D15" s="251">
        <v>6</v>
      </c>
      <c r="E15" s="251"/>
      <c r="F15" s="249">
        <f>D15*E15</f>
        <v>0</v>
      </c>
    </row>
    <row r="16" spans="1:6" x14ac:dyDescent="0.15">
      <c r="A16" s="246" t="s">
        <v>927</v>
      </c>
      <c r="B16" s="250" t="s">
        <v>928</v>
      </c>
      <c r="C16" s="248" t="s">
        <v>380</v>
      </c>
      <c r="D16" s="251">
        <v>2</v>
      </c>
      <c r="E16" s="251"/>
      <c r="F16" s="249">
        <f>D16*E16</f>
        <v>0</v>
      </c>
    </row>
    <row r="17" spans="1:6" x14ac:dyDescent="0.15">
      <c r="A17" s="246" t="s">
        <v>929</v>
      </c>
      <c r="B17" s="250" t="s">
        <v>930</v>
      </c>
      <c r="C17" s="248" t="s">
        <v>380</v>
      </c>
      <c r="D17" s="251">
        <v>2</v>
      </c>
      <c r="E17" s="251"/>
      <c r="F17" s="249">
        <f>D17*E17</f>
        <v>0</v>
      </c>
    </row>
    <row r="18" spans="1:6" x14ac:dyDescent="0.15">
      <c r="A18" s="246" t="s">
        <v>931</v>
      </c>
      <c r="B18" s="250" t="s">
        <v>932</v>
      </c>
      <c r="C18" s="248" t="s">
        <v>380</v>
      </c>
      <c r="D18" s="251">
        <v>1</v>
      </c>
      <c r="E18" s="251"/>
      <c r="F18" s="249">
        <f t="shared" si="0"/>
        <v>0</v>
      </c>
    </row>
    <row r="19" spans="1:6" x14ac:dyDescent="0.15">
      <c r="A19" s="246" t="s">
        <v>933</v>
      </c>
      <c r="B19" s="250" t="s">
        <v>934</v>
      </c>
      <c r="C19" s="248" t="s">
        <v>174</v>
      </c>
      <c r="D19" s="251">
        <f>SUM(D7:D8,D11:D12)</f>
        <v>77</v>
      </c>
      <c r="E19" s="251"/>
      <c r="F19" s="249">
        <f t="shared" si="0"/>
        <v>0</v>
      </c>
    </row>
    <row r="20" spans="1:6" x14ac:dyDescent="0.15">
      <c r="A20" s="246" t="s">
        <v>935</v>
      </c>
      <c r="B20" s="250" t="s">
        <v>895</v>
      </c>
      <c r="C20" s="248" t="s">
        <v>174</v>
      </c>
      <c r="D20" s="251">
        <f>SUM(D19)</f>
        <v>77</v>
      </c>
      <c r="E20" s="251"/>
      <c r="F20" s="249">
        <f t="shared" si="0"/>
        <v>0</v>
      </c>
    </row>
    <row r="21" spans="1:6" x14ac:dyDescent="0.15">
      <c r="A21" s="246" t="s">
        <v>936</v>
      </c>
      <c r="B21" s="250" t="s">
        <v>937</v>
      </c>
      <c r="C21" s="248" t="s">
        <v>174</v>
      </c>
      <c r="D21" s="251">
        <f>SUM(D11:D12)</f>
        <v>45</v>
      </c>
      <c r="E21" s="251"/>
      <c r="F21" s="249">
        <f t="shared" si="0"/>
        <v>0</v>
      </c>
    </row>
    <row r="22" spans="1:6" x14ac:dyDescent="0.15">
      <c r="A22" s="246" t="s">
        <v>938</v>
      </c>
      <c r="B22" s="252" t="s">
        <v>897</v>
      </c>
      <c r="C22" s="248" t="s">
        <v>885</v>
      </c>
      <c r="D22" s="251">
        <v>1</v>
      </c>
      <c r="E22" s="251"/>
      <c r="F22" s="249">
        <f t="shared" si="0"/>
        <v>0</v>
      </c>
    </row>
    <row r="23" spans="1:6" x14ac:dyDescent="0.15">
      <c r="A23" s="246"/>
      <c r="B23" s="250"/>
      <c r="C23" s="248"/>
      <c r="D23" s="251"/>
      <c r="E23" s="251"/>
      <c r="F23" s="253">
        <f>SUM(F7:F22)</f>
        <v>0</v>
      </c>
    </row>
    <row r="24" spans="1:6" x14ac:dyDescent="0.15">
      <c r="A24" s="254"/>
      <c r="B24" s="247" t="s">
        <v>939</v>
      </c>
      <c r="C24" s="236"/>
      <c r="D24" s="255"/>
      <c r="E24" s="255"/>
      <c r="F24" s="256"/>
    </row>
    <row r="25" spans="1:6" x14ac:dyDescent="0.15">
      <c r="A25" s="234" t="s">
        <v>940</v>
      </c>
      <c r="B25" s="236" t="s">
        <v>941</v>
      </c>
      <c r="C25" s="236" t="s">
        <v>380</v>
      </c>
      <c r="D25" s="255">
        <v>6</v>
      </c>
      <c r="E25" s="255"/>
      <c r="F25" s="256">
        <f>D25*E25</f>
        <v>0</v>
      </c>
    </row>
    <row r="26" spans="1:6" x14ac:dyDescent="0.15">
      <c r="A26" s="246" t="s">
        <v>942</v>
      </c>
      <c r="B26" s="236" t="s">
        <v>943</v>
      </c>
      <c r="C26" s="236" t="s">
        <v>380</v>
      </c>
      <c r="D26" s="255">
        <v>4</v>
      </c>
      <c r="E26" s="255"/>
      <c r="F26" s="256">
        <f>D26*E26</f>
        <v>0</v>
      </c>
    </row>
    <row r="27" spans="1:6" x14ac:dyDescent="0.15">
      <c r="A27" s="234" t="s">
        <v>944</v>
      </c>
      <c r="B27" s="236" t="s">
        <v>945</v>
      </c>
      <c r="C27" s="236" t="s">
        <v>380</v>
      </c>
      <c r="D27" s="255">
        <v>2</v>
      </c>
      <c r="E27" s="255"/>
      <c r="F27" s="256">
        <f>D27*E27</f>
        <v>0</v>
      </c>
    </row>
    <row r="28" spans="1:6" x14ac:dyDescent="0.15">
      <c r="A28" s="234" t="s">
        <v>946</v>
      </c>
      <c r="B28" s="236" t="s">
        <v>947</v>
      </c>
      <c r="C28" s="236" t="s">
        <v>380</v>
      </c>
      <c r="D28" s="255">
        <f>SUM(D25:D27)</f>
        <v>12</v>
      </c>
      <c r="E28" s="255"/>
      <c r="F28" s="256">
        <f>D28*E28</f>
        <v>0</v>
      </c>
    </row>
    <row r="29" spans="1:6" x14ac:dyDescent="0.15">
      <c r="A29" s="234"/>
      <c r="B29" s="236"/>
      <c r="C29" s="236"/>
      <c r="D29" s="255"/>
      <c r="E29" s="255"/>
      <c r="F29" s="256"/>
    </row>
    <row r="30" spans="1:6" x14ac:dyDescent="0.15">
      <c r="A30" s="234"/>
      <c r="B30" s="236"/>
      <c r="C30" s="236"/>
      <c r="D30" s="237"/>
      <c r="E30" s="237"/>
      <c r="F30" s="257">
        <f>SUM(F7:F28)</f>
        <v>0</v>
      </c>
    </row>
  </sheetData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L17" sqref="L17"/>
    </sheetView>
  </sheetViews>
  <sheetFormatPr baseColWidth="10" defaultColWidth="8.83203125" defaultRowHeight="13" x14ac:dyDescent="0.15"/>
  <cols>
    <col min="2" max="2" width="45.5" customWidth="1"/>
    <col min="6" max="6" width="11.5" customWidth="1"/>
  </cols>
  <sheetData>
    <row r="1" spans="1:6" x14ac:dyDescent="0.15">
      <c r="A1" s="234"/>
      <c r="B1" s="235" t="s">
        <v>823</v>
      </c>
      <c r="C1" s="236"/>
      <c r="D1" s="237"/>
      <c r="E1" s="237"/>
      <c r="F1" s="236"/>
    </row>
    <row r="2" spans="1:6" x14ac:dyDescent="0.15">
      <c r="A2" s="234"/>
      <c r="B2" s="368" t="s">
        <v>1114</v>
      </c>
      <c r="C2" s="236"/>
      <c r="D2" s="237"/>
      <c r="E2" s="237"/>
      <c r="F2" s="236"/>
    </row>
    <row r="3" spans="1:6" x14ac:dyDescent="0.15">
      <c r="A3" s="234"/>
      <c r="B3" s="239" t="s">
        <v>955</v>
      </c>
      <c r="C3" s="236"/>
      <c r="D3" s="237"/>
      <c r="E3" s="237"/>
      <c r="F3" s="236"/>
    </row>
    <row r="4" spans="1:6" x14ac:dyDescent="0.15">
      <c r="A4" s="234"/>
      <c r="B4" s="236" t="s">
        <v>826</v>
      </c>
      <c r="C4" s="236"/>
      <c r="D4" s="240"/>
      <c r="E4" s="241" t="s">
        <v>827</v>
      </c>
      <c r="F4" s="236"/>
    </row>
    <row r="5" spans="1:6" x14ac:dyDescent="0.15">
      <c r="A5" s="242" t="s">
        <v>828</v>
      </c>
      <c r="B5" s="243" t="s">
        <v>829</v>
      </c>
      <c r="C5" s="243" t="s">
        <v>830</v>
      </c>
      <c r="D5" s="244" t="s">
        <v>117</v>
      </c>
      <c r="E5" s="244" t="s">
        <v>831</v>
      </c>
      <c r="F5" s="245" t="s">
        <v>907</v>
      </c>
    </row>
    <row r="6" spans="1:6" x14ac:dyDescent="0.15">
      <c r="A6" s="246"/>
      <c r="B6" s="247" t="s">
        <v>908</v>
      </c>
      <c r="C6" s="248"/>
      <c r="D6" s="248"/>
      <c r="E6" s="248"/>
      <c r="F6" s="249"/>
    </row>
    <row r="7" spans="1:6" x14ac:dyDescent="0.15">
      <c r="A7" s="246" t="s">
        <v>909</v>
      </c>
      <c r="B7" s="250" t="s">
        <v>910</v>
      </c>
      <c r="C7" s="248" t="s">
        <v>174</v>
      </c>
      <c r="D7" s="251">
        <v>8</v>
      </c>
      <c r="E7" s="251"/>
      <c r="F7" s="249">
        <f t="shared" ref="F7:F22" si="0">D7*E7</f>
        <v>0</v>
      </c>
    </row>
    <row r="8" spans="1:6" x14ac:dyDescent="0.15">
      <c r="A8" s="246" t="s">
        <v>911</v>
      </c>
      <c r="B8" s="250" t="s">
        <v>912</v>
      </c>
      <c r="C8" s="248" t="s">
        <v>174</v>
      </c>
      <c r="D8" s="251">
        <v>20</v>
      </c>
      <c r="E8" s="251"/>
      <c r="F8" s="249">
        <f>D8*E8</f>
        <v>0</v>
      </c>
    </row>
    <row r="9" spans="1:6" x14ac:dyDescent="0.15">
      <c r="A9" s="246" t="s">
        <v>913</v>
      </c>
      <c r="B9" s="250" t="s">
        <v>914</v>
      </c>
      <c r="C9" s="248" t="s">
        <v>380</v>
      </c>
      <c r="D9" s="251">
        <v>25</v>
      </c>
      <c r="E9" s="251"/>
      <c r="F9" s="249">
        <f t="shared" si="0"/>
        <v>0</v>
      </c>
    </row>
    <row r="10" spans="1:6" x14ac:dyDescent="0.15">
      <c r="A10" s="246" t="s">
        <v>915</v>
      </c>
      <c r="B10" s="250" t="s">
        <v>916</v>
      </c>
      <c r="C10" s="248" t="s">
        <v>380</v>
      </c>
      <c r="D10" s="251">
        <v>2</v>
      </c>
      <c r="E10" s="251"/>
      <c r="F10" s="249">
        <f t="shared" si="0"/>
        <v>0</v>
      </c>
    </row>
    <row r="11" spans="1:6" x14ac:dyDescent="0.15">
      <c r="A11" s="246" t="s">
        <v>917</v>
      </c>
      <c r="B11" s="250" t="s">
        <v>949</v>
      </c>
      <c r="C11" s="248" t="s">
        <v>174</v>
      </c>
      <c r="D11" s="251">
        <v>26</v>
      </c>
      <c r="E11" s="251"/>
      <c r="F11" s="249">
        <f t="shared" si="0"/>
        <v>0</v>
      </c>
    </row>
    <row r="12" spans="1:6" x14ac:dyDescent="0.15">
      <c r="A12" s="246" t="s">
        <v>919</v>
      </c>
      <c r="B12" s="250" t="s">
        <v>918</v>
      </c>
      <c r="C12" s="248" t="s">
        <v>174</v>
      </c>
      <c r="D12" s="251">
        <v>18</v>
      </c>
      <c r="E12" s="251"/>
      <c r="F12" s="249">
        <f t="shared" si="0"/>
        <v>0</v>
      </c>
    </row>
    <row r="13" spans="1:6" x14ac:dyDescent="0.15">
      <c r="A13" s="246" t="s">
        <v>921</v>
      </c>
      <c r="B13" s="250" t="s">
        <v>922</v>
      </c>
      <c r="C13" s="248" t="s">
        <v>380</v>
      </c>
      <c r="D13" s="251">
        <v>70</v>
      </c>
      <c r="E13" s="251"/>
      <c r="F13" s="249">
        <f t="shared" si="0"/>
        <v>0</v>
      </c>
    </row>
    <row r="14" spans="1:6" x14ac:dyDescent="0.15">
      <c r="A14" s="246" t="s">
        <v>923</v>
      </c>
      <c r="B14" s="250" t="s">
        <v>950</v>
      </c>
      <c r="C14" s="248" t="s">
        <v>380</v>
      </c>
      <c r="D14" s="251">
        <v>2</v>
      </c>
      <c r="E14" s="251"/>
      <c r="F14" s="249">
        <f t="shared" si="0"/>
        <v>0</v>
      </c>
    </row>
    <row r="15" spans="1:6" x14ac:dyDescent="0.15">
      <c r="A15" s="246" t="s">
        <v>925</v>
      </c>
      <c r="B15" s="250" t="s">
        <v>926</v>
      </c>
      <c r="C15" s="248" t="s">
        <v>380</v>
      </c>
      <c r="D15" s="251">
        <v>4</v>
      </c>
      <c r="E15" s="251"/>
      <c r="F15" s="249">
        <f>D15*E15</f>
        <v>0</v>
      </c>
    </row>
    <row r="16" spans="1:6" x14ac:dyDescent="0.15">
      <c r="A16" s="246" t="s">
        <v>927</v>
      </c>
      <c r="B16" s="250" t="s">
        <v>951</v>
      </c>
      <c r="C16" s="248" t="s">
        <v>380</v>
      </c>
      <c r="D16" s="251">
        <v>4</v>
      </c>
      <c r="E16" s="251"/>
      <c r="F16" s="249">
        <f>D16*E16</f>
        <v>0</v>
      </c>
    </row>
    <row r="17" spans="1:6" x14ac:dyDescent="0.15">
      <c r="A17" s="246" t="s">
        <v>929</v>
      </c>
      <c r="B17" s="250" t="s">
        <v>930</v>
      </c>
      <c r="C17" s="248" t="s">
        <v>380</v>
      </c>
      <c r="D17" s="251">
        <v>2</v>
      </c>
      <c r="E17" s="251"/>
      <c r="F17" s="249">
        <f>D17*E17</f>
        <v>0</v>
      </c>
    </row>
    <row r="18" spans="1:6" x14ac:dyDescent="0.15">
      <c r="A18" s="246" t="s">
        <v>931</v>
      </c>
      <c r="B18" s="250" t="s">
        <v>932</v>
      </c>
      <c r="C18" s="248" t="s">
        <v>380</v>
      </c>
      <c r="D18" s="251">
        <v>2</v>
      </c>
      <c r="E18" s="251"/>
      <c r="F18" s="249">
        <f t="shared" si="0"/>
        <v>0</v>
      </c>
    </row>
    <row r="19" spans="1:6" x14ac:dyDescent="0.15">
      <c r="A19" s="246" t="s">
        <v>933</v>
      </c>
      <c r="B19" s="250" t="s">
        <v>934</v>
      </c>
      <c r="C19" s="248" t="s">
        <v>174</v>
      </c>
      <c r="D19" s="251">
        <f>SUM(D7:D8,D11:D12)</f>
        <v>72</v>
      </c>
      <c r="E19" s="251"/>
      <c r="F19" s="249">
        <f t="shared" si="0"/>
        <v>0</v>
      </c>
    </row>
    <row r="20" spans="1:6" x14ac:dyDescent="0.15">
      <c r="A20" s="246" t="s">
        <v>935</v>
      </c>
      <c r="B20" s="250" t="s">
        <v>895</v>
      </c>
      <c r="C20" s="248" t="s">
        <v>174</v>
      </c>
      <c r="D20" s="251">
        <f>SUM(D19)</f>
        <v>72</v>
      </c>
      <c r="E20" s="251"/>
      <c r="F20" s="249">
        <f t="shared" si="0"/>
        <v>0</v>
      </c>
    </row>
    <row r="21" spans="1:6" x14ac:dyDescent="0.15">
      <c r="A21" s="246" t="s">
        <v>936</v>
      </c>
      <c r="B21" s="250" t="s">
        <v>937</v>
      </c>
      <c r="C21" s="248" t="s">
        <v>174</v>
      </c>
      <c r="D21" s="251">
        <f>SUM(D11:D12)</f>
        <v>44</v>
      </c>
      <c r="E21" s="251"/>
      <c r="F21" s="249">
        <f t="shared" si="0"/>
        <v>0</v>
      </c>
    </row>
    <row r="22" spans="1:6" x14ac:dyDescent="0.15">
      <c r="A22" s="246" t="s">
        <v>938</v>
      </c>
      <c r="B22" s="252" t="s">
        <v>897</v>
      </c>
      <c r="C22" s="248" t="s">
        <v>885</v>
      </c>
      <c r="D22" s="251">
        <v>1</v>
      </c>
      <c r="E22" s="251"/>
      <c r="F22" s="249">
        <f t="shared" si="0"/>
        <v>0</v>
      </c>
    </row>
    <row r="23" spans="1:6" x14ac:dyDescent="0.15">
      <c r="A23" s="246"/>
      <c r="B23" s="250"/>
      <c r="C23" s="248"/>
      <c r="D23" s="251"/>
      <c r="E23" s="251"/>
      <c r="F23" s="253">
        <f>SUM(F7:F22)</f>
        <v>0</v>
      </c>
    </row>
    <row r="24" spans="1:6" x14ac:dyDescent="0.15">
      <c r="A24" s="254"/>
      <c r="B24" s="247" t="s">
        <v>939</v>
      </c>
      <c r="C24" s="236"/>
      <c r="D24" s="255"/>
      <c r="E24" s="255"/>
      <c r="F24" s="256"/>
    </row>
    <row r="25" spans="1:6" x14ac:dyDescent="0.15">
      <c r="A25" s="234" t="s">
        <v>940</v>
      </c>
      <c r="B25" s="236" t="s">
        <v>941</v>
      </c>
      <c r="C25" s="236" t="s">
        <v>380</v>
      </c>
      <c r="D25" s="255">
        <v>4</v>
      </c>
      <c r="E25" s="255"/>
      <c r="F25" s="256">
        <f>D25*E25</f>
        <v>0</v>
      </c>
    </row>
    <row r="26" spans="1:6" x14ac:dyDescent="0.15">
      <c r="A26" s="246" t="s">
        <v>942</v>
      </c>
      <c r="B26" s="236" t="s">
        <v>943</v>
      </c>
      <c r="C26" s="236" t="s">
        <v>380</v>
      </c>
      <c r="D26" s="255">
        <v>2</v>
      </c>
      <c r="E26" s="255"/>
      <c r="F26" s="256">
        <f>D26*E26</f>
        <v>0</v>
      </c>
    </row>
    <row r="27" spans="1:6" ht="24" x14ac:dyDescent="0.15">
      <c r="A27" s="234" t="s">
        <v>944</v>
      </c>
      <c r="B27" s="236" t="s">
        <v>952</v>
      </c>
      <c r="C27" s="236" t="s">
        <v>380</v>
      </c>
      <c r="D27" s="255">
        <v>2</v>
      </c>
      <c r="E27" s="255" t="s">
        <v>953</v>
      </c>
      <c r="F27" s="256"/>
    </row>
    <row r="28" spans="1:6" x14ac:dyDescent="0.15">
      <c r="A28" s="246" t="s">
        <v>942</v>
      </c>
      <c r="B28" s="236" t="s">
        <v>954</v>
      </c>
      <c r="C28" s="236" t="s">
        <v>380</v>
      </c>
      <c r="D28" s="255">
        <v>2</v>
      </c>
      <c r="E28" s="255"/>
      <c r="F28" s="256">
        <f>D28*E28</f>
        <v>0</v>
      </c>
    </row>
    <row r="29" spans="1:6" x14ac:dyDescent="0.15">
      <c r="A29" s="234" t="s">
        <v>946</v>
      </c>
      <c r="B29" s="236" t="s">
        <v>947</v>
      </c>
      <c r="C29" s="236" t="s">
        <v>380</v>
      </c>
      <c r="D29" s="255">
        <f>SUM(D25:D28)</f>
        <v>10</v>
      </c>
      <c r="E29" s="255"/>
      <c r="F29" s="256">
        <f>D29*E29</f>
        <v>0</v>
      </c>
    </row>
    <row r="30" spans="1:6" x14ac:dyDescent="0.15">
      <c r="A30" s="234"/>
      <c r="B30" s="236"/>
      <c r="C30" s="236"/>
      <c r="D30" s="255"/>
      <c r="E30" s="255"/>
      <c r="F30" s="256"/>
    </row>
    <row r="31" spans="1:6" x14ac:dyDescent="0.15">
      <c r="A31" s="234"/>
      <c r="B31" s="236"/>
      <c r="C31" s="236"/>
      <c r="D31" s="237"/>
      <c r="E31" s="237"/>
      <c r="F31" s="257">
        <f>SUM(F7:F29)</f>
        <v>0</v>
      </c>
    </row>
  </sheetData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295"/>
  <sheetViews>
    <sheetView showGridLines="0" showOutlineSymbols="0" zoomScale="85" zoomScaleNormal="85" zoomScalePageLayoutView="85" workbookViewId="0">
      <selection activeCell="B211" sqref="B211:D211"/>
    </sheetView>
  </sheetViews>
  <sheetFormatPr baseColWidth="10" defaultColWidth="8.6640625" defaultRowHeight="13" x14ac:dyDescent="0.15"/>
  <cols>
    <col min="1" max="1" width="1.6640625" style="262" customWidth="1"/>
    <col min="2" max="2" width="18.5" style="262" customWidth="1"/>
    <col min="3" max="3" width="8.6640625" style="262" customWidth="1"/>
    <col min="4" max="4" width="93.5" style="262" customWidth="1"/>
    <col min="5" max="5" width="6.5" style="262" customWidth="1"/>
    <col min="6" max="6" width="4.5" style="262" customWidth="1"/>
    <col min="7" max="10" width="10.6640625" style="262" customWidth="1"/>
    <col min="11" max="11" width="15.6640625" style="262" customWidth="1"/>
    <col min="12" max="256" width="8.6640625" style="262"/>
    <col min="257" max="257" width="1.6640625" style="262" customWidth="1"/>
    <col min="258" max="258" width="18.5" style="262" customWidth="1"/>
    <col min="259" max="259" width="8.6640625" style="262" customWidth="1"/>
    <col min="260" max="260" width="93.5" style="262" customWidth="1"/>
    <col min="261" max="261" width="6.5" style="262" customWidth="1"/>
    <col min="262" max="262" width="4.5" style="262" customWidth="1"/>
    <col min="263" max="266" width="10.6640625" style="262" customWidth="1"/>
    <col min="267" max="267" width="15.6640625" style="262" customWidth="1"/>
    <col min="268" max="512" width="8.6640625" style="262"/>
    <col min="513" max="513" width="1.6640625" style="262" customWidth="1"/>
    <col min="514" max="514" width="18.5" style="262" customWidth="1"/>
    <col min="515" max="515" width="8.6640625" style="262" customWidth="1"/>
    <col min="516" max="516" width="93.5" style="262" customWidth="1"/>
    <col min="517" max="517" width="6.5" style="262" customWidth="1"/>
    <col min="518" max="518" width="4.5" style="262" customWidth="1"/>
    <col min="519" max="522" width="10.6640625" style="262" customWidth="1"/>
    <col min="523" max="523" width="15.6640625" style="262" customWidth="1"/>
    <col min="524" max="768" width="8.6640625" style="262"/>
    <col min="769" max="769" width="1.6640625" style="262" customWidth="1"/>
    <col min="770" max="770" width="18.5" style="262" customWidth="1"/>
    <col min="771" max="771" width="8.6640625" style="262" customWidth="1"/>
    <col min="772" max="772" width="93.5" style="262" customWidth="1"/>
    <col min="773" max="773" width="6.5" style="262" customWidth="1"/>
    <col min="774" max="774" width="4.5" style="262" customWidth="1"/>
    <col min="775" max="778" width="10.6640625" style="262" customWidth="1"/>
    <col min="779" max="779" width="15.6640625" style="262" customWidth="1"/>
    <col min="780" max="1024" width="8.6640625" style="262"/>
    <col min="1025" max="1025" width="1.6640625" style="262" customWidth="1"/>
    <col min="1026" max="1026" width="18.5" style="262" customWidth="1"/>
    <col min="1027" max="1027" width="8.6640625" style="262" customWidth="1"/>
    <col min="1028" max="1028" width="93.5" style="262" customWidth="1"/>
    <col min="1029" max="1029" width="6.5" style="262" customWidth="1"/>
    <col min="1030" max="1030" width="4.5" style="262" customWidth="1"/>
    <col min="1031" max="1034" width="10.6640625" style="262" customWidth="1"/>
    <col min="1035" max="1035" width="15.6640625" style="262" customWidth="1"/>
    <col min="1036" max="1280" width="8.6640625" style="262"/>
    <col min="1281" max="1281" width="1.6640625" style="262" customWidth="1"/>
    <col min="1282" max="1282" width="18.5" style="262" customWidth="1"/>
    <col min="1283" max="1283" width="8.6640625" style="262" customWidth="1"/>
    <col min="1284" max="1284" width="93.5" style="262" customWidth="1"/>
    <col min="1285" max="1285" width="6.5" style="262" customWidth="1"/>
    <col min="1286" max="1286" width="4.5" style="262" customWidth="1"/>
    <col min="1287" max="1290" width="10.6640625" style="262" customWidth="1"/>
    <col min="1291" max="1291" width="15.6640625" style="262" customWidth="1"/>
    <col min="1292" max="1536" width="8.6640625" style="262"/>
    <col min="1537" max="1537" width="1.6640625" style="262" customWidth="1"/>
    <col min="1538" max="1538" width="18.5" style="262" customWidth="1"/>
    <col min="1539" max="1539" width="8.6640625" style="262" customWidth="1"/>
    <col min="1540" max="1540" width="93.5" style="262" customWidth="1"/>
    <col min="1541" max="1541" width="6.5" style="262" customWidth="1"/>
    <col min="1542" max="1542" width="4.5" style="262" customWidth="1"/>
    <col min="1543" max="1546" width="10.6640625" style="262" customWidth="1"/>
    <col min="1547" max="1547" width="15.6640625" style="262" customWidth="1"/>
    <col min="1548" max="1792" width="8.6640625" style="262"/>
    <col min="1793" max="1793" width="1.6640625" style="262" customWidth="1"/>
    <col min="1794" max="1794" width="18.5" style="262" customWidth="1"/>
    <col min="1795" max="1795" width="8.6640625" style="262" customWidth="1"/>
    <col min="1796" max="1796" width="93.5" style="262" customWidth="1"/>
    <col min="1797" max="1797" width="6.5" style="262" customWidth="1"/>
    <col min="1798" max="1798" width="4.5" style="262" customWidth="1"/>
    <col min="1799" max="1802" width="10.6640625" style="262" customWidth="1"/>
    <col min="1803" max="1803" width="15.6640625" style="262" customWidth="1"/>
    <col min="1804" max="2048" width="8.6640625" style="262"/>
    <col min="2049" max="2049" width="1.6640625" style="262" customWidth="1"/>
    <col min="2050" max="2050" width="18.5" style="262" customWidth="1"/>
    <col min="2051" max="2051" width="8.6640625" style="262" customWidth="1"/>
    <col min="2052" max="2052" width="93.5" style="262" customWidth="1"/>
    <col min="2053" max="2053" width="6.5" style="262" customWidth="1"/>
    <col min="2054" max="2054" width="4.5" style="262" customWidth="1"/>
    <col min="2055" max="2058" width="10.6640625" style="262" customWidth="1"/>
    <col min="2059" max="2059" width="15.6640625" style="262" customWidth="1"/>
    <col min="2060" max="2304" width="8.6640625" style="262"/>
    <col min="2305" max="2305" width="1.6640625" style="262" customWidth="1"/>
    <col min="2306" max="2306" width="18.5" style="262" customWidth="1"/>
    <col min="2307" max="2307" width="8.6640625" style="262" customWidth="1"/>
    <col min="2308" max="2308" width="93.5" style="262" customWidth="1"/>
    <col min="2309" max="2309" width="6.5" style="262" customWidth="1"/>
    <col min="2310" max="2310" width="4.5" style="262" customWidth="1"/>
    <col min="2311" max="2314" width="10.6640625" style="262" customWidth="1"/>
    <col min="2315" max="2315" width="15.6640625" style="262" customWidth="1"/>
    <col min="2316" max="2560" width="8.6640625" style="262"/>
    <col min="2561" max="2561" width="1.6640625" style="262" customWidth="1"/>
    <col min="2562" max="2562" width="18.5" style="262" customWidth="1"/>
    <col min="2563" max="2563" width="8.6640625" style="262" customWidth="1"/>
    <col min="2564" max="2564" width="93.5" style="262" customWidth="1"/>
    <col min="2565" max="2565" width="6.5" style="262" customWidth="1"/>
    <col min="2566" max="2566" width="4.5" style="262" customWidth="1"/>
    <col min="2567" max="2570" width="10.6640625" style="262" customWidth="1"/>
    <col min="2571" max="2571" width="15.6640625" style="262" customWidth="1"/>
    <col min="2572" max="2816" width="8.6640625" style="262"/>
    <col min="2817" max="2817" width="1.6640625" style="262" customWidth="1"/>
    <col min="2818" max="2818" width="18.5" style="262" customWidth="1"/>
    <col min="2819" max="2819" width="8.6640625" style="262" customWidth="1"/>
    <col min="2820" max="2820" width="93.5" style="262" customWidth="1"/>
    <col min="2821" max="2821" width="6.5" style="262" customWidth="1"/>
    <col min="2822" max="2822" width="4.5" style="262" customWidth="1"/>
    <col min="2823" max="2826" width="10.6640625" style="262" customWidth="1"/>
    <col min="2827" max="2827" width="15.6640625" style="262" customWidth="1"/>
    <col min="2828" max="3072" width="8.6640625" style="262"/>
    <col min="3073" max="3073" width="1.6640625" style="262" customWidth="1"/>
    <col min="3074" max="3074" width="18.5" style="262" customWidth="1"/>
    <col min="3075" max="3075" width="8.6640625" style="262" customWidth="1"/>
    <col min="3076" max="3076" width="93.5" style="262" customWidth="1"/>
    <col min="3077" max="3077" width="6.5" style="262" customWidth="1"/>
    <col min="3078" max="3078" width="4.5" style="262" customWidth="1"/>
    <col min="3079" max="3082" width="10.6640625" style="262" customWidth="1"/>
    <col min="3083" max="3083" width="15.6640625" style="262" customWidth="1"/>
    <col min="3084" max="3328" width="8.6640625" style="262"/>
    <col min="3329" max="3329" width="1.6640625" style="262" customWidth="1"/>
    <col min="3330" max="3330" width="18.5" style="262" customWidth="1"/>
    <col min="3331" max="3331" width="8.6640625" style="262" customWidth="1"/>
    <col min="3332" max="3332" width="93.5" style="262" customWidth="1"/>
    <col min="3333" max="3333" width="6.5" style="262" customWidth="1"/>
    <col min="3334" max="3334" width="4.5" style="262" customWidth="1"/>
    <col min="3335" max="3338" width="10.6640625" style="262" customWidth="1"/>
    <col min="3339" max="3339" width="15.6640625" style="262" customWidth="1"/>
    <col min="3340" max="3584" width="8.6640625" style="262"/>
    <col min="3585" max="3585" width="1.6640625" style="262" customWidth="1"/>
    <col min="3586" max="3586" width="18.5" style="262" customWidth="1"/>
    <col min="3587" max="3587" width="8.6640625" style="262" customWidth="1"/>
    <col min="3588" max="3588" width="93.5" style="262" customWidth="1"/>
    <col min="3589" max="3589" width="6.5" style="262" customWidth="1"/>
    <col min="3590" max="3590" width="4.5" style="262" customWidth="1"/>
    <col min="3591" max="3594" width="10.6640625" style="262" customWidth="1"/>
    <col min="3595" max="3595" width="15.6640625" style="262" customWidth="1"/>
    <col min="3596" max="3840" width="8.6640625" style="262"/>
    <col min="3841" max="3841" width="1.6640625" style="262" customWidth="1"/>
    <col min="3842" max="3842" width="18.5" style="262" customWidth="1"/>
    <col min="3843" max="3843" width="8.6640625" style="262" customWidth="1"/>
    <col min="3844" max="3844" width="93.5" style="262" customWidth="1"/>
    <col min="3845" max="3845" width="6.5" style="262" customWidth="1"/>
    <col min="3846" max="3846" width="4.5" style="262" customWidth="1"/>
    <col min="3847" max="3850" width="10.6640625" style="262" customWidth="1"/>
    <col min="3851" max="3851" width="15.6640625" style="262" customWidth="1"/>
    <col min="3852" max="4096" width="8.6640625" style="262"/>
    <col min="4097" max="4097" width="1.6640625" style="262" customWidth="1"/>
    <col min="4098" max="4098" width="18.5" style="262" customWidth="1"/>
    <col min="4099" max="4099" width="8.6640625" style="262" customWidth="1"/>
    <col min="4100" max="4100" width="93.5" style="262" customWidth="1"/>
    <col min="4101" max="4101" width="6.5" style="262" customWidth="1"/>
    <col min="4102" max="4102" width="4.5" style="262" customWidth="1"/>
    <col min="4103" max="4106" width="10.6640625" style="262" customWidth="1"/>
    <col min="4107" max="4107" width="15.6640625" style="262" customWidth="1"/>
    <col min="4108" max="4352" width="8.6640625" style="262"/>
    <col min="4353" max="4353" width="1.6640625" style="262" customWidth="1"/>
    <col min="4354" max="4354" width="18.5" style="262" customWidth="1"/>
    <col min="4355" max="4355" width="8.6640625" style="262" customWidth="1"/>
    <col min="4356" max="4356" width="93.5" style="262" customWidth="1"/>
    <col min="4357" max="4357" width="6.5" style="262" customWidth="1"/>
    <col min="4358" max="4358" width="4.5" style="262" customWidth="1"/>
    <col min="4359" max="4362" width="10.6640625" style="262" customWidth="1"/>
    <col min="4363" max="4363" width="15.6640625" style="262" customWidth="1"/>
    <col min="4364" max="4608" width="8.6640625" style="262"/>
    <col min="4609" max="4609" width="1.6640625" style="262" customWidth="1"/>
    <col min="4610" max="4610" width="18.5" style="262" customWidth="1"/>
    <col min="4611" max="4611" width="8.6640625" style="262" customWidth="1"/>
    <col min="4612" max="4612" width="93.5" style="262" customWidth="1"/>
    <col min="4613" max="4613" width="6.5" style="262" customWidth="1"/>
    <col min="4614" max="4614" width="4.5" style="262" customWidth="1"/>
    <col min="4615" max="4618" width="10.6640625" style="262" customWidth="1"/>
    <col min="4619" max="4619" width="15.6640625" style="262" customWidth="1"/>
    <col min="4620" max="4864" width="8.6640625" style="262"/>
    <col min="4865" max="4865" width="1.6640625" style="262" customWidth="1"/>
    <col min="4866" max="4866" width="18.5" style="262" customWidth="1"/>
    <col min="4867" max="4867" width="8.6640625" style="262" customWidth="1"/>
    <col min="4868" max="4868" width="93.5" style="262" customWidth="1"/>
    <col min="4869" max="4869" width="6.5" style="262" customWidth="1"/>
    <col min="4870" max="4870" width="4.5" style="262" customWidth="1"/>
    <col min="4871" max="4874" width="10.6640625" style="262" customWidth="1"/>
    <col min="4875" max="4875" width="15.6640625" style="262" customWidth="1"/>
    <col min="4876" max="5120" width="8.6640625" style="262"/>
    <col min="5121" max="5121" width="1.6640625" style="262" customWidth="1"/>
    <col min="5122" max="5122" width="18.5" style="262" customWidth="1"/>
    <col min="5123" max="5123" width="8.6640625" style="262" customWidth="1"/>
    <col min="5124" max="5124" width="93.5" style="262" customWidth="1"/>
    <col min="5125" max="5125" width="6.5" style="262" customWidth="1"/>
    <col min="5126" max="5126" width="4.5" style="262" customWidth="1"/>
    <col min="5127" max="5130" width="10.6640625" style="262" customWidth="1"/>
    <col min="5131" max="5131" width="15.6640625" style="262" customWidth="1"/>
    <col min="5132" max="5376" width="8.6640625" style="262"/>
    <col min="5377" max="5377" width="1.6640625" style="262" customWidth="1"/>
    <col min="5378" max="5378" width="18.5" style="262" customWidth="1"/>
    <col min="5379" max="5379" width="8.6640625" style="262" customWidth="1"/>
    <col min="5380" max="5380" width="93.5" style="262" customWidth="1"/>
    <col min="5381" max="5381" width="6.5" style="262" customWidth="1"/>
    <col min="5382" max="5382" width="4.5" style="262" customWidth="1"/>
    <col min="5383" max="5386" width="10.6640625" style="262" customWidth="1"/>
    <col min="5387" max="5387" width="15.6640625" style="262" customWidth="1"/>
    <col min="5388" max="5632" width="8.6640625" style="262"/>
    <col min="5633" max="5633" width="1.6640625" style="262" customWidth="1"/>
    <col min="5634" max="5634" width="18.5" style="262" customWidth="1"/>
    <col min="5635" max="5635" width="8.6640625" style="262" customWidth="1"/>
    <col min="5636" max="5636" width="93.5" style="262" customWidth="1"/>
    <col min="5637" max="5637" width="6.5" style="262" customWidth="1"/>
    <col min="5638" max="5638" width="4.5" style="262" customWidth="1"/>
    <col min="5639" max="5642" width="10.6640625" style="262" customWidth="1"/>
    <col min="5643" max="5643" width="15.6640625" style="262" customWidth="1"/>
    <col min="5644" max="5888" width="8.6640625" style="262"/>
    <col min="5889" max="5889" width="1.6640625" style="262" customWidth="1"/>
    <col min="5890" max="5890" width="18.5" style="262" customWidth="1"/>
    <col min="5891" max="5891" width="8.6640625" style="262" customWidth="1"/>
    <col min="5892" max="5892" width="93.5" style="262" customWidth="1"/>
    <col min="5893" max="5893" width="6.5" style="262" customWidth="1"/>
    <col min="5894" max="5894" width="4.5" style="262" customWidth="1"/>
    <col min="5895" max="5898" width="10.6640625" style="262" customWidth="1"/>
    <col min="5899" max="5899" width="15.6640625" style="262" customWidth="1"/>
    <col min="5900" max="6144" width="8.6640625" style="262"/>
    <col min="6145" max="6145" width="1.6640625" style="262" customWidth="1"/>
    <col min="6146" max="6146" width="18.5" style="262" customWidth="1"/>
    <col min="6147" max="6147" width="8.6640625" style="262" customWidth="1"/>
    <col min="6148" max="6148" width="93.5" style="262" customWidth="1"/>
    <col min="6149" max="6149" width="6.5" style="262" customWidth="1"/>
    <col min="6150" max="6150" width="4.5" style="262" customWidth="1"/>
    <col min="6151" max="6154" width="10.6640625" style="262" customWidth="1"/>
    <col min="6155" max="6155" width="15.6640625" style="262" customWidth="1"/>
    <col min="6156" max="6400" width="8.6640625" style="262"/>
    <col min="6401" max="6401" width="1.6640625" style="262" customWidth="1"/>
    <col min="6402" max="6402" width="18.5" style="262" customWidth="1"/>
    <col min="6403" max="6403" width="8.6640625" style="262" customWidth="1"/>
    <col min="6404" max="6404" width="93.5" style="262" customWidth="1"/>
    <col min="6405" max="6405" width="6.5" style="262" customWidth="1"/>
    <col min="6406" max="6406" width="4.5" style="262" customWidth="1"/>
    <col min="6407" max="6410" width="10.6640625" style="262" customWidth="1"/>
    <col min="6411" max="6411" width="15.6640625" style="262" customWidth="1"/>
    <col min="6412" max="6656" width="8.6640625" style="262"/>
    <col min="6657" max="6657" width="1.6640625" style="262" customWidth="1"/>
    <col min="6658" max="6658" width="18.5" style="262" customWidth="1"/>
    <col min="6659" max="6659" width="8.6640625" style="262" customWidth="1"/>
    <col min="6660" max="6660" width="93.5" style="262" customWidth="1"/>
    <col min="6661" max="6661" width="6.5" style="262" customWidth="1"/>
    <col min="6662" max="6662" width="4.5" style="262" customWidth="1"/>
    <col min="6663" max="6666" width="10.6640625" style="262" customWidth="1"/>
    <col min="6667" max="6667" width="15.6640625" style="262" customWidth="1"/>
    <col min="6668" max="6912" width="8.6640625" style="262"/>
    <col min="6913" max="6913" width="1.6640625" style="262" customWidth="1"/>
    <col min="6914" max="6914" width="18.5" style="262" customWidth="1"/>
    <col min="6915" max="6915" width="8.6640625" style="262" customWidth="1"/>
    <col min="6916" max="6916" width="93.5" style="262" customWidth="1"/>
    <col min="6917" max="6917" width="6.5" style="262" customWidth="1"/>
    <col min="6918" max="6918" width="4.5" style="262" customWidth="1"/>
    <col min="6919" max="6922" width="10.6640625" style="262" customWidth="1"/>
    <col min="6923" max="6923" width="15.6640625" style="262" customWidth="1"/>
    <col min="6924" max="7168" width="8.6640625" style="262"/>
    <col min="7169" max="7169" width="1.6640625" style="262" customWidth="1"/>
    <col min="7170" max="7170" width="18.5" style="262" customWidth="1"/>
    <col min="7171" max="7171" width="8.6640625" style="262" customWidth="1"/>
    <col min="7172" max="7172" width="93.5" style="262" customWidth="1"/>
    <col min="7173" max="7173" width="6.5" style="262" customWidth="1"/>
    <col min="7174" max="7174" width="4.5" style="262" customWidth="1"/>
    <col min="7175" max="7178" width="10.6640625" style="262" customWidth="1"/>
    <col min="7179" max="7179" width="15.6640625" style="262" customWidth="1"/>
    <col min="7180" max="7424" width="8.6640625" style="262"/>
    <col min="7425" max="7425" width="1.6640625" style="262" customWidth="1"/>
    <col min="7426" max="7426" width="18.5" style="262" customWidth="1"/>
    <col min="7427" max="7427" width="8.6640625" style="262" customWidth="1"/>
    <col min="7428" max="7428" width="93.5" style="262" customWidth="1"/>
    <col min="7429" max="7429" width="6.5" style="262" customWidth="1"/>
    <col min="7430" max="7430" width="4.5" style="262" customWidth="1"/>
    <col min="7431" max="7434" width="10.6640625" style="262" customWidth="1"/>
    <col min="7435" max="7435" width="15.6640625" style="262" customWidth="1"/>
    <col min="7436" max="7680" width="8.6640625" style="262"/>
    <col min="7681" max="7681" width="1.6640625" style="262" customWidth="1"/>
    <col min="7682" max="7682" width="18.5" style="262" customWidth="1"/>
    <col min="7683" max="7683" width="8.6640625" style="262" customWidth="1"/>
    <col min="7684" max="7684" width="93.5" style="262" customWidth="1"/>
    <col min="7685" max="7685" width="6.5" style="262" customWidth="1"/>
    <col min="7686" max="7686" width="4.5" style="262" customWidth="1"/>
    <col min="7687" max="7690" width="10.6640625" style="262" customWidth="1"/>
    <col min="7691" max="7691" width="15.6640625" style="262" customWidth="1"/>
    <col min="7692" max="7936" width="8.6640625" style="262"/>
    <col min="7937" max="7937" width="1.6640625" style="262" customWidth="1"/>
    <col min="7938" max="7938" width="18.5" style="262" customWidth="1"/>
    <col min="7939" max="7939" width="8.6640625" style="262" customWidth="1"/>
    <col min="7940" max="7940" width="93.5" style="262" customWidth="1"/>
    <col min="7941" max="7941" width="6.5" style="262" customWidth="1"/>
    <col min="7942" max="7942" width="4.5" style="262" customWidth="1"/>
    <col min="7943" max="7946" width="10.6640625" style="262" customWidth="1"/>
    <col min="7947" max="7947" width="15.6640625" style="262" customWidth="1"/>
    <col min="7948" max="8192" width="8.6640625" style="262"/>
    <col min="8193" max="8193" width="1.6640625" style="262" customWidth="1"/>
    <col min="8194" max="8194" width="18.5" style="262" customWidth="1"/>
    <col min="8195" max="8195" width="8.6640625" style="262" customWidth="1"/>
    <col min="8196" max="8196" width="93.5" style="262" customWidth="1"/>
    <col min="8197" max="8197" width="6.5" style="262" customWidth="1"/>
    <col min="8198" max="8198" width="4.5" style="262" customWidth="1"/>
    <col min="8199" max="8202" width="10.6640625" style="262" customWidth="1"/>
    <col min="8203" max="8203" width="15.6640625" style="262" customWidth="1"/>
    <col min="8204" max="8448" width="8.6640625" style="262"/>
    <col min="8449" max="8449" width="1.6640625" style="262" customWidth="1"/>
    <col min="8450" max="8450" width="18.5" style="262" customWidth="1"/>
    <col min="8451" max="8451" width="8.6640625" style="262" customWidth="1"/>
    <col min="8452" max="8452" width="93.5" style="262" customWidth="1"/>
    <col min="8453" max="8453" width="6.5" style="262" customWidth="1"/>
    <col min="8454" max="8454" width="4.5" style="262" customWidth="1"/>
    <col min="8455" max="8458" width="10.6640625" style="262" customWidth="1"/>
    <col min="8459" max="8459" width="15.6640625" style="262" customWidth="1"/>
    <col min="8460" max="8704" width="8.6640625" style="262"/>
    <col min="8705" max="8705" width="1.6640625" style="262" customWidth="1"/>
    <col min="8706" max="8706" width="18.5" style="262" customWidth="1"/>
    <col min="8707" max="8707" width="8.6640625" style="262" customWidth="1"/>
    <col min="8708" max="8708" width="93.5" style="262" customWidth="1"/>
    <col min="8709" max="8709" width="6.5" style="262" customWidth="1"/>
    <col min="8710" max="8710" width="4.5" style="262" customWidth="1"/>
    <col min="8711" max="8714" width="10.6640625" style="262" customWidth="1"/>
    <col min="8715" max="8715" width="15.6640625" style="262" customWidth="1"/>
    <col min="8716" max="8960" width="8.6640625" style="262"/>
    <col min="8961" max="8961" width="1.6640625" style="262" customWidth="1"/>
    <col min="8962" max="8962" width="18.5" style="262" customWidth="1"/>
    <col min="8963" max="8963" width="8.6640625" style="262" customWidth="1"/>
    <col min="8964" max="8964" width="93.5" style="262" customWidth="1"/>
    <col min="8965" max="8965" width="6.5" style="262" customWidth="1"/>
    <col min="8966" max="8966" width="4.5" style="262" customWidth="1"/>
    <col min="8967" max="8970" width="10.6640625" style="262" customWidth="1"/>
    <col min="8971" max="8971" width="15.6640625" style="262" customWidth="1"/>
    <col min="8972" max="9216" width="8.6640625" style="262"/>
    <col min="9217" max="9217" width="1.6640625" style="262" customWidth="1"/>
    <col min="9218" max="9218" width="18.5" style="262" customWidth="1"/>
    <col min="9219" max="9219" width="8.6640625" style="262" customWidth="1"/>
    <col min="9220" max="9220" width="93.5" style="262" customWidth="1"/>
    <col min="9221" max="9221" width="6.5" style="262" customWidth="1"/>
    <col min="9222" max="9222" width="4.5" style="262" customWidth="1"/>
    <col min="9223" max="9226" width="10.6640625" style="262" customWidth="1"/>
    <col min="9227" max="9227" width="15.6640625" style="262" customWidth="1"/>
    <col min="9228" max="9472" width="8.6640625" style="262"/>
    <col min="9473" max="9473" width="1.6640625" style="262" customWidth="1"/>
    <col min="9474" max="9474" width="18.5" style="262" customWidth="1"/>
    <col min="9475" max="9475" width="8.6640625" style="262" customWidth="1"/>
    <col min="9476" max="9476" width="93.5" style="262" customWidth="1"/>
    <col min="9477" max="9477" width="6.5" style="262" customWidth="1"/>
    <col min="9478" max="9478" width="4.5" style="262" customWidth="1"/>
    <col min="9479" max="9482" width="10.6640625" style="262" customWidth="1"/>
    <col min="9483" max="9483" width="15.6640625" style="262" customWidth="1"/>
    <col min="9484" max="9728" width="8.6640625" style="262"/>
    <col min="9729" max="9729" width="1.6640625" style="262" customWidth="1"/>
    <col min="9730" max="9730" width="18.5" style="262" customWidth="1"/>
    <col min="9731" max="9731" width="8.6640625" style="262" customWidth="1"/>
    <col min="9732" max="9732" width="93.5" style="262" customWidth="1"/>
    <col min="9733" max="9733" width="6.5" style="262" customWidth="1"/>
    <col min="9734" max="9734" width="4.5" style="262" customWidth="1"/>
    <col min="9735" max="9738" width="10.6640625" style="262" customWidth="1"/>
    <col min="9739" max="9739" width="15.6640625" style="262" customWidth="1"/>
    <col min="9740" max="9984" width="8.6640625" style="262"/>
    <col min="9985" max="9985" width="1.6640625" style="262" customWidth="1"/>
    <col min="9986" max="9986" width="18.5" style="262" customWidth="1"/>
    <col min="9987" max="9987" width="8.6640625" style="262" customWidth="1"/>
    <col min="9988" max="9988" width="93.5" style="262" customWidth="1"/>
    <col min="9989" max="9989" width="6.5" style="262" customWidth="1"/>
    <col min="9990" max="9990" width="4.5" style="262" customWidth="1"/>
    <col min="9991" max="9994" width="10.6640625" style="262" customWidth="1"/>
    <col min="9995" max="9995" width="15.6640625" style="262" customWidth="1"/>
    <col min="9996" max="10240" width="8.6640625" style="262"/>
    <col min="10241" max="10241" width="1.6640625" style="262" customWidth="1"/>
    <col min="10242" max="10242" width="18.5" style="262" customWidth="1"/>
    <col min="10243" max="10243" width="8.6640625" style="262" customWidth="1"/>
    <col min="10244" max="10244" width="93.5" style="262" customWidth="1"/>
    <col min="10245" max="10245" width="6.5" style="262" customWidth="1"/>
    <col min="10246" max="10246" width="4.5" style="262" customWidth="1"/>
    <col min="10247" max="10250" width="10.6640625" style="262" customWidth="1"/>
    <col min="10251" max="10251" width="15.6640625" style="262" customWidth="1"/>
    <col min="10252" max="10496" width="8.6640625" style="262"/>
    <col min="10497" max="10497" width="1.6640625" style="262" customWidth="1"/>
    <col min="10498" max="10498" width="18.5" style="262" customWidth="1"/>
    <col min="10499" max="10499" width="8.6640625" style="262" customWidth="1"/>
    <col min="10500" max="10500" width="93.5" style="262" customWidth="1"/>
    <col min="10501" max="10501" width="6.5" style="262" customWidth="1"/>
    <col min="10502" max="10502" width="4.5" style="262" customWidth="1"/>
    <col min="10503" max="10506" width="10.6640625" style="262" customWidth="1"/>
    <col min="10507" max="10507" width="15.6640625" style="262" customWidth="1"/>
    <col min="10508" max="10752" width="8.6640625" style="262"/>
    <col min="10753" max="10753" width="1.6640625" style="262" customWidth="1"/>
    <col min="10754" max="10754" width="18.5" style="262" customWidth="1"/>
    <col min="10755" max="10755" width="8.6640625" style="262" customWidth="1"/>
    <col min="10756" max="10756" width="93.5" style="262" customWidth="1"/>
    <col min="10757" max="10757" width="6.5" style="262" customWidth="1"/>
    <col min="10758" max="10758" width="4.5" style="262" customWidth="1"/>
    <col min="10759" max="10762" width="10.6640625" style="262" customWidth="1"/>
    <col min="10763" max="10763" width="15.6640625" style="262" customWidth="1"/>
    <col min="10764" max="11008" width="8.6640625" style="262"/>
    <col min="11009" max="11009" width="1.6640625" style="262" customWidth="1"/>
    <col min="11010" max="11010" width="18.5" style="262" customWidth="1"/>
    <col min="11011" max="11011" width="8.6640625" style="262" customWidth="1"/>
    <col min="11012" max="11012" width="93.5" style="262" customWidth="1"/>
    <col min="11013" max="11013" width="6.5" style="262" customWidth="1"/>
    <col min="11014" max="11014" width="4.5" style="262" customWidth="1"/>
    <col min="11015" max="11018" width="10.6640625" style="262" customWidth="1"/>
    <col min="11019" max="11019" width="15.6640625" style="262" customWidth="1"/>
    <col min="11020" max="11264" width="8.6640625" style="262"/>
    <col min="11265" max="11265" width="1.6640625" style="262" customWidth="1"/>
    <col min="11266" max="11266" width="18.5" style="262" customWidth="1"/>
    <col min="11267" max="11267" width="8.6640625" style="262" customWidth="1"/>
    <col min="11268" max="11268" width="93.5" style="262" customWidth="1"/>
    <col min="11269" max="11269" width="6.5" style="262" customWidth="1"/>
    <col min="11270" max="11270" width="4.5" style="262" customWidth="1"/>
    <col min="11271" max="11274" width="10.6640625" style="262" customWidth="1"/>
    <col min="11275" max="11275" width="15.6640625" style="262" customWidth="1"/>
    <col min="11276" max="11520" width="8.6640625" style="262"/>
    <col min="11521" max="11521" width="1.6640625" style="262" customWidth="1"/>
    <col min="11522" max="11522" width="18.5" style="262" customWidth="1"/>
    <col min="11523" max="11523" width="8.6640625" style="262" customWidth="1"/>
    <col min="11524" max="11524" width="93.5" style="262" customWidth="1"/>
    <col min="11525" max="11525" width="6.5" style="262" customWidth="1"/>
    <col min="11526" max="11526" width="4.5" style="262" customWidth="1"/>
    <col min="11527" max="11530" width="10.6640625" style="262" customWidth="1"/>
    <col min="11531" max="11531" width="15.6640625" style="262" customWidth="1"/>
    <col min="11532" max="11776" width="8.6640625" style="262"/>
    <col min="11777" max="11777" width="1.6640625" style="262" customWidth="1"/>
    <col min="11778" max="11778" width="18.5" style="262" customWidth="1"/>
    <col min="11779" max="11779" width="8.6640625" style="262" customWidth="1"/>
    <col min="11780" max="11780" width="93.5" style="262" customWidth="1"/>
    <col min="11781" max="11781" width="6.5" style="262" customWidth="1"/>
    <col min="11782" max="11782" width="4.5" style="262" customWidth="1"/>
    <col min="11783" max="11786" width="10.6640625" style="262" customWidth="1"/>
    <col min="11787" max="11787" width="15.6640625" style="262" customWidth="1"/>
    <col min="11788" max="12032" width="8.6640625" style="262"/>
    <col min="12033" max="12033" width="1.6640625" style="262" customWidth="1"/>
    <col min="12034" max="12034" width="18.5" style="262" customWidth="1"/>
    <col min="12035" max="12035" width="8.6640625" style="262" customWidth="1"/>
    <col min="12036" max="12036" width="93.5" style="262" customWidth="1"/>
    <col min="12037" max="12037" width="6.5" style="262" customWidth="1"/>
    <col min="12038" max="12038" width="4.5" style="262" customWidth="1"/>
    <col min="12039" max="12042" width="10.6640625" style="262" customWidth="1"/>
    <col min="12043" max="12043" width="15.6640625" style="262" customWidth="1"/>
    <col min="12044" max="12288" width="8.6640625" style="262"/>
    <col min="12289" max="12289" width="1.6640625" style="262" customWidth="1"/>
    <col min="12290" max="12290" width="18.5" style="262" customWidth="1"/>
    <col min="12291" max="12291" width="8.6640625" style="262" customWidth="1"/>
    <col min="12292" max="12292" width="93.5" style="262" customWidth="1"/>
    <col min="12293" max="12293" width="6.5" style="262" customWidth="1"/>
    <col min="12294" max="12294" width="4.5" style="262" customWidth="1"/>
    <col min="12295" max="12298" width="10.6640625" style="262" customWidth="1"/>
    <col min="12299" max="12299" width="15.6640625" style="262" customWidth="1"/>
    <col min="12300" max="12544" width="8.6640625" style="262"/>
    <col min="12545" max="12545" width="1.6640625" style="262" customWidth="1"/>
    <col min="12546" max="12546" width="18.5" style="262" customWidth="1"/>
    <col min="12547" max="12547" width="8.6640625" style="262" customWidth="1"/>
    <col min="12548" max="12548" width="93.5" style="262" customWidth="1"/>
    <col min="12549" max="12549" width="6.5" style="262" customWidth="1"/>
    <col min="12550" max="12550" width="4.5" style="262" customWidth="1"/>
    <col min="12551" max="12554" width="10.6640625" style="262" customWidth="1"/>
    <col min="12555" max="12555" width="15.6640625" style="262" customWidth="1"/>
    <col min="12556" max="12800" width="8.6640625" style="262"/>
    <col min="12801" max="12801" width="1.6640625" style="262" customWidth="1"/>
    <col min="12802" max="12802" width="18.5" style="262" customWidth="1"/>
    <col min="12803" max="12803" width="8.6640625" style="262" customWidth="1"/>
    <col min="12804" max="12804" width="93.5" style="262" customWidth="1"/>
    <col min="12805" max="12805" width="6.5" style="262" customWidth="1"/>
    <col min="12806" max="12806" width="4.5" style="262" customWidth="1"/>
    <col min="12807" max="12810" width="10.6640625" style="262" customWidth="1"/>
    <col min="12811" max="12811" width="15.6640625" style="262" customWidth="1"/>
    <col min="12812" max="13056" width="8.6640625" style="262"/>
    <col min="13057" max="13057" width="1.6640625" style="262" customWidth="1"/>
    <col min="13058" max="13058" width="18.5" style="262" customWidth="1"/>
    <col min="13059" max="13059" width="8.6640625" style="262" customWidth="1"/>
    <col min="13060" max="13060" width="93.5" style="262" customWidth="1"/>
    <col min="13061" max="13061" width="6.5" style="262" customWidth="1"/>
    <col min="13062" max="13062" width="4.5" style="262" customWidth="1"/>
    <col min="13063" max="13066" width="10.6640625" style="262" customWidth="1"/>
    <col min="13067" max="13067" width="15.6640625" style="262" customWidth="1"/>
    <col min="13068" max="13312" width="8.6640625" style="262"/>
    <col min="13313" max="13313" width="1.6640625" style="262" customWidth="1"/>
    <col min="13314" max="13314" width="18.5" style="262" customWidth="1"/>
    <col min="13315" max="13315" width="8.6640625" style="262" customWidth="1"/>
    <col min="13316" max="13316" width="93.5" style="262" customWidth="1"/>
    <col min="13317" max="13317" width="6.5" style="262" customWidth="1"/>
    <col min="13318" max="13318" width="4.5" style="262" customWidth="1"/>
    <col min="13319" max="13322" width="10.6640625" style="262" customWidth="1"/>
    <col min="13323" max="13323" width="15.6640625" style="262" customWidth="1"/>
    <col min="13324" max="13568" width="8.6640625" style="262"/>
    <col min="13569" max="13569" width="1.6640625" style="262" customWidth="1"/>
    <col min="13570" max="13570" width="18.5" style="262" customWidth="1"/>
    <col min="13571" max="13571" width="8.6640625" style="262" customWidth="1"/>
    <col min="13572" max="13572" width="93.5" style="262" customWidth="1"/>
    <col min="13573" max="13573" width="6.5" style="262" customWidth="1"/>
    <col min="13574" max="13574" width="4.5" style="262" customWidth="1"/>
    <col min="13575" max="13578" width="10.6640625" style="262" customWidth="1"/>
    <col min="13579" max="13579" width="15.6640625" style="262" customWidth="1"/>
    <col min="13580" max="13824" width="8.6640625" style="262"/>
    <col min="13825" max="13825" width="1.6640625" style="262" customWidth="1"/>
    <col min="13826" max="13826" width="18.5" style="262" customWidth="1"/>
    <col min="13827" max="13827" width="8.6640625" style="262" customWidth="1"/>
    <col min="13828" max="13828" width="93.5" style="262" customWidth="1"/>
    <col min="13829" max="13829" width="6.5" style="262" customWidth="1"/>
    <col min="13830" max="13830" width="4.5" style="262" customWidth="1"/>
    <col min="13831" max="13834" width="10.6640625" style="262" customWidth="1"/>
    <col min="13835" max="13835" width="15.6640625" style="262" customWidth="1"/>
    <col min="13836" max="14080" width="8.6640625" style="262"/>
    <col min="14081" max="14081" width="1.6640625" style="262" customWidth="1"/>
    <col min="14082" max="14082" width="18.5" style="262" customWidth="1"/>
    <col min="14083" max="14083" width="8.6640625" style="262" customWidth="1"/>
    <col min="14084" max="14084" width="93.5" style="262" customWidth="1"/>
    <col min="14085" max="14085" width="6.5" style="262" customWidth="1"/>
    <col min="14086" max="14086" width="4.5" style="262" customWidth="1"/>
    <col min="14087" max="14090" width="10.6640625" style="262" customWidth="1"/>
    <col min="14091" max="14091" width="15.6640625" style="262" customWidth="1"/>
    <col min="14092" max="14336" width="8.6640625" style="262"/>
    <col min="14337" max="14337" width="1.6640625" style="262" customWidth="1"/>
    <col min="14338" max="14338" width="18.5" style="262" customWidth="1"/>
    <col min="14339" max="14339" width="8.6640625" style="262" customWidth="1"/>
    <col min="14340" max="14340" width="93.5" style="262" customWidth="1"/>
    <col min="14341" max="14341" width="6.5" style="262" customWidth="1"/>
    <col min="14342" max="14342" width="4.5" style="262" customWidth="1"/>
    <col min="14343" max="14346" width="10.6640625" style="262" customWidth="1"/>
    <col min="14347" max="14347" width="15.6640625" style="262" customWidth="1"/>
    <col min="14348" max="14592" width="8.6640625" style="262"/>
    <col min="14593" max="14593" width="1.6640625" style="262" customWidth="1"/>
    <col min="14594" max="14594" width="18.5" style="262" customWidth="1"/>
    <col min="14595" max="14595" width="8.6640625" style="262" customWidth="1"/>
    <col min="14596" max="14596" width="93.5" style="262" customWidth="1"/>
    <col min="14597" max="14597" width="6.5" style="262" customWidth="1"/>
    <col min="14598" max="14598" width="4.5" style="262" customWidth="1"/>
    <col min="14599" max="14602" width="10.6640625" style="262" customWidth="1"/>
    <col min="14603" max="14603" width="15.6640625" style="262" customWidth="1"/>
    <col min="14604" max="14848" width="8.6640625" style="262"/>
    <col min="14849" max="14849" width="1.6640625" style="262" customWidth="1"/>
    <col min="14850" max="14850" width="18.5" style="262" customWidth="1"/>
    <col min="14851" max="14851" width="8.6640625" style="262" customWidth="1"/>
    <col min="14852" max="14852" width="93.5" style="262" customWidth="1"/>
    <col min="14853" max="14853" width="6.5" style="262" customWidth="1"/>
    <col min="14854" max="14854" width="4.5" style="262" customWidth="1"/>
    <col min="14855" max="14858" width="10.6640625" style="262" customWidth="1"/>
    <col min="14859" max="14859" width="15.6640625" style="262" customWidth="1"/>
    <col min="14860" max="15104" width="8.6640625" style="262"/>
    <col min="15105" max="15105" width="1.6640625" style="262" customWidth="1"/>
    <col min="15106" max="15106" width="18.5" style="262" customWidth="1"/>
    <col min="15107" max="15107" width="8.6640625" style="262" customWidth="1"/>
    <col min="15108" max="15108" width="93.5" style="262" customWidth="1"/>
    <col min="15109" max="15109" width="6.5" style="262" customWidth="1"/>
    <col min="15110" max="15110" width="4.5" style="262" customWidth="1"/>
    <col min="15111" max="15114" width="10.6640625" style="262" customWidth="1"/>
    <col min="15115" max="15115" width="15.6640625" style="262" customWidth="1"/>
    <col min="15116" max="15360" width="8.6640625" style="262"/>
    <col min="15361" max="15361" width="1.6640625" style="262" customWidth="1"/>
    <col min="15362" max="15362" width="18.5" style="262" customWidth="1"/>
    <col min="15363" max="15363" width="8.6640625" style="262" customWidth="1"/>
    <col min="15364" max="15364" width="93.5" style="262" customWidth="1"/>
    <col min="15365" max="15365" width="6.5" style="262" customWidth="1"/>
    <col min="15366" max="15366" width="4.5" style="262" customWidth="1"/>
    <col min="15367" max="15370" width="10.6640625" style="262" customWidth="1"/>
    <col min="15371" max="15371" width="15.6640625" style="262" customWidth="1"/>
    <col min="15372" max="15616" width="8.6640625" style="262"/>
    <col min="15617" max="15617" width="1.6640625" style="262" customWidth="1"/>
    <col min="15618" max="15618" width="18.5" style="262" customWidth="1"/>
    <col min="15619" max="15619" width="8.6640625" style="262" customWidth="1"/>
    <col min="15620" max="15620" width="93.5" style="262" customWidth="1"/>
    <col min="15621" max="15621" width="6.5" style="262" customWidth="1"/>
    <col min="15622" max="15622" width="4.5" style="262" customWidth="1"/>
    <col min="15623" max="15626" width="10.6640625" style="262" customWidth="1"/>
    <col min="15627" max="15627" width="15.6640625" style="262" customWidth="1"/>
    <col min="15628" max="15872" width="8.6640625" style="262"/>
    <col min="15873" max="15873" width="1.6640625" style="262" customWidth="1"/>
    <col min="15874" max="15874" width="18.5" style="262" customWidth="1"/>
    <col min="15875" max="15875" width="8.6640625" style="262" customWidth="1"/>
    <col min="15876" max="15876" width="93.5" style="262" customWidth="1"/>
    <col min="15877" max="15877" width="6.5" style="262" customWidth="1"/>
    <col min="15878" max="15878" width="4.5" style="262" customWidth="1"/>
    <col min="15879" max="15882" width="10.6640625" style="262" customWidth="1"/>
    <col min="15883" max="15883" width="15.6640625" style="262" customWidth="1"/>
    <col min="15884" max="16128" width="8.6640625" style="262"/>
    <col min="16129" max="16129" width="1.6640625" style="262" customWidth="1"/>
    <col min="16130" max="16130" width="18.5" style="262" customWidth="1"/>
    <col min="16131" max="16131" width="8.6640625" style="262" customWidth="1"/>
    <col min="16132" max="16132" width="93.5" style="262" customWidth="1"/>
    <col min="16133" max="16133" width="6.5" style="262" customWidth="1"/>
    <col min="16134" max="16134" width="4.5" style="262" customWidth="1"/>
    <col min="16135" max="16138" width="10.6640625" style="262" customWidth="1"/>
    <col min="16139" max="16139" width="15.6640625" style="262" customWidth="1"/>
    <col min="16140" max="16384" width="8.6640625" style="262"/>
  </cols>
  <sheetData>
    <row r="1" spans="1:11" ht="6" customHeight="1" x14ac:dyDescent="0.15"/>
    <row r="2" spans="1:11" ht="12.75" customHeight="1" x14ac:dyDescent="0.15">
      <c r="B2" s="263"/>
      <c r="C2" s="264"/>
      <c r="D2" s="265"/>
      <c r="E2" s="265"/>
      <c r="F2" s="266"/>
      <c r="G2" s="267"/>
      <c r="H2" s="268"/>
      <c r="I2" s="268"/>
      <c r="J2" s="268"/>
      <c r="K2" s="269"/>
    </row>
    <row r="3" spans="1:11" ht="16" x14ac:dyDescent="0.2">
      <c r="B3" s="270"/>
      <c r="C3" s="271" t="str">
        <f>[2]hlavička!C2</f>
        <v>SEZNAM STROJŮ A ZAŘÍZENÍ VZDUCHOTECHNIKY</v>
      </c>
      <c r="D3" s="272"/>
      <c r="E3" s="273"/>
      <c r="F3" s="274"/>
      <c r="G3" s="275"/>
      <c r="H3" s="276"/>
      <c r="I3" s="276"/>
      <c r="J3" s="276"/>
      <c r="K3" s="277"/>
    </row>
    <row r="4" spans="1:11" x14ac:dyDescent="0.15">
      <c r="B4" s="270"/>
      <c r="C4" s="278" t="str">
        <f>[2]hlavička!C3</f>
        <v xml:space="preserve"> </v>
      </c>
      <c r="D4" s="272"/>
      <c r="E4" s="273"/>
      <c r="F4" s="274"/>
      <c r="G4" s="275"/>
      <c r="H4" s="276"/>
      <c r="I4" s="276"/>
      <c r="J4" s="276"/>
      <c r="K4" s="277"/>
    </row>
    <row r="5" spans="1:11" x14ac:dyDescent="0.15">
      <c r="B5" s="270" t="s">
        <v>956</v>
      </c>
      <c r="C5" s="279" t="str">
        <f>[2]hlavička!C4</f>
        <v>LOGISTICKÝ AREÁL MĚŠICE - Q-PARK - OBJEKT HALY Q9</v>
      </c>
      <c r="D5" s="272"/>
      <c r="E5" s="273"/>
      <c r="F5" s="274"/>
      <c r="G5" s="275"/>
      <c r="H5" s="276"/>
      <c r="I5" s="276"/>
      <c r="J5" s="276"/>
      <c r="K5" s="277"/>
    </row>
    <row r="6" spans="1:11" x14ac:dyDescent="0.15">
      <c r="B6" s="270" t="s">
        <v>957</v>
      </c>
      <c r="C6" s="280" t="str">
        <f>[2]hlavička!C5</f>
        <v>Dokumentace pro provedení stavby (DPS)</v>
      </c>
      <c r="D6" s="272"/>
      <c r="E6" s="273"/>
      <c r="F6" s="274"/>
      <c r="G6" s="275"/>
      <c r="H6" s="276"/>
      <c r="I6" s="276"/>
      <c r="J6" s="276"/>
      <c r="K6" s="277"/>
    </row>
    <row r="7" spans="1:11" x14ac:dyDescent="0.15">
      <c r="B7" s="270" t="s">
        <v>958</v>
      </c>
      <c r="C7" s="444">
        <f>[2]hlavička!C6</f>
        <v>43007</v>
      </c>
      <c r="D7" s="445"/>
      <c r="E7" s="273"/>
      <c r="F7" s="274"/>
      <c r="G7" s="275"/>
      <c r="H7" s="276"/>
      <c r="I7" s="276"/>
      <c r="J7" s="276"/>
      <c r="K7" s="277"/>
    </row>
    <row r="8" spans="1:11" x14ac:dyDescent="0.15">
      <c r="B8" s="281"/>
      <c r="C8" s="282"/>
      <c r="D8" s="283"/>
      <c r="E8" s="283"/>
      <c r="F8" s="284"/>
      <c r="G8" s="285"/>
      <c r="H8" s="286"/>
      <c r="I8" s="286"/>
      <c r="J8" s="286"/>
      <c r="K8" s="287"/>
    </row>
    <row r="9" spans="1:11" ht="4.25" customHeight="1" x14ac:dyDescent="0.15">
      <c r="A9" s="288"/>
      <c r="B9" s="288"/>
      <c r="G9" s="288"/>
      <c r="H9" s="288"/>
      <c r="I9" s="288"/>
      <c r="J9" s="288"/>
      <c r="K9" s="288"/>
    </row>
    <row r="10" spans="1:11" x14ac:dyDescent="0.15">
      <c r="B10" s="289"/>
      <c r="C10" s="289"/>
      <c r="D10" s="289"/>
      <c r="E10" s="289"/>
      <c r="F10" s="289"/>
      <c r="G10" s="289"/>
      <c r="H10" s="289"/>
      <c r="I10" s="289"/>
      <c r="J10" s="289"/>
      <c r="K10" s="289"/>
    </row>
    <row r="11" spans="1:11" ht="16" x14ac:dyDescent="0.2">
      <c r="B11" s="290" t="s">
        <v>959</v>
      </c>
    </row>
    <row r="13" spans="1:11" x14ac:dyDescent="0.15">
      <c r="B13" s="288"/>
      <c r="C13" s="291" t="s">
        <v>960</v>
      </c>
      <c r="D13" s="292" t="s">
        <v>961</v>
      </c>
      <c r="E13" s="446" t="s">
        <v>962</v>
      </c>
      <c r="F13" s="447"/>
      <c r="G13" s="452" t="s">
        <v>963</v>
      </c>
      <c r="H13" s="453"/>
      <c r="I13" s="453"/>
      <c r="J13" s="453"/>
      <c r="K13" s="454"/>
    </row>
    <row r="14" spans="1:11" x14ac:dyDescent="0.15">
      <c r="B14" s="455" t="s">
        <v>964</v>
      </c>
      <c r="C14" s="446" t="s">
        <v>965</v>
      </c>
      <c r="D14" s="458" t="s">
        <v>966</v>
      </c>
      <c r="E14" s="448"/>
      <c r="F14" s="449"/>
      <c r="G14" s="460" t="s">
        <v>967</v>
      </c>
      <c r="H14" s="454"/>
      <c r="I14" s="460" t="s">
        <v>968</v>
      </c>
      <c r="J14" s="454"/>
      <c r="K14" s="293" t="s">
        <v>969</v>
      </c>
    </row>
    <row r="15" spans="1:11" x14ac:dyDescent="0.15">
      <c r="B15" s="456"/>
      <c r="C15" s="457"/>
      <c r="D15" s="459"/>
      <c r="E15" s="450"/>
      <c r="F15" s="451"/>
      <c r="G15" s="294" t="s">
        <v>970</v>
      </c>
      <c r="H15" s="295" t="s">
        <v>971</v>
      </c>
      <c r="I15" s="296" t="s">
        <v>970</v>
      </c>
      <c r="J15" s="295" t="s">
        <v>971</v>
      </c>
      <c r="K15" s="297"/>
    </row>
    <row r="16" spans="1:11" x14ac:dyDescent="0.15">
      <c r="B16" s="298"/>
      <c r="C16" s="461" t="s">
        <v>972</v>
      </c>
      <c r="D16" s="299" t="s">
        <v>973</v>
      </c>
      <c r="E16" s="300"/>
      <c r="F16" s="301"/>
      <c r="G16" s="302"/>
      <c r="H16" s="303"/>
      <c r="I16" s="302"/>
      <c r="J16" s="303"/>
      <c r="K16" s="304"/>
    </row>
    <row r="17" spans="2:11" ht="12.75" customHeight="1" x14ac:dyDescent="0.15">
      <c r="B17" s="305"/>
      <c r="C17" s="462"/>
      <c r="D17" s="306" t="s">
        <v>974</v>
      </c>
      <c r="E17" s="307">
        <v>1</v>
      </c>
      <c r="F17" s="308" t="s">
        <v>380</v>
      </c>
      <c r="G17" s="309"/>
      <c r="H17" s="310" t="str">
        <f>IF(G17&gt;0,E17*G17,"")</f>
        <v/>
      </c>
      <c r="I17" s="309" t="str">
        <f>IF(G17&gt;0,G17*0.35,"")</f>
        <v/>
      </c>
      <c r="J17" s="310" t="str">
        <f>IF(G17&gt;0,E17*I17,"")</f>
        <v/>
      </c>
      <c r="K17" s="311" t="str">
        <f>IF(G17&gt;0,H17+J17,"")</f>
        <v/>
      </c>
    </row>
    <row r="18" spans="2:11" x14ac:dyDescent="0.15">
      <c r="B18" s="298"/>
      <c r="C18" s="461" t="s">
        <v>975</v>
      </c>
      <c r="D18" s="299" t="s">
        <v>976</v>
      </c>
      <c r="E18" s="300"/>
      <c r="F18" s="301"/>
      <c r="G18" s="302"/>
      <c r="H18" s="303"/>
      <c r="I18" s="302"/>
      <c r="J18" s="303"/>
      <c r="K18" s="304"/>
    </row>
    <row r="19" spans="2:11" ht="12.75" customHeight="1" x14ac:dyDescent="0.15">
      <c r="B19" s="305"/>
      <c r="C19" s="462"/>
      <c r="D19" s="306"/>
      <c r="E19" s="307">
        <v>1</v>
      </c>
      <c r="F19" s="308" t="s">
        <v>252</v>
      </c>
      <c r="G19" s="309"/>
      <c r="H19" s="310" t="str">
        <f>IF(G19&gt;0,E19*G19,"")</f>
        <v/>
      </c>
      <c r="I19" s="309" t="str">
        <f>IF(G19&gt;0,G19*0.35,"")</f>
        <v/>
      </c>
      <c r="J19" s="310" t="str">
        <f>IF(G19&gt;0,E19*I19,"")</f>
        <v/>
      </c>
      <c r="K19" s="311" t="str">
        <f>IF(G19&gt;0,H19+J19,"")</f>
        <v/>
      </c>
    </row>
    <row r="20" spans="2:11" x14ac:dyDescent="0.15">
      <c r="B20" s="298"/>
      <c r="C20" s="461" t="s">
        <v>977</v>
      </c>
      <c r="D20" s="299" t="s">
        <v>978</v>
      </c>
      <c r="E20" s="300"/>
      <c r="F20" s="301"/>
      <c r="G20" s="302"/>
      <c r="H20" s="303"/>
      <c r="I20" s="302"/>
      <c r="J20" s="303"/>
      <c r="K20" s="304"/>
    </row>
    <row r="21" spans="2:11" ht="12.75" customHeight="1" x14ac:dyDescent="0.15">
      <c r="B21" s="305"/>
      <c r="C21" s="462"/>
      <c r="D21" s="306" t="s">
        <v>979</v>
      </c>
      <c r="E21" s="307">
        <v>1</v>
      </c>
      <c r="F21" s="308" t="s">
        <v>252</v>
      </c>
      <c r="G21" s="309"/>
      <c r="H21" s="310" t="str">
        <f>IF(G21&gt;0,E21*G21,"")</f>
        <v/>
      </c>
      <c r="I21" s="309" t="str">
        <f>IF(G21&gt;0,G21*0.35,"")</f>
        <v/>
      </c>
      <c r="J21" s="310" t="str">
        <f>IF(G21&gt;0,E21*I21,"")</f>
        <v/>
      </c>
      <c r="K21" s="311" t="str">
        <f>IF(G21&gt;0,H21+J21,"")</f>
        <v/>
      </c>
    </row>
    <row r="22" spans="2:11" x14ac:dyDescent="0.15">
      <c r="B22" s="298"/>
      <c r="C22" s="461" t="s">
        <v>980</v>
      </c>
      <c r="D22" s="299" t="s">
        <v>981</v>
      </c>
      <c r="E22" s="300"/>
      <c r="F22" s="301"/>
      <c r="G22" s="302"/>
      <c r="H22" s="303"/>
      <c r="I22" s="302"/>
      <c r="J22" s="303"/>
      <c r="K22" s="304"/>
    </row>
    <row r="23" spans="2:11" ht="12.75" customHeight="1" x14ac:dyDescent="0.15">
      <c r="B23" s="305"/>
      <c r="C23" s="462"/>
      <c r="D23" s="306" t="s">
        <v>979</v>
      </c>
      <c r="E23" s="307">
        <v>1</v>
      </c>
      <c r="F23" s="308" t="s">
        <v>252</v>
      </c>
      <c r="G23" s="309"/>
      <c r="H23" s="310" t="str">
        <f>IF(G23&gt;0,E23*G23,"")</f>
        <v/>
      </c>
      <c r="I23" s="309" t="str">
        <f>IF(G23&gt;0,G23*0.35,"")</f>
        <v/>
      </c>
      <c r="J23" s="310" t="str">
        <f>IF(G23&gt;0,E23*I23,"")</f>
        <v/>
      </c>
      <c r="K23" s="311" t="str">
        <f>IF(G23&gt;0,H23+J23,"")</f>
        <v/>
      </c>
    </row>
    <row r="24" spans="2:11" x14ac:dyDescent="0.15">
      <c r="B24" s="298"/>
      <c r="C24" s="461" t="s">
        <v>982</v>
      </c>
      <c r="D24" s="299" t="s">
        <v>983</v>
      </c>
      <c r="E24" s="300"/>
      <c r="F24" s="301"/>
      <c r="G24" s="302"/>
      <c r="H24" s="303"/>
      <c r="I24" s="302"/>
      <c r="J24" s="303"/>
      <c r="K24" s="304"/>
    </row>
    <row r="25" spans="2:11" ht="12.75" customHeight="1" x14ac:dyDescent="0.15">
      <c r="B25" s="305"/>
      <c r="C25" s="462"/>
      <c r="D25" s="306" t="s">
        <v>984</v>
      </c>
      <c r="E25" s="307">
        <v>1</v>
      </c>
      <c r="F25" s="308" t="s">
        <v>252</v>
      </c>
      <c r="G25" s="309"/>
      <c r="H25" s="310" t="str">
        <f>IF(G25&gt;0,E25*G25,"")</f>
        <v/>
      </c>
      <c r="I25" s="309" t="str">
        <f>IF(G25&gt;0,G25*0.35,"")</f>
        <v/>
      </c>
      <c r="J25" s="310" t="str">
        <f>IF(G25&gt;0,E25*I25,"")</f>
        <v/>
      </c>
      <c r="K25" s="311" t="str">
        <f>IF(G25&gt;0,H25+J25,"")</f>
        <v/>
      </c>
    </row>
    <row r="26" spans="2:11" x14ac:dyDescent="0.15">
      <c r="B26" s="298"/>
      <c r="C26" s="461" t="s">
        <v>985</v>
      </c>
      <c r="D26" s="299" t="s">
        <v>986</v>
      </c>
      <c r="E26" s="300"/>
      <c r="F26" s="301"/>
      <c r="G26" s="302"/>
      <c r="H26" s="303"/>
      <c r="I26" s="302"/>
      <c r="J26" s="303"/>
      <c r="K26" s="304"/>
    </row>
    <row r="27" spans="2:11" ht="12.75" customHeight="1" x14ac:dyDescent="0.15">
      <c r="B27" s="305"/>
      <c r="C27" s="462"/>
      <c r="D27" s="306" t="s">
        <v>987</v>
      </c>
      <c r="E27" s="307">
        <v>20</v>
      </c>
      <c r="F27" s="308" t="s">
        <v>380</v>
      </c>
      <c r="G27" s="309"/>
      <c r="H27" s="310" t="str">
        <f>IF(G27&gt;0,E27*G27,"")</f>
        <v/>
      </c>
      <c r="I27" s="309" t="str">
        <f>IF(G27&gt;0,G27*0.35,"")</f>
        <v/>
      </c>
      <c r="J27" s="310" t="str">
        <f>IF(G27&gt;0,E27*I27,"")</f>
        <v/>
      </c>
      <c r="K27" s="311" t="str">
        <f>IF(G27&gt;0,H27+J27,"")</f>
        <v/>
      </c>
    </row>
    <row r="28" spans="2:11" x14ac:dyDescent="0.15">
      <c r="B28" s="298"/>
      <c r="C28" s="461" t="s">
        <v>988</v>
      </c>
      <c r="D28" s="299" t="s">
        <v>989</v>
      </c>
      <c r="E28" s="300"/>
      <c r="F28" s="301"/>
      <c r="G28" s="302"/>
      <c r="H28" s="303"/>
      <c r="I28" s="302"/>
      <c r="J28" s="303"/>
      <c r="K28" s="304"/>
    </row>
    <row r="29" spans="2:11" ht="12.75" customHeight="1" x14ac:dyDescent="0.15">
      <c r="B29" s="305"/>
      <c r="C29" s="462"/>
      <c r="D29" s="306"/>
      <c r="E29" s="307">
        <v>1</v>
      </c>
      <c r="F29" s="308" t="s">
        <v>380</v>
      </c>
      <c r="G29" s="309"/>
      <c r="H29" s="310" t="str">
        <f>IF(G29&gt;0,E29*G29,"")</f>
        <v/>
      </c>
      <c r="I29" s="309" t="str">
        <f>IF(G29&gt;0,G29*0.35,"")</f>
        <v/>
      </c>
      <c r="J29" s="310" t="str">
        <f>IF(G29&gt;0,E29*I29,"")</f>
        <v/>
      </c>
      <c r="K29" s="311" t="str">
        <f>IF(G29&gt;0,H29+J29,"")</f>
        <v/>
      </c>
    </row>
    <row r="30" spans="2:11" x14ac:dyDescent="0.15">
      <c r="B30" s="298"/>
      <c r="C30" s="461" t="s">
        <v>990</v>
      </c>
      <c r="D30" s="299" t="s">
        <v>991</v>
      </c>
      <c r="E30" s="300"/>
      <c r="F30" s="301"/>
      <c r="G30" s="302"/>
      <c r="H30" s="303"/>
      <c r="I30" s="302"/>
      <c r="J30" s="303"/>
      <c r="K30" s="304"/>
    </row>
    <row r="31" spans="2:11" ht="12.75" customHeight="1" x14ac:dyDescent="0.15">
      <c r="B31" s="305"/>
      <c r="C31" s="462"/>
      <c r="D31" s="306"/>
      <c r="E31" s="307">
        <v>12</v>
      </c>
      <c r="F31" s="308" t="s">
        <v>380</v>
      </c>
      <c r="G31" s="309"/>
      <c r="H31" s="310" t="str">
        <f>IF(G31&gt;0,E31*G31,"")</f>
        <v/>
      </c>
      <c r="I31" s="309" t="str">
        <f>IF(G31&gt;0,G31*0.35,"")</f>
        <v/>
      </c>
      <c r="J31" s="310" t="str">
        <f>IF(G31&gt;0,E31*I31,"")</f>
        <v/>
      </c>
      <c r="K31" s="311" t="str">
        <f>IF(G31&gt;0,H31+J31,"")</f>
        <v/>
      </c>
    </row>
    <row r="32" spans="2:11" x14ac:dyDescent="0.15">
      <c r="B32" s="298"/>
      <c r="C32" s="461" t="s">
        <v>992</v>
      </c>
      <c r="D32" s="299" t="s">
        <v>993</v>
      </c>
      <c r="E32" s="300"/>
      <c r="F32" s="301"/>
      <c r="G32" s="302"/>
      <c r="H32" s="303"/>
      <c r="I32" s="302"/>
      <c r="J32" s="303"/>
      <c r="K32" s="304"/>
    </row>
    <row r="33" spans="2:11" ht="12.75" customHeight="1" x14ac:dyDescent="0.15">
      <c r="B33" s="305"/>
      <c r="C33" s="462"/>
      <c r="D33" s="306"/>
      <c r="E33" s="307">
        <v>1</v>
      </c>
      <c r="F33" s="308" t="s">
        <v>380</v>
      </c>
      <c r="G33" s="309"/>
      <c r="H33" s="310" t="str">
        <f>IF(G33&gt;0,E33*G33,"")</f>
        <v/>
      </c>
      <c r="I33" s="309" t="str">
        <f>IF(G33&gt;0,G33*0.35,"")</f>
        <v/>
      </c>
      <c r="J33" s="310" t="str">
        <f>IF(G33&gt;0,E33*I33,"")</f>
        <v/>
      </c>
      <c r="K33" s="311" t="str">
        <f>IF(G33&gt;0,H33+J33,"")</f>
        <v/>
      </c>
    </row>
    <row r="34" spans="2:11" x14ac:dyDescent="0.15">
      <c r="B34" s="298"/>
      <c r="C34" s="461" t="s">
        <v>994</v>
      </c>
      <c r="D34" s="299" t="s">
        <v>995</v>
      </c>
      <c r="E34" s="300"/>
      <c r="F34" s="301"/>
      <c r="G34" s="302"/>
      <c r="H34" s="303"/>
      <c r="I34" s="302"/>
      <c r="J34" s="303"/>
      <c r="K34" s="304"/>
    </row>
    <row r="35" spans="2:11" ht="12.75" customHeight="1" x14ac:dyDescent="0.15">
      <c r="B35" s="305"/>
      <c r="C35" s="462"/>
      <c r="D35" s="306"/>
      <c r="E35" s="307">
        <v>400</v>
      </c>
      <c r="F35" s="308" t="s">
        <v>145</v>
      </c>
      <c r="G35" s="309"/>
      <c r="H35" s="310" t="str">
        <f>IF(G35&gt;0,E35*G35,"")</f>
        <v/>
      </c>
      <c r="I35" s="309" t="str">
        <f>IF(G35&gt;0,G35*0.35,"")</f>
        <v/>
      </c>
      <c r="J35" s="310" t="str">
        <f>IF(G35&gt;0,E35*I35,"")</f>
        <v/>
      </c>
      <c r="K35" s="311" t="str">
        <f>IF(G35&gt;0,H35+J35,"")</f>
        <v/>
      </c>
    </row>
    <row r="36" spans="2:11" x14ac:dyDescent="0.15">
      <c r="B36" s="298"/>
      <c r="C36" s="461" t="s">
        <v>996</v>
      </c>
      <c r="D36" s="299" t="s">
        <v>997</v>
      </c>
      <c r="E36" s="300"/>
      <c r="F36" s="301"/>
      <c r="G36" s="302"/>
      <c r="H36" s="303"/>
      <c r="I36" s="302"/>
      <c r="J36" s="303"/>
      <c r="K36" s="304"/>
    </row>
    <row r="37" spans="2:11" ht="12.75" customHeight="1" x14ac:dyDescent="0.15">
      <c r="B37" s="305"/>
      <c r="C37" s="462"/>
      <c r="D37" s="306"/>
      <c r="E37" s="307">
        <v>20</v>
      </c>
      <c r="F37" s="308" t="s">
        <v>145</v>
      </c>
      <c r="G37" s="309"/>
      <c r="H37" s="310" t="str">
        <f>IF(G37&gt;0,E37*G37,"")</f>
        <v/>
      </c>
      <c r="I37" s="309" t="str">
        <f>IF(G37&gt;0,G37*0.35,"")</f>
        <v/>
      </c>
      <c r="J37" s="310" t="str">
        <f>IF(G37&gt;0,E37*I37,"")</f>
        <v/>
      </c>
      <c r="K37" s="311" t="str">
        <f>IF(G37&gt;0,H37+J37,"")</f>
        <v/>
      </c>
    </row>
    <row r="38" spans="2:11" ht="5" customHeight="1" x14ac:dyDescent="0.15">
      <c r="B38" s="312"/>
      <c r="C38" s="313"/>
      <c r="D38" s="313"/>
      <c r="E38" s="313"/>
      <c r="F38" s="314"/>
      <c r="G38" s="315"/>
      <c r="H38" s="316"/>
      <c r="I38" s="313"/>
      <c r="J38" s="316"/>
      <c r="K38" s="317"/>
    </row>
    <row r="39" spans="2:11" ht="14.25" customHeight="1" x14ac:dyDescent="0.15">
      <c r="B39" s="318"/>
      <c r="C39" s="319" t="s">
        <v>998</v>
      </c>
      <c r="D39" s="320" t="s">
        <v>999</v>
      </c>
      <c r="E39" s="463"/>
      <c r="F39" s="464"/>
      <c r="G39" s="321" t="s">
        <v>1000</v>
      </c>
      <c r="H39" s="322" t="str">
        <f>IF(SUM(H15:H38)&gt;0,SUM(H15:H38),"")</f>
        <v/>
      </c>
      <c r="I39" s="323" t="s">
        <v>1001</v>
      </c>
      <c r="J39" s="322" t="str">
        <f>IF(SUM(J15:J38)&gt;0,SUM(J15:J38),"")</f>
        <v/>
      </c>
      <c r="K39" s="324" t="str">
        <f>IF(SUM(K15:K38)&gt;0,SUM(K15:K38),"")</f>
        <v/>
      </c>
    </row>
    <row r="40" spans="2:11" ht="5" customHeight="1" x14ac:dyDescent="0.15">
      <c r="B40" s="325"/>
      <c r="C40" s="326"/>
      <c r="D40" s="326"/>
      <c r="E40" s="326"/>
      <c r="F40" s="327"/>
      <c r="G40" s="328"/>
      <c r="H40" s="329"/>
      <c r="I40" s="329"/>
      <c r="J40" s="329"/>
      <c r="K40" s="330"/>
    </row>
    <row r="41" spans="2:11" x14ac:dyDescent="0.15">
      <c r="B41" s="331"/>
      <c r="C41" s="331"/>
      <c r="D41" s="331"/>
      <c r="E41" s="331"/>
      <c r="F41" s="331"/>
      <c r="G41" s="331"/>
      <c r="H41" s="331"/>
      <c r="I41" s="331"/>
      <c r="J41" s="331"/>
      <c r="K41" s="331"/>
    </row>
    <row r="43" spans="2:11" x14ac:dyDescent="0.15">
      <c r="B43" s="288"/>
      <c r="C43" s="291" t="s">
        <v>960</v>
      </c>
      <c r="D43" s="292" t="s">
        <v>1002</v>
      </c>
      <c r="E43" s="466" t="s">
        <v>962</v>
      </c>
      <c r="F43" s="467"/>
      <c r="G43" s="468" t="s">
        <v>963</v>
      </c>
      <c r="H43" s="469"/>
      <c r="I43" s="469"/>
      <c r="J43" s="469"/>
      <c r="K43" s="470"/>
    </row>
    <row r="44" spans="2:11" x14ac:dyDescent="0.15">
      <c r="B44" s="471" t="s">
        <v>964</v>
      </c>
      <c r="C44" s="466" t="s">
        <v>965</v>
      </c>
      <c r="D44" s="472" t="s">
        <v>966</v>
      </c>
      <c r="E44" s="448"/>
      <c r="F44" s="449"/>
      <c r="G44" s="473" t="s">
        <v>967</v>
      </c>
      <c r="H44" s="470"/>
      <c r="I44" s="473" t="s">
        <v>968</v>
      </c>
      <c r="J44" s="470"/>
      <c r="K44" s="332" t="s">
        <v>969</v>
      </c>
    </row>
    <row r="45" spans="2:11" x14ac:dyDescent="0.15">
      <c r="B45" s="456"/>
      <c r="C45" s="457"/>
      <c r="D45" s="459"/>
      <c r="E45" s="450"/>
      <c r="F45" s="451"/>
      <c r="G45" s="333" t="s">
        <v>970</v>
      </c>
      <c r="H45" s="334" t="s">
        <v>971</v>
      </c>
      <c r="I45" s="335" t="s">
        <v>970</v>
      </c>
      <c r="J45" s="334" t="s">
        <v>971</v>
      </c>
      <c r="K45" s="297"/>
    </row>
    <row r="46" spans="2:11" x14ac:dyDescent="0.15">
      <c r="B46" s="336"/>
      <c r="C46" s="465" t="s">
        <v>1003</v>
      </c>
      <c r="D46" s="337" t="s">
        <v>1004</v>
      </c>
      <c r="E46" s="338"/>
      <c r="F46" s="339"/>
      <c r="G46" s="340"/>
      <c r="H46" s="341"/>
      <c r="I46" s="340"/>
      <c r="J46" s="341"/>
      <c r="K46" s="342"/>
    </row>
    <row r="47" spans="2:11" ht="12.75" customHeight="1" x14ac:dyDescent="0.15">
      <c r="B47" s="305"/>
      <c r="C47" s="462"/>
      <c r="D47" s="306" t="s">
        <v>974</v>
      </c>
      <c r="E47" s="307">
        <v>1</v>
      </c>
      <c r="F47" s="308" t="s">
        <v>380</v>
      </c>
      <c r="G47" s="309"/>
      <c r="H47" s="310" t="str">
        <f>IF(G47&gt;0,E47*G47,"")</f>
        <v/>
      </c>
      <c r="I47" s="309" t="str">
        <f>IF(G47&gt;0,G47*0.35,"")</f>
        <v/>
      </c>
      <c r="J47" s="310" t="str">
        <f>IF(G47&gt;0,E47*I47,"")</f>
        <v/>
      </c>
      <c r="K47" s="311" t="str">
        <f>IF(G47&gt;0,H47+J47,"")</f>
        <v/>
      </c>
    </row>
    <row r="48" spans="2:11" x14ac:dyDescent="0.15">
      <c r="B48" s="336"/>
      <c r="C48" s="465" t="s">
        <v>1005</v>
      </c>
      <c r="D48" s="337" t="s">
        <v>1006</v>
      </c>
      <c r="E48" s="338"/>
      <c r="F48" s="339"/>
      <c r="G48" s="340"/>
      <c r="H48" s="341"/>
      <c r="I48" s="340"/>
      <c r="J48" s="341"/>
      <c r="K48" s="342"/>
    </row>
    <row r="49" spans="2:11" ht="12.75" customHeight="1" x14ac:dyDescent="0.15">
      <c r="B49" s="305"/>
      <c r="C49" s="462"/>
      <c r="D49" s="306"/>
      <c r="E49" s="307">
        <v>1</v>
      </c>
      <c r="F49" s="308" t="s">
        <v>252</v>
      </c>
      <c r="G49" s="309"/>
      <c r="H49" s="310" t="str">
        <f>IF(G49&gt;0,E49*G49,"")</f>
        <v/>
      </c>
      <c r="I49" s="309" t="str">
        <f>IF(G49&gt;0,G49*0.35,"")</f>
        <v/>
      </c>
      <c r="J49" s="310" t="str">
        <f>IF(G49&gt;0,E49*I49,"")</f>
        <v/>
      </c>
      <c r="K49" s="311" t="str">
        <f>IF(G49&gt;0,H49+J49,"")</f>
        <v/>
      </c>
    </row>
    <row r="50" spans="2:11" ht="26" x14ac:dyDescent="0.15">
      <c r="B50" s="336"/>
      <c r="C50" s="465" t="s">
        <v>1007</v>
      </c>
      <c r="D50" s="337" t="s">
        <v>1008</v>
      </c>
      <c r="E50" s="338"/>
      <c r="F50" s="339"/>
      <c r="G50" s="340"/>
      <c r="H50" s="341"/>
      <c r="I50" s="340"/>
      <c r="J50" s="341"/>
      <c r="K50" s="342"/>
    </row>
    <row r="51" spans="2:11" ht="12.75" customHeight="1" x14ac:dyDescent="0.15">
      <c r="B51" s="305"/>
      <c r="C51" s="462"/>
      <c r="D51" s="306" t="s">
        <v>979</v>
      </c>
      <c r="E51" s="307">
        <v>1</v>
      </c>
      <c r="F51" s="308" t="s">
        <v>252</v>
      </c>
      <c r="G51" s="309"/>
      <c r="H51" s="310" t="str">
        <f>IF(G51&gt;0,E51*G51,"")</f>
        <v/>
      </c>
      <c r="I51" s="309" t="str">
        <f>IF(G51&gt;0,G51*0.35,"")</f>
        <v/>
      </c>
      <c r="J51" s="310" t="str">
        <f>IF(G51&gt;0,E51*I51,"")</f>
        <v/>
      </c>
      <c r="K51" s="311" t="str">
        <f>IF(G51&gt;0,H51+J51,"")</f>
        <v/>
      </c>
    </row>
    <row r="52" spans="2:11" x14ac:dyDescent="0.15">
      <c r="B52" s="336"/>
      <c r="C52" s="465" t="s">
        <v>1009</v>
      </c>
      <c r="D52" s="337" t="s">
        <v>983</v>
      </c>
      <c r="E52" s="338"/>
      <c r="F52" s="339"/>
      <c r="G52" s="340"/>
      <c r="H52" s="341"/>
      <c r="I52" s="340"/>
      <c r="J52" s="341"/>
      <c r="K52" s="342"/>
    </row>
    <row r="53" spans="2:11" ht="12.75" customHeight="1" x14ac:dyDescent="0.15">
      <c r="B53" s="305"/>
      <c r="C53" s="462"/>
      <c r="D53" s="306" t="s">
        <v>984</v>
      </c>
      <c r="E53" s="307">
        <v>1</v>
      </c>
      <c r="F53" s="308" t="s">
        <v>252</v>
      </c>
      <c r="G53" s="309"/>
      <c r="H53" s="310" t="str">
        <f>IF(G53&gt;0,E53*G53,"")</f>
        <v/>
      </c>
      <c r="I53" s="309" t="str">
        <f>IF(G53&gt;0,G53*0.35,"")</f>
        <v/>
      </c>
      <c r="J53" s="310" t="str">
        <f>IF(G53&gt;0,E53*I53,"")</f>
        <v/>
      </c>
      <c r="K53" s="311" t="str">
        <f>IF(G53&gt;0,H53+J53,"")</f>
        <v/>
      </c>
    </row>
    <row r="54" spans="2:11" x14ac:dyDescent="0.15">
      <c r="B54" s="336"/>
      <c r="C54" s="465" t="s">
        <v>1010</v>
      </c>
      <c r="D54" s="337" t="s">
        <v>986</v>
      </c>
      <c r="E54" s="338"/>
      <c r="F54" s="339"/>
      <c r="G54" s="340"/>
      <c r="H54" s="341"/>
      <c r="I54" s="340"/>
      <c r="J54" s="341"/>
      <c r="K54" s="342"/>
    </row>
    <row r="55" spans="2:11" ht="12.75" customHeight="1" x14ac:dyDescent="0.15">
      <c r="B55" s="305"/>
      <c r="C55" s="462"/>
      <c r="D55" s="306" t="s">
        <v>987</v>
      </c>
      <c r="E55" s="307">
        <v>42</v>
      </c>
      <c r="F55" s="308" t="s">
        <v>380</v>
      </c>
      <c r="G55" s="309"/>
      <c r="H55" s="310" t="str">
        <f>IF(G55&gt;0,E55*G55,"")</f>
        <v/>
      </c>
      <c r="I55" s="309" t="str">
        <f>IF(G55&gt;0,G55*0.35,"")</f>
        <v/>
      </c>
      <c r="J55" s="310" t="str">
        <f>IF(G55&gt;0,E55*I55,"")</f>
        <v/>
      </c>
      <c r="K55" s="311" t="str">
        <f>IF(G55&gt;0,H55+J55,"")</f>
        <v/>
      </c>
    </row>
    <row r="56" spans="2:11" x14ac:dyDescent="0.15">
      <c r="B56" s="336"/>
      <c r="C56" s="465" t="s">
        <v>1011</v>
      </c>
      <c r="D56" s="337" t="s">
        <v>1012</v>
      </c>
      <c r="E56" s="338"/>
      <c r="F56" s="339"/>
      <c r="G56" s="340"/>
      <c r="H56" s="341"/>
      <c r="I56" s="340"/>
      <c r="J56" s="341"/>
      <c r="K56" s="342"/>
    </row>
    <row r="57" spans="2:11" ht="12.75" customHeight="1" x14ac:dyDescent="0.15">
      <c r="B57" s="305"/>
      <c r="C57" s="462"/>
      <c r="D57" s="306"/>
      <c r="E57" s="307">
        <v>1</v>
      </c>
      <c r="F57" s="308" t="s">
        <v>380</v>
      </c>
      <c r="G57" s="309"/>
      <c r="H57" s="310" t="str">
        <f>IF(G57&gt;0,E57*G57,"")</f>
        <v/>
      </c>
      <c r="I57" s="309" t="str">
        <f>IF(G57&gt;0,G57*0.35,"")</f>
        <v/>
      </c>
      <c r="J57" s="310" t="str">
        <f>IF(G57&gt;0,E57*I57,"")</f>
        <v/>
      </c>
      <c r="K57" s="311" t="str">
        <f>IF(G57&gt;0,H57+J57,"")</f>
        <v/>
      </c>
    </row>
    <row r="58" spans="2:11" x14ac:dyDescent="0.15">
      <c r="B58" s="336"/>
      <c r="C58" s="465" t="s">
        <v>1013</v>
      </c>
      <c r="D58" s="337" t="s">
        <v>991</v>
      </c>
      <c r="E58" s="338"/>
      <c r="F58" s="339"/>
      <c r="G58" s="340"/>
      <c r="H58" s="341"/>
      <c r="I58" s="340"/>
      <c r="J58" s="341"/>
      <c r="K58" s="342"/>
    </row>
    <row r="59" spans="2:11" ht="12.75" customHeight="1" x14ac:dyDescent="0.15">
      <c r="B59" s="305"/>
      <c r="C59" s="462"/>
      <c r="D59" s="306"/>
      <c r="E59" s="307">
        <v>26</v>
      </c>
      <c r="F59" s="308" t="s">
        <v>380</v>
      </c>
      <c r="G59" s="309"/>
      <c r="H59" s="310" t="str">
        <f>IF(G59&gt;0,E59*G59,"")</f>
        <v/>
      </c>
      <c r="I59" s="309" t="str">
        <f>IF(G59&gt;0,G59*0.35,"")</f>
        <v/>
      </c>
      <c r="J59" s="310" t="str">
        <f>IF(G59&gt;0,E59*I59,"")</f>
        <v/>
      </c>
      <c r="K59" s="311" t="str">
        <f>IF(G59&gt;0,H59+J59,"")</f>
        <v/>
      </c>
    </row>
    <row r="60" spans="2:11" x14ac:dyDescent="0.15">
      <c r="B60" s="336"/>
      <c r="C60" s="465" t="s">
        <v>1014</v>
      </c>
      <c r="D60" s="337" t="s">
        <v>1015</v>
      </c>
      <c r="E60" s="338"/>
      <c r="F60" s="339"/>
      <c r="G60" s="340"/>
      <c r="H60" s="341"/>
      <c r="I60" s="340"/>
      <c r="J60" s="341"/>
      <c r="K60" s="342"/>
    </row>
    <row r="61" spans="2:11" ht="12.75" customHeight="1" x14ac:dyDescent="0.15">
      <c r="B61" s="305"/>
      <c r="C61" s="462"/>
      <c r="D61" s="306"/>
      <c r="E61" s="307">
        <v>1</v>
      </c>
      <c r="F61" s="308" t="s">
        <v>380</v>
      </c>
      <c r="G61" s="309"/>
      <c r="H61" s="310" t="str">
        <f>IF(G61&gt;0,E61*G61,"")</f>
        <v/>
      </c>
      <c r="I61" s="309" t="str">
        <f>IF(G61&gt;0,G61*0.35,"")</f>
        <v/>
      </c>
      <c r="J61" s="310" t="str">
        <f>IF(G61&gt;0,E61*I61,"")</f>
        <v/>
      </c>
      <c r="K61" s="311" t="str">
        <f>IF(G61&gt;0,H61+J61,"")</f>
        <v/>
      </c>
    </row>
    <row r="62" spans="2:11" x14ac:dyDescent="0.15">
      <c r="B62" s="336"/>
      <c r="C62" s="465" t="s">
        <v>1016</v>
      </c>
      <c r="D62" s="337" t="s">
        <v>995</v>
      </c>
      <c r="E62" s="338"/>
      <c r="F62" s="339"/>
      <c r="G62" s="340"/>
      <c r="H62" s="341"/>
      <c r="I62" s="340"/>
      <c r="J62" s="341"/>
      <c r="K62" s="342"/>
    </row>
    <row r="63" spans="2:11" ht="12.75" customHeight="1" x14ac:dyDescent="0.15">
      <c r="B63" s="305"/>
      <c r="C63" s="462"/>
      <c r="D63" s="306"/>
      <c r="E63" s="307">
        <v>850</v>
      </c>
      <c r="F63" s="308" t="s">
        <v>145</v>
      </c>
      <c r="G63" s="309"/>
      <c r="H63" s="310" t="str">
        <f>IF(G63&gt;0,E63*G63,"")</f>
        <v/>
      </c>
      <c r="I63" s="309" t="str">
        <f>IF(G63&gt;0,G63*0.35,"")</f>
        <v/>
      </c>
      <c r="J63" s="310" t="str">
        <f>IF(G63&gt;0,E63*I63,"")</f>
        <v/>
      </c>
      <c r="K63" s="311" t="str">
        <f>IF(G63&gt;0,H63+J63,"")</f>
        <v/>
      </c>
    </row>
    <row r="64" spans="2:11" x14ac:dyDescent="0.15">
      <c r="B64" s="336"/>
      <c r="C64" s="465" t="s">
        <v>1017</v>
      </c>
      <c r="D64" s="337" t="s">
        <v>997</v>
      </c>
      <c r="E64" s="338"/>
      <c r="F64" s="339"/>
      <c r="G64" s="340"/>
      <c r="H64" s="341"/>
      <c r="I64" s="340"/>
      <c r="J64" s="341"/>
      <c r="K64" s="342"/>
    </row>
    <row r="65" spans="2:11" ht="12.75" customHeight="1" x14ac:dyDescent="0.15">
      <c r="B65" s="305"/>
      <c r="C65" s="462"/>
      <c r="D65" s="306"/>
      <c r="E65" s="307">
        <v>20</v>
      </c>
      <c r="F65" s="308" t="s">
        <v>145</v>
      </c>
      <c r="G65" s="309"/>
      <c r="H65" s="310" t="str">
        <f>IF(G65&gt;0,E65*G65,"")</f>
        <v/>
      </c>
      <c r="I65" s="309" t="str">
        <f>IF(G65&gt;0,G65*0.35,"")</f>
        <v/>
      </c>
      <c r="J65" s="310" t="str">
        <f>IF(G65&gt;0,E65*I65,"")</f>
        <v/>
      </c>
      <c r="K65" s="311" t="str">
        <f>IF(G65&gt;0,H65+J65,"")</f>
        <v/>
      </c>
    </row>
    <row r="66" spans="2:11" ht="5" customHeight="1" x14ac:dyDescent="0.15">
      <c r="B66" s="343"/>
      <c r="C66" s="313"/>
      <c r="D66" s="313"/>
      <c r="E66" s="313"/>
      <c r="F66" s="314"/>
      <c r="G66" s="315"/>
      <c r="H66" s="316"/>
      <c r="I66" s="313"/>
      <c r="J66" s="316"/>
      <c r="K66" s="317"/>
    </row>
    <row r="67" spans="2:11" ht="14.25" customHeight="1" x14ac:dyDescent="0.15">
      <c r="B67" s="318"/>
      <c r="C67" s="319" t="s">
        <v>998</v>
      </c>
      <c r="D67" s="320" t="s">
        <v>999</v>
      </c>
      <c r="E67" s="463"/>
      <c r="F67" s="464"/>
      <c r="G67" s="344" t="s">
        <v>1000</v>
      </c>
      <c r="H67" s="345" t="str">
        <f>IF(SUM(H45:H66)&gt;0,SUM(H45:H66),"")</f>
        <v/>
      </c>
      <c r="I67" s="346" t="s">
        <v>1001</v>
      </c>
      <c r="J67" s="345" t="str">
        <f>IF(SUM(J45:J66)&gt;0,SUM(J45:J66),"")</f>
        <v/>
      </c>
      <c r="K67" s="324" t="str">
        <f>IF(SUM(K45:K66)&gt;0,SUM(K45:K66),"")</f>
        <v/>
      </c>
    </row>
    <row r="68" spans="2:11" ht="5" customHeight="1" x14ac:dyDescent="0.15">
      <c r="B68" s="325"/>
      <c r="C68" s="326"/>
      <c r="D68" s="326"/>
      <c r="E68" s="326"/>
      <c r="F68" s="327"/>
      <c r="G68" s="328"/>
      <c r="H68" s="329"/>
      <c r="I68" s="329"/>
      <c r="J68" s="329"/>
      <c r="K68" s="330"/>
    </row>
    <row r="69" spans="2:11" x14ac:dyDescent="0.15">
      <c r="B69" s="347"/>
      <c r="C69" s="347"/>
      <c r="D69" s="347"/>
      <c r="E69" s="347"/>
      <c r="F69" s="347"/>
      <c r="G69" s="347"/>
      <c r="H69" s="347"/>
      <c r="I69" s="347"/>
      <c r="J69" s="347"/>
      <c r="K69" s="347"/>
    </row>
    <row r="71" spans="2:11" x14ac:dyDescent="0.15">
      <c r="B71" s="288"/>
      <c r="C71" s="291" t="s">
        <v>960</v>
      </c>
      <c r="D71" s="292" t="s">
        <v>1018</v>
      </c>
      <c r="E71" s="466" t="s">
        <v>962</v>
      </c>
      <c r="F71" s="447"/>
      <c r="G71" s="468" t="s">
        <v>963</v>
      </c>
      <c r="H71" s="469"/>
      <c r="I71" s="469"/>
      <c r="J71" s="469"/>
      <c r="K71" s="470"/>
    </row>
    <row r="72" spans="2:11" x14ac:dyDescent="0.15">
      <c r="B72" s="471" t="s">
        <v>964</v>
      </c>
      <c r="C72" s="466" t="s">
        <v>965</v>
      </c>
      <c r="D72" s="458" t="s">
        <v>966</v>
      </c>
      <c r="E72" s="448"/>
      <c r="F72" s="449"/>
      <c r="G72" s="473" t="s">
        <v>967</v>
      </c>
      <c r="H72" s="470"/>
      <c r="I72" s="473" t="s">
        <v>968</v>
      </c>
      <c r="J72" s="470"/>
      <c r="K72" s="332" t="s">
        <v>969</v>
      </c>
    </row>
    <row r="73" spans="2:11" x14ac:dyDescent="0.15">
      <c r="B73" s="456"/>
      <c r="C73" s="457"/>
      <c r="D73" s="459"/>
      <c r="E73" s="450"/>
      <c r="F73" s="451"/>
      <c r="G73" s="333" t="s">
        <v>970</v>
      </c>
      <c r="H73" s="334" t="s">
        <v>971</v>
      </c>
      <c r="I73" s="335" t="s">
        <v>970</v>
      </c>
      <c r="J73" s="334" t="s">
        <v>971</v>
      </c>
      <c r="K73" s="297"/>
    </row>
    <row r="74" spans="2:11" x14ac:dyDescent="0.15">
      <c r="B74" s="336"/>
      <c r="C74" s="465" t="s">
        <v>1019</v>
      </c>
      <c r="D74" s="299" t="s">
        <v>1020</v>
      </c>
      <c r="E74" s="338"/>
      <c r="F74" s="301"/>
      <c r="G74" s="340"/>
      <c r="H74" s="341"/>
      <c r="I74" s="340"/>
      <c r="J74" s="341"/>
      <c r="K74" s="342"/>
    </row>
    <row r="75" spans="2:11" ht="12.75" customHeight="1" x14ac:dyDescent="0.15">
      <c r="B75" s="305"/>
      <c r="C75" s="462"/>
      <c r="D75" s="306" t="s">
        <v>974</v>
      </c>
      <c r="E75" s="307">
        <v>1</v>
      </c>
      <c r="F75" s="308" t="s">
        <v>380</v>
      </c>
      <c r="G75" s="309"/>
      <c r="H75" s="310" t="str">
        <f>IF(G75&gt;0,E75*G75,"")</f>
        <v/>
      </c>
      <c r="I75" s="309" t="str">
        <f>IF(G75&gt;0,G75*0.35,"")</f>
        <v/>
      </c>
      <c r="J75" s="310" t="str">
        <f>IF(G75&gt;0,E75*I75,"")</f>
        <v/>
      </c>
      <c r="K75" s="311" t="str">
        <f>IF(G75&gt;0,H75+J75,"")</f>
        <v/>
      </c>
    </row>
    <row r="76" spans="2:11" x14ac:dyDescent="0.15">
      <c r="B76" s="336"/>
      <c r="C76" s="465" t="s">
        <v>1021</v>
      </c>
      <c r="D76" s="299" t="s">
        <v>1022</v>
      </c>
      <c r="E76" s="338"/>
      <c r="F76" s="301"/>
      <c r="G76" s="340"/>
      <c r="H76" s="341"/>
      <c r="I76" s="340"/>
      <c r="J76" s="341"/>
      <c r="K76" s="342"/>
    </row>
    <row r="77" spans="2:11" ht="12.75" customHeight="1" x14ac:dyDescent="0.15">
      <c r="B77" s="305"/>
      <c r="C77" s="462"/>
      <c r="D77" s="306"/>
      <c r="E77" s="307">
        <v>1</v>
      </c>
      <c r="F77" s="308" t="s">
        <v>252</v>
      </c>
      <c r="G77" s="309"/>
      <c r="H77" s="310" t="str">
        <f>IF(G77&gt;0,E77*G77,"")</f>
        <v/>
      </c>
      <c r="I77" s="309" t="str">
        <f>IF(G77&gt;0,G77*0.35,"")</f>
        <v/>
      </c>
      <c r="J77" s="310" t="str">
        <f>IF(G77&gt;0,E77*I77,"")</f>
        <v/>
      </c>
      <c r="K77" s="311" t="str">
        <f>IF(G77&gt;0,H77+J77,"")</f>
        <v/>
      </c>
    </row>
    <row r="78" spans="2:11" ht="26" x14ac:dyDescent="0.15">
      <c r="B78" s="336"/>
      <c r="C78" s="465" t="s">
        <v>1023</v>
      </c>
      <c r="D78" s="299" t="s">
        <v>1024</v>
      </c>
      <c r="E78" s="338"/>
      <c r="F78" s="301"/>
      <c r="G78" s="340"/>
      <c r="H78" s="341"/>
      <c r="I78" s="340"/>
      <c r="J78" s="341"/>
      <c r="K78" s="342"/>
    </row>
    <row r="79" spans="2:11" ht="12.75" customHeight="1" x14ac:dyDescent="0.15">
      <c r="B79" s="305"/>
      <c r="C79" s="462"/>
      <c r="D79" s="306" t="s">
        <v>979</v>
      </c>
      <c r="E79" s="307">
        <v>1</v>
      </c>
      <c r="F79" s="308" t="s">
        <v>252</v>
      </c>
      <c r="G79" s="309"/>
      <c r="H79" s="310" t="str">
        <f>IF(G79&gt;0,E79*G79,"")</f>
        <v/>
      </c>
      <c r="I79" s="309" t="str">
        <f>IF(G79&gt;0,G79*0.35,"")</f>
        <v/>
      </c>
      <c r="J79" s="310" t="str">
        <f>IF(G79&gt;0,E79*I79,"")</f>
        <v/>
      </c>
      <c r="K79" s="311" t="str">
        <f>IF(G79&gt;0,H79+J79,"")</f>
        <v/>
      </c>
    </row>
    <row r="80" spans="2:11" x14ac:dyDescent="0.15">
      <c r="B80" s="336"/>
      <c r="C80" s="465" t="s">
        <v>1025</v>
      </c>
      <c r="D80" s="299" t="s">
        <v>983</v>
      </c>
      <c r="E80" s="338"/>
      <c r="F80" s="301"/>
      <c r="G80" s="340"/>
      <c r="H80" s="341"/>
      <c r="I80" s="340"/>
      <c r="J80" s="341"/>
      <c r="K80" s="342"/>
    </row>
    <row r="81" spans="2:11" ht="12.75" customHeight="1" x14ac:dyDescent="0.15">
      <c r="B81" s="305"/>
      <c r="C81" s="462"/>
      <c r="D81" s="306" t="s">
        <v>984</v>
      </c>
      <c r="E81" s="307">
        <v>1</v>
      </c>
      <c r="F81" s="308" t="s">
        <v>252</v>
      </c>
      <c r="G81" s="309"/>
      <c r="H81" s="310" t="str">
        <f>IF(G81&gt;0,E81*G81,"")</f>
        <v/>
      </c>
      <c r="I81" s="309" t="str">
        <f>IF(G81&gt;0,G81*0.35,"")</f>
        <v/>
      </c>
      <c r="J81" s="310" t="str">
        <f>IF(G81&gt;0,E81*I81,"")</f>
        <v/>
      </c>
      <c r="K81" s="311" t="str">
        <f>IF(G81&gt;0,H81+J81,"")</f>
        <v/>
      </c>
    </row>
    <row r="82" spans="2:11" x14ac:dyDescent="0.15">
      <c r="B82" s="336"/>
      <c r="C82" s="465" t="s">
        <v>1026</v>
      </c>
      <c r="D82" s="299" t="s">
        <v>986</v>
      </c>
      <c r="E82" s="338"/>
      <c r="F82" s="301"/>
      <c r="G82" s="340"/>
      <c r="H82" s="341"/>
      <c r="I82" s="340"/>
      <c r="J82" s="341"/>
      <c r="K82" s="342"/>
    </row>
    <row r="83" spans="2:11" ht="12.75" customHeight="1" x14ac:dyDescent="0.15">
      <c r="B83" s="305"/>
      <c r="C83" s="462"/>
      <c r="D83" s="306" t="s">
        <v>987</v>
      </c>
      <c r="E83" s="307">
        <v>14</v>
      </c>
      <c r="F83" s="308" t="s">
        <v>380</v>
      </c>
      <c r="G83" s="309"/>
      <c r="H83" s="310" t="str">
        <f>IF(G83&gt;0,E83*G83,"")</f>
        <v/>
      </c>
      <c r="I83" s="309" t="str">
        <f>IF(G83&gt;0,G83*0.35,"")</f>
        <v/>
      </c>
      <c r="J83" s="310" t="str">
        <f>IF(G83&gt;0,E83*I83,"")</f>
        <v/>
      </c>
      <c r="K83" s="311" t="str">
        <f>IF(G83&gt;0,H83+J83,"")</f>
        <v/>
      </c>
    </row>
    <row r="84" spans="2:11" x14ac:dyDescent="0.15">
      <c r="B84" s="336"/>
      <c r="C84" s="465" t="s">
        <v>1027</v>
      </c>
      <c r="D84" s="299" t="s">
        <v>989</v>
      </c>
      <c r="E84" s="338"/>
      <c r="F84" s="301"/>
      <c r="G84" s="340"/>
      <c r="H84" s="341"/>
      <c r="I84" s="340"/>
      <c r="J84" s="341"/>
      <c r="K84" s="342"/>
    </row>
    <row r="85" spans="2:11" ht="12.75" customHeight="1" x14ac:dyDescent="0.15">
      <c r="B85" s="305"/>
      <c r="C85" s="462"/>
      <c r="D85" s="306"/>
      <c r="E85" s="307">
        <v>1</v>
      </c>
      <c r="F85" s="308" t="s">
        <v>380</v>
      </c>
      <c r="G85" s="309"/>
      <c r="H85" s="310" t="str">
        <f>IF(G85&gt;0,E85*G85,"")</f>
        <v/>
      </c>
      <c r="I85" s="309" t="str">
        <f>IF(G85&gt;0,G85*0.35,"")</f>
        <v/>
      </c>
      <c r="J85" s="310" t="str">
        <f>IF(G85&gt;0,E85*I85,"")</f>
        <v/>
      </c>
      <c r="K85" s="311" t="str">
        <f>IF(G85&gt;0,H85+J85,"")</f>
        <v/>
      </c>
    </row>
    <row r="86" spans="2:11" x14ac:dyDescent="0.15">
      <c r="B86" s="336"/>
      <c r="C86" s="465" t="s">
        <v>1028</v>
      </c>
      <c r="D86" s="299" t="s">
        <v>991</v>
      </c>
      <c r="E86" s="338"/>
      <c r="F86" s="301"/>
      <c r="G86" s="340"/>
      <c r="H86" s="341"/>
      <c r="I86" s="340"/>
      <c r="J86" s="341"/>
      <c r="K86" s="342"/>
    </row>
    <row r="87" spans="2:11" ht="12.75" customHeight="1" x14ac:dyDescent="0.15">
      <c r="B87" s="305"/>
      <c r="C87" s="462"/>
      <c r="D87" s="306"/>
      <c r="E87" s="307">
        <v>8</v>
      </c>
      <c r="F87" s="308" t="s">
        <v>380</v>
      </c>
      <c r="G87" s="309"/>
      <c r="H87" s="310" t="str">
        <f>IF(G87&gt;0,E87*G87,"")</f>
        <v/>
      </c>
      <c r="I87" s="309" t="str">
        <f>IF(G87&gt;0,G87*0.35,"")</f>
        <v/>
      </c>
      <c r="J87" s="310" t="str">
        <f>IF(G87&gt;0,E87*I87,"")</f>
        <v/>
      </c>
      <c r="K87" s="311" t="str">
        <f>IF(G87&gt;0,H87+J87,"")</f>
        <v/>
      </c>
    </row>
    <row r="88" spans="2:11" x14ac:dyDescent="0.15">
      <c r="B88" s="336"/>
      <c r="C88" s="465" t="s">
        <v>1029</v>
      </c>
      <c r="D88" s="299" t="s">
        <v>1030</v>
      </c>
      <c r="E88" s="338"/>
      <c r="F88" s="301"/>
      <c r="G88" s="340"/>
      <c r="H88" s="341"/>
      <c r="I88" s="340"/>
      <c r="J88" s="341"/>
      <c r="K88" s="342"/>
    </row>
    <row r="89" spans="2:11" ht="12.75" customHeight="1" x14ac:dyDescent="0.15">
      <c r="B89" s="305"/>
      <c r="C89" s="462"/>
      <c r="D89" s="306"/>
      <c r="E89" s="307">
        <v>1</v>
      </c>
      <c r="F89" s="308" t="s">
        <v>380</v>
      </c>
      <c r="G89" s="309"/>
      <c r="H89" s="310" t="str">
        <f>IF(G89&gt;0,E89*G89,"")</f>
        <v/>
      </c>
      <c r="I89" s="309" t="str">
        <f>IF(G89&gt;0,G89*0.35,"")</f>
        <v/>
      </c>
      <c r="J89" s="310" t="str">
        <f>IF(G89&gt;0,E89*I89,"")</f>
        <v/>
      </c>
      <c r="K89" s="311" t="str">
        <f>IF(G89&gt;0,H89+J89,"")</f>
        <v/>
      </c>
    </row>
    <row r="90" spans="2:11" x14ac:dyDescent="0.15">
      <c r="B90" s="336"/>
      <c r="C90" s="465" t="s">
        <v>1031</v>
      </c>
      <c r="D90" s="299" t="s">
        <v>995</v>
      </c>
      <c r="E90" s="338"/>
      <c r="F90" s="301"/>
      <c r="G90" s="340"/>
      <c r="H90" s="341"/>
      <c r="I90" s="340"/>
      <c r="J90" s="341"/>
      <c r="K90" s="342"/>
    </row>
    <row r="91" spans="2:11" ht="12.75" customHeight="1" x14ac:dyDescent="0.15">
      <c r="B91" s="305"/>
      <c r="C91" s="462"/>
      <c r="D91" s="306"/>
      <c r="E91" s="307">
        <v>350</v>
      </c>
      <c r="F91" s="308" t="s">
        <v>145</v>
      </c>
      <c r="G91" s="309"/>
      <c r="H91" s="310" t="str">
        <f>IF(G91&gt;0,E91*G91,"")</f>
        <v/>
      </c>
      <c r="I91" s="309" t="str">
        <f>IF(G91&gt;0,G91*0.35,"")</f>
        <v/>
      </c>
      <c r="J91" s="310" t="str">
        <f>IF(G91&gt;0,E91*I91,"")</f>
        <v/>
      </c>
      <c r="K91" s="311" t="str">
        <f>IF(G91&gt;0,H91+J91,"")</f>
        <v/>
      </c>
    </row>
    <row r="92" spans="2:11" x14ac:dyDescent="0.15">
      <c r="B92" s="336"/>
      <c r="C92" s="465" t="s">
        <v>1032</v>
      </c>
      <c r="D92" s="299" t="s">
        <v>997</v>
      </c>
      <c r="E92" s="338"/>
      <c r="F92" s="301"/>
      <c r="G92" s="340"/>
      <c r="H92" s="341"/>
      <c r="I92" s="340"/>
      <c r="J92" s="341"/>
      <c r="K92" s="342"/>
    </row>
    <row r="93" spans="2:11" ht="12.75" customHeight="1" x14ac:dyDescent="0.15">
      <c r="B93" s="305"/>
      <c r="C93" s="462"/>
      <c r="D93" s="306"/>
      <c r="E93" s="307">
        <v>20</v>
      </c>
      <c r="F93" s="308" t="s">
        <v>145</v>
      </c>
      <c r="G93" s="309"/>
      <c r="H93" s="310" t="str">
        <f>IF(G93&gt;0,E93*G93,"")</f>
        <v/>
      </c>
      <c r="I93" s="309" t="str">
        <f>IF(G93&gt;0,G93*0.35,"")</f>
        <v/>
      </c>
      <c r="J93" s="310" t="str">
        <f>IF(G93&gt;0,E93*I93,"")</f>
        <v/>
      </c>
      <c r="K93" s="311" t="str">
        <f>IF(G93&gt;0,H93+J93,"")</f>
        <v/>
      </c>
    </row>
    <row r="94" spans="2:11" ht="5" customHeight="1" x14ac:dyDescent="0.15">
      <c r="B94" s="343"/>
      <c r="C94" s="313"/>
      <c r="D94" s="313"/>
      <c r="E94" s="313"/>
      <c r="F94" s="314"/>
      <c r="G94" s="315"/>
      <c r="H94" s="316"/>
      <c r="I94" s="313"/>
      <c r="J94" s="316"/>
      <c r="K94" s="317"/>
    </row>
    <row r="95" spans="2:11" ht="14.25" customHeight="1" x14ac:dyDescent="0.15">
      <c r="B95" s="318"/>
      <c r="C95" s="319" t="s">
        <v>998</v>
      </c>
      <c r="D95" s="320" t="s">
        <v>999</v>
      </c>
      <c r="E95" s="463"/>
      <c r="F95" s="464"/>
      <c r="G95" s="344" t="s">
        <v>1000</v>
      </c>
      <c r="H95" s="345" t="str">
        <f>IF(SUM(H73:H94)&gt;0,SUM(H73:H94),"")</f>
        <v/>
      </c>
      <c r="I95" s="346" t="s">
        <v>1001</v>
      </c>
      <c r="J95" s="345" t="str">
        <f>IF(SUM(J73:J94)&gt;0,SUM(J73:J94),"")</f>
        <v/>
      </c>
      <c r="K95" s="324" t="str">
        <f>IF(SUM(K73:K94)&gt;0,SUM(K73:K94),"")</f>
        <v/>
      </c>
    </row>
    <row r="96" spans="2:11" ht="5" customHeight="1" x14ac:dyDescent="0.15">
      <c r="B96" s="325"/>
      <c r="C96" s="326"/>
      <c r="D96" s="326"/>
      <c r="E96" s="326"/>
      <c r="F96" s="327"/>
      <c r="G96" s="328"/>
      <c r="H96" s="329"/>
      <c r="I96" s="329"/>
      <c r="J96" s="329"/>
      <c r="K96" s="330"/>
    </row>
    <row r="99" spans="2:11" x14ac:dyDescent="0.15">
      <c r="B99" s="288"/>
      <c r="C99" s="291" t="s">
        <v>960</v>
      </c>
      <c r="D99" s="292" t="s">
        <v>1033</v>
      </c>
      <c r="E99" s="466" t="s">
        <v>962</v>
      </c>
      <c r="F99" s="447"/>
      <c r="G99" s="468" t="s">
        <v>963</v>
      </c>
      <c r="H99" s="469"/>
      <c r="I99" s="469"/>
      <c r="J99" s="469"/>
      <c r="K99" s="470"/>
    </row>
    <row r="100" spans="2:11" x14ac:dyDescent="0.15">
      <c r="B100" s="471" t="s">
        <v>964</v>
      </c>
      <c r="C100" s="466" t="s">
        <v>965</v>
      </c>
      <c r="D100" s="458" t="s">
        <v>966</v>
      </c>
      <c r="E100" s="448"/>
      <c r="F100" s="449"/>
      <c r="G100" s="473" t="s">
        <v>967</v>
      </c>
      <c r="H100" s="470"/>
      <c r="I100" s="473" t="s">
        <v>968</v>
      </c>
      <c r="J100" s="470"/>
      <c r="K100" s="332" t="s">
        <v>969</v>
      </c>
    </row>
    <row r="101" spans="2:11" x14ac:dyDescent="0.15">
      <c r="B101" s="456"/>
      <c r="C101" s="457"/>
      <c r="D101" s="459"/>
      <c r="E101" s="450"/>
      <c r="F101" s="451"/>
      <c r="G101" s="333" t="s">
        <v>970</v>
      </c>
      <c r="H101" s="334" t="s">
        <v>971</v>
      </c>
      <c r="I101" s="335" t="s">
        <v>970</v>
      </c>
      <c r="J101" s="334" t="s">
        <v>971</v>
      </c>
      <c r="K101" s="297"/>
    </row>
    <row r="102" spans="2:11" x14ac:dyDescent="0.15">
      <c r="B102" s="336"/>
      <c r="C102" s="465" t="s">
        <v>1034</v>
      </c>
      <c r="D102" s="299" t="s">
        <v>1035</v>
      </c>
      <c r="E102" s="338"/>
      <c r="F102" s="301"/>
      <c r="G102" s="340"/>
      <c r="H102" s="341"/>
      <c r="I102" s="340"/>
      <c r="J102" s="341"/>
      <c r="K102" s="342"/>
    </row>
    <row r="103" spans="2:11" ht="12.75" customHeight="1" x14ac:dyDescent="0.15">
      <c r="B103" s="305"/>
      <c r="C103" s="462"/>
      <c r="D103" s="306" t="s">
        <v>1036</v>
      </c>
      <c r="E103" s="307">
        <v>1</v>
      </c>
      <c r="F103" s="308" t="s">
        <v>380</v>
      </c>
      <c r="G103" s="309"/>
      <c r="H103" s="310" t="str">
        <f>IF(G103&gt;0,E103*G103,"")</f>
        <v/>
      </c>
      <c r="I103" s="309" t="str">
        <f>IF(G103&gt;0,G103*0.35,"")</f>
        <v/>
      </c>
      <c r="J103" s="310" t="str">
        <f>IF(G103&gt;0,E103*I103,"")</f>
        <v/>
      </c>
      <c r="K103" s="311" t="str">
        <f>IF(G103&gt;0,H103+J103,"")</f>
        <v/>
      </c>
    </row>
    <row r="104" spans="2:11" x14ac:dyDescent="0.15">
      <c r="B104" s="336"/>
      <c r="C104" s="465" t="s">
        <v>1037</v>
      </c>
      <c r="D104" s="299" t="s">
        <v>1038</v>
      </c>
      <c r="E104" s="338"/>
      <c r="F104" s="301"/>
      <c r="G104" s="340"/>
      <c r="H104" s="341"/>
      <c r="I104" s="340"/>
      <c r="J104" s="341"/>
      <c r="K104" s="342"/>
    </row>
    <row r="105" spans="2:11" ht="12.75" customHeight="1" x14ac:dyDescent="0.15">
      <c r="B105" s="305"/>
      <c r="C105" s="462"/>
      <c r="D105" s="306" t="s">
        <v>1036</v>
      </c>
      <c r="E105" s="307">
        <v>1</v>
      </c>
      <c r="F105" s="308" t="s">
        <v>380</v>
      </c>
      <c r="G105" s="309"/>
      <c r="H105" s="310" t="str">
        <f>IF(G105&gt;0,E105*G105,"")</f>
        <v/>
      </c>
      <c r="I105" s="309" t="str">
        <f>IF(G105&gt;0,G105*0.35,"")</f>
        <v/>
      </c>
      <c r="J105" s="310" t="str">
        <f>IF(G105&gt;0,E105*I105,"")</f>
        <v/>
      </c>
      <c r="K105" s="311" t="str">
        <f>IF(G105&gt;0,H105+J105,"")</f>
        <v/>
      </c>
    </row>
    <row r="106" spans="2:11" x14ac:dyDescent="0.15">
      <c r="B106" s="336"/>
      <c r="C106" s="465" t="s">
        <v>1039</v>
      </c>
      <c r="D106" s="299" t="s">
        <v>1040</v>
      </c>
      <c r="E106" s="338"/>
      <c r="F106" s="301"/>
      <c r="G106" s="340"/>
      <c r="H106" s="341"/>
      <c r="I106" s="340"/>
      <c r="J106" s="341"/>
      <c r="K106" s="342"/>
    </row>
    <row r="107" spans="2:11" ht="12.75" customHeight="1" x14ac:dyDescent="0.15">
      <c r="B107" s="305"/>
      <c r="C107" s="462"/>
      <c r="D107" s="306" t="s">
        <v>1036</v>
      </c>
      <c r="E107" s="307">
        <v>2</v>
      </c>
      <c r="F107" s="308" t="s">
        <v>380</v>
      </c>
      <c r="G107" s="309"/>
      <c r="H107" s="310" t="str">
        <f>IF(G107&gt;0,E107*G107,"")</f>
        <v/>
      </c>
      <c r="I107" s="309" t="str">
        <f>IF(G107&gt;0,G107*0.35,"")</f>
        <v/>
      </c>
      <c r="J107" s="310" t="str">
        <f>IF(G107&gt;0,E107*I107,"")</f>
        <v/>
      </c>
      <c r="K107" s="311" t="str">
        <f>IF(G107&gt;0,H107+J107,"")</f>
        <v/>
      </c>
    </row>
    <row r="108" spans="2:11" x14ac:dyDescent="0.15">
      <c r="B108" s="336"/>
      <c r="C108" s="465" t="s">
        <v>1041</v>
      </c>
      <c r="D108" s="299" t="s">
        <v>1042</v>
      </c>
      <c r="E108" s="338"/>
      <c r="F108" s="301"/>
      <c r="G108" s="340"/>
      <c r="H108" s="341"/>
      <c r="I108" s="340"/>
      <c r="J108" s="341"/>
      <c r="K108" s="342"/>
    </row>
    <row r="109" spans="2:11" ht="12.75" customHeight="1" x14ac:dyDescent="0.15">
      <c r="B109" s="305"/>
      <c r="C109" s="462"/>
      <c r="D109" s="306"/>
      <c r="E109" s="307">
        <v>1</v>
      </c>
      <c r="F109" s="308" t="s">
        <v>380</v>
      </c>
      <c r="G109" s="309"/>
      <c r="H109" s="310" t="str">
        <f>IF(G109&gt;0,E109*G109,"")</f>
        <v/>
      </c>
      <c r="I109" s="309" t="str">
        <f>IF(G109&gt;0,G109*0.35,"")</f>
        <v/>
      </c>
      <c r="J109" s="310" t="str">
        <f>IF(G109&gt;0,E109*I109,"")</f>
        <v/>
      </c>
      <c r="K109" s="311" t="str">
        <f>IF(G109&gt;0,H109+J109,"")</f>
        <v/>
      </c>
    </row>
    <row r="110" spans="2:11" x14ac:dyDescent="0.15">
      <c r="B110" s="336"/>
      <c r="C110" s="465" t="s">
        <v>1043</v>
      </c>
      <c r="D110" s="299" t="s">
        <v>1044</v>
      </c>
      <c r="E110" s="338"/>
      <c r="F110" s="301"/>
      <c r="G110" s="340"/>
      <c r="H110" s="341"/>
      <c r="I110" s="340"/>
      <c r="J110" s="341"/>
      <c r="K110" s="342"/>
    </row>
    <row r="111" spans="2:11" ht="12.75" customHeight="1" x14ac:dyDescent="0.15">
      <c r="B111" s="305"/>
      <c r="C111" s="462"/>
      <c r="D111" s="306" t="s">
        <v>1036</v>
      </c>
      <c r="E111" s="307">
        <v>3</v>
      </c>
      <c r="F111" s="308" t="s">
        <v>380</v>
      </c>
      <c r="G111" s="309"/>
      <c r="H111" s="310" t="str">
        <f>IF(G111&gt;0,E111*G111,"")</f>
        <v/>
      </c>
      <c r="I111" s="309" t="str">
        <f>IF(G111&gt;0,G111*0.35,"")</f>
        <v/>
      </c>
      <c r="J111" s="310" t="str">
        <f>IF(G111&gt;0,E111*I111,"")</f>
        <v/>
      </c>
      <c r="K111" s="311" t="str">
        <f>IF(G111&gt;0,H111+J111,"")</f>
        <v/>
      </c>
    </row>
    <row r="112" spans="2:11" x14ac:dyDescent="0.15">
      <c r="B112" s="336"/>
      <c r="C112" s="465" t="s">
        <v>1045</v>
      </c>
      <c r="D112" s="299" t="s">
        <v>1046</v>
      </c>
      <c r="E112" s="338"/>
      <c r="F112" s="301"/>
      <c r="G112" s="340"/>
      <c r="H112" s="341"/>
      <c r="I112" s="340"/>
      <c r="J112" s="341"/>
      <c r="K112" s="342"/>
    </row>
    <row r="113" spans="2:11" ht="12.75" customHeight="1" x14ac:dyDescent="0.15">
      <c r="B113" s="305"/>
      <c r="C113" s="462"/>
      <c r="D113" s="306" t="s">
        <v>1036</v>
      </c>
      <c r="E113" s="307">
        <v>1</v>
      </c>
      <c r="F113" s="308" t="s">
        <v>380</v>
      </c>
      <c r="G113" s="309"/>
      <c r="H113" s="310" t="str">
        <f>IF(G113&gt;0,E113*G113,"")</f>
        <v/>
      </c>
      <c r="I113" s="309" t="str">
        <f>IF(G113&gt;0,G113*0.35,"")</f>
        <v/>
      </c>
      <c r="J113" s="310" t="str">
        <f>IF(G113&gt;0,E113*I113,"")</f>
        <v/>
      </c>
      <c r="K113" s="311" t="str">
        <f>IF(G113&gt;0,H113+J113,"")</f>
        <v/>
      </c>
    </row>
    <row r="114" spans="2:11" x14ac:dyDescent="0.15">
      <c r="B114" s="336"/>
      <c r="C114" s="465" t="s">
        <v>1047</v>
      </c>
      <c r="D114" s="299" t="s">
        <v>1048</v>
      </c>
      <c r="E114" s="338"/>
      <c r="F114" s="301"/>
      <c r="G114" s="340"/>
      <c r="H114" s="341"/>
      <c r="I114" s="340"/>
      <c r="J114" s="341"/>
      <c r="K114" s="342"/>
    </row>
    <row r="115" spans="2:11" ht="12.75" customHeight="1" x14ac:dyDescent="0.15">
      <c r="B115" s="305"/>
      <c r="C115" s="462"/>
      <c r="D115" s="306" t="s">
        <v>1049</v>
      </c>
      <c r="E115" s="307">
        <v>4</v>
      </c>
      <c r="F115" s="308" t="s">
        <v>380</v>
      </c>
      <c r="G115" s="309"/>
      <c r="H115" s="310" t="str">
        <f>IF(G115&gt;0,E115*G115,"")</f>
        <v/>
      </c>
      <c r="I115" s="309" t="str">
        <f>IF(G115&gt;0,G115*0.35,"")</f>
        <v/>
      </c>
      <c r="J115" s="310" t="str">
        <f>IF(G115&gt;0,E115*I115,"")</f>
        <v/>
      </c>
      <c r="K115" s="311" t="str">
        <f>IF(G115&gt;0,H115+J115,"")</f>
        <v/>
      </c>
    </row>
    <row r="116" spans="2:11" x14ac:dyDescent="0.15">
      <c r="B116" s="336"/>
      <c r="C116" s="465" t="s">
        <v>1050</v>
      </c>
      <c r="D116" s="299" t="s">
        <v>1051</v>
      </c>
      <c r="E116" s="338"/>
      <c r="F116" s="301"/>
      <c r="G116" s="340"/>
      <c r="H116" s="341"/>
      <c r="I116" s="340"/>
      <c r="J116" s="341"/>
      <c r="K116" s="342"/>
    </row>
    <row r="117" spans="2:11" ht="12.75" customHeight="1" x14ac:dyDescent="0.15">
      <c r="B117" s="305"/>
      <c r="C117" s="462"/>
      <c r="D117" s="306"/>
      <c r="E117" s="307">
        <v>10</v>
      </c>
      <c r="F117" s="308" t="s">
        <v>1052</v>
      </c>
      <c r="G117" s="309"/>
      <c r="H117" s="310" t="str">
        <f>IF(G117&gt;0,E117*G117,"")</f>
        <v/>
      </c>
      <c r="I117" s="309" t="str">
        <f>IF(G117&gt;0,G117*0.35,"")</f>
        <v/>
      </c>
      <c r="J117" s="310" t="str">
        <f>IF(G117&gt;0,E117*I117,"")</f>
        <v/>
      </c>
      <c r="K117" s="311" t="str">
        <f>IF(G117&gt;0,H117+J117,"")</f>
        <v/>
      </c>
    </row>
    <row r="118" spans="2:11" x14ac:dyDescent="0.15">
      <c r="B118" s="336"/>
      <c r="C118" s="465" t="s">
        <v>1053</v>
      </c>
      <c r="D118" s="299" t="s">
        <v>1054</v>
      </c>
      <c r="E118" s="338"/>
      <c r="F118" s="301"/>
      <c r="G118" s="340"/>
      <c r="H118" s="341"/>
      <c r="I118" s="340"/>
      <c r="J118" s="341"/>
      <c r="K118" s="342"/>
    </row>
    <row r="119" spans="2:11" ht="12.75" customHeight="1" x14ac:dyDescent="0.15">
      <c r="B119" s="305"/>
      <c r="C119" s="462"/>
      <c r="D119" s="306"/>
      <c r="E119" s="307">
        <v>4</v>
      </c>
      <c r="F119" s="308" t="s">
        <v>1052</v>
      </c>
      <c r="G119" s="309"/>
      <c r="H119" s="310" t="str">
        <f>IF(G119&gt;0,E119*G119,"")</f>
        <v/>
      </c>
      <c r="I119" s="309" t="str">
        <f>IF(G119&gt;0,G119*0.35,"")</f>
        <v/>
      </c>
      <c r="J119" s="310" t="str">
        <f>IF(G119&gt;0,E119*I119,"")</f>
        <v/>
      </c>
      <c r="K119" s="311" t="str">
        <f>IF(G119&gt;0,H119+J119,"")</f>
        <v/>
      </c>
    </row>
    <row r="120" spans="2:11" ht="5" customHeight="1" x14ac:dyDescent="0.15">
      <c r="B120" s="343"/>
      <c r="C120" s="313"/>
      <c r="D120" s="313"/>
      <c r="E120" s="313"/>
      <c r="F120" s="314"/>
      <c r="G120" s="315"/>
      <c r="H120" s="316"/>
      <c r="I120" s="313"/>
      <c r="J120" s="316"/>
      <c r="K120" s="317"/>
    </row>
    <row r="121" spans="2:11" ht="14.25" customHeight="1" x14ac:dyDescent="0.15">
      <c r="B121" s="318"/>
      <c r="C121" s="319" t="s">
        <v>998</v>
      </c>
      <c r="D121" s="320" t="s">
        <v>999</v>
      </c>
      <c r="E121" s="463"/>
      <c r="F121" s="464"/>
      <c r="G121" s="344" t="s">
        <v>1000</v>
      </c>
      <c r="H121" s="345" t="str">
        <f>IF(SUM(H101:H120)&gt;0,SUM(H101:H120),"")</f>
        <v/>
      </c>
      <c r="I121" s="346" t="s">
        <v>1001</v>
      </c>
      <c r="J121" s="345" t="str">
        <f>IF(SUM(J101:J120)&gt;0,SUM(J101:J120),"")</f>
        <v/>
      </c>
      <c r="K121" s="324" t="str">
        <f>IF(SUM(K101:K120)&gt;0,SUM(K101:K120),"")</f>
        <v/>
      </c>
    </row>
    <row r="122" spans="2:11" ht="5" customHeight="1" x14ac:dyDescent="0.15">
      <c r="B122" s="325"/>
      <c r="C122" s="326"/>
      <c r="D122" s="326"/>
      <c r="E122" s="326"/>
      <c r="F122" s="327"/>
      <c r="G122" s="328"/>
      <c r="H122" s="329"/>
      <c r="I122" s="329"/>
      <c r="J122" s="329"/>
      <c r="K122" s="330"/>
    </row>
    <row r="123" spans="2:11" x14ac:dyDescent="0.15">
      <c r="B123" s="347"/>
      <c r="C123" s="347"/>
      <c r="D123" s="347"/>
      <c r="E123" s="347"/>
      <c r="F123" s="347"/>
      <c r="G123" s="347"/>
      <c r="H123" s="347"/>
      <c r="I123" s="347"/>
      <c r="J123" s="347"/>
      <c r="K123" s="347"/>
    </row>
    <row r="125" spans="2:11" x14ac:dyDescent="0.15">
      <c r="B125" s="288"/>
      <c r="C125" s="291" t="s">
        <v>960</v>
      </c>
      <c r="D125" s="292" t="s">
        <v>1055</v>
      </c>
      <c r="E125" s="466" t="s">
        <v>962</v>
      </c>
      <c r="F125" s="447"/>
      <c r="G125" s="468" t="s">
        <v>963</v>
      </c>
      <c r="H125" s="469"/>
      <c r="I125" s="469"/>
      <c r="J125" s="469"/>
      <c r="K125" s="470"/>
    </row>
    <row r="126" spans="2:11" x14ac:dyDescent="0.15">
      <c r="B126" s="471" t="s">
        <v>964</v>
      </c>
      <c r="C126" s="466" t="s">
        <v>965</v>
      </c>
      <c r="D126" s="458" t="s">
        <v>966</v>
      </c>
      <c r="E126" s="448"/>
      <c r="F126" s="449"/>
      <c r="G126" s="473" t="s">
        <v>967</v>
      </c>
      <c r="H126" s="470"/>
      <c r="I126" s="473" t="s">
        <v>968</v>
      </c>
      <c r="J126" s="470"/>
      <c r="K126" s="332" t="s">
        <v>969</v>
      </c>
    </row>
    <row r="127" spans="2:11" x14ac:dyDescent="0.15">
      <c r="B127" s="456"/>
      <c r="C127" s="457"/>
      <c r="D127" s="459"/>
      <c r="E127" s="450"/>
      <c r="F127" s="451"/>
      <c r="G127" s="333" t="s">
        <v>970</v>
      </c>
      <c r="H127" s="334" t="s">
        <v>971</v>
      </c>
      <c r="I127" s="335" t="s">
        <v>970</v>
      </c>
      <c r="J127" s="334" t="s">
        <v>971</v>
      </c>
      <c r="K127" s="297"/>
    </row>
    <row r="128" spans="2:11" x14ac:dyDescent="0.15">
      <c r="B128" s="336"/>
      <c r="C128" s="465" t="s">
        <v>1056</v>
      </c>
      <c r="D128" s="299" t="s">
        <v>1035</v>
      </c>
      <c r="E128" s="338"/>
      <c r="F128" s="301"/>
      <c r="G128" s="340"/>
      <c r="H128" s="341"/>
      <c r="I128" s="340"/>
      <c r="J128" s="341"/>
      <c r="K128" s="342"/>
    </row>
    <row r="129" spans="2:11" ht="12.75" customHeight="1" x14ac:dyDescent="0.15">
      <c r="B129" s="305"/>
      <c r="C129" s="462"/>
      <c r="D129" s="306" t="s">
        <v>1036</v>
      </c>
      <c r="E129" s="307">
        <v>1</v>
      </c>
      <c r="F129" s="308" t="s">
        <v>380</v>
      </c>
      <c r="G129" s="309"/>
      <c r="H129" s="310" t="str">
        <f>IF(G129&gt;0,E129*G129,"")</f>
        <v/>
      </c>
      <c r="I129" s="309" t="str">
        <f>IF(G129&gt;0,G129*0.35,"")</f>
        <v/>
      </c>
      <c r="J129" s="310" t="str">
        <f>IF(G129&gt;0,E129*I129,"")</f>
        <v/>
      </c>
      <c r="K129" s="311" t="str">
        <f>IF(G129&gt;0,H129+J129,"")</f>
        <v/>
      </c>
    </row>
    <row r="130" spans="2:11" x14ac:dyDescent="0.15">
      <c r="B130" s="336"/>
      <c r="C130" s="465" t="s">
        <v>1057</v>
      </c>
      <c r="D130" s="299" t="s">
        <v>1038</v>
      </c>
      <c r="E130" s="338"/>
      <c r="F130" s="301"/>
      <c r="G130" s="340"/>
      <c r="H130" s="341"/>
      <c r="I130" s="340"/>
      <c r="J130" s="341"/>
      <c r="K130" s="342"/>
    </row>
    <row r="131" spans="2:11" ht="12.75" customHeight="1" x14ac:dyDescent="0.15">
      <c r="B131" s="305"/>
      <c r="C131" s="462"/>
      <c r="D131" s="306" t="s">
        <v>1036</v>
      </c>
      <c r="E131" s="307">
        <v>1</v>
      </c>
      <c r="F131" s="308" t="s">
        <v>380</v>
      </c>
      <c r="G131" s="309"/>
      <c r="H131" s="310" t="str">
        <f>IF(G131&gt;0,E131*G131,"")</f>
        <v/>
      </c>
      <c r="I131" s="309" t="str">
        <f>IF(G131&gt;0,G131*0.35,"")</f>
        <v/>
      </c>
      <c r="J131" s="310" t="str">
        <f>IF(G131&gt;0,E131*I131,"")</f>
        <v/>
      </c>
      <c r="K131" s="311" t="str">
        <f>IF(G131&gt;0,H131+J131,"")</f>
        <v/>
      </c>
    </row>
    <row r="132" spans="2:11" x14ac:dyDescent="0.15">
      <c r="B132" s="336"/>
      <c r="C132" s="465" t="s">
        <v>1058</v>
      </c>
      <c r="D132" s="299" t="s">
        <v>1040</v>
      </c>
      <c r="E132" s="338"/>
      <c r="F132" s="301"/>
      <c r="G132" s="340"/>
      <c r="H132" s="341"/>
      <c r="I132" s="340"/>
      <c r="J132" s="341"/>
      <c r="K132" s="342"/>
    </row>
    <row r="133" spans="2:11" ht="12.75" customHeight="1" x14ac:dyDescent="0.15">
      <c r="B133" s="305"/>
      <c r="C133" s="462"/>
      <c r="D133" s="306" t="s">
        <v>1036</v>
      </c>
      <c r="E133" s="307">
        <v>2</v>
      </c>
      <c r="F133" s="308" t="s">
        <v>380</v>
      </c>
      <c r="G133" s="309"/>
      <c r="H133" s="310" t="str">
        <f>IF(G133&gt;0,E133*G133,"")</f>
        <v/>
      </c>
      <c r="I133" s="309" t="str">
        <f>IF(G133&gt;0,G133*0.35,"")</f>
        <v/>
      </c>
      <c r="J133" s="310" t="str">
        <f>IF(G133&gt;0,E133*I133,"")</f>
        <v/>
      </c>
      <c r="K133" s="311" t="str">
        <f>IF(G133&gt;0,H133+J133,"")</f>
        <v/>
      </c>
    </row>
    <row r="134" spans="2:11" x14ac:dyDescent="0.15">
      <c r="B134" s="336"/>
      <c r="C134" s="465" t="s">
        <v>1059</v>
      </c>
      <c r="D134" s="299" t="s">
        <v>1042</v>
      </c>
      <c r="E134" s="338"/>
      <c r="F134" s="301"/>
      <c r="G134" s="340"/>
      <c r="H134" s="341"/>
      <c r="I134" s="340"/>
      <c r="J134" s="341"/>
      <c r="K134" s="342"/>
    </row>
    <row r="135" spans="2:11" ht="12.75" customHeight="1" x14ac:dyDescent="0.15">
      <c r="B135" s="305"/>
      <c r="C135" s="462"/>
      <c r="D135" s="306"/>
      <c r="E135" s="307">
        <v>1</v>
      </c>
      <c r="F135" s="308" t="s">
        <v>380</v>
      </c>
      <c r="G135" s="309"/>
      <c r="H135" s="310" t="str">
        <f>IF(G135&gt;0,E135*G135,"")</f>
        <v/>
      </c>
      <c r="I135" s="309" t="str">
        <f>IF(G135&gt;0,G135*0.35,"")</f>
        <v/>
      </c>
      <c r="J135" s="310" t="str">
        <f>IF(G135&gt;0,E135*I135,"")</f>
        <v/>
      </c>
      <c r="K135" s="311" t="str">
        <f>IF(G135&gt;0,H135+J135,"")</f>
        <v/>
      </c>
    </row>
    <row r="136" spans="2:11" x14ac:dyDescent="0.15">
      <c r="B136" s="336"/>
      <c r="C136" s="465" t="s">
        <v>1060</v>
      </c>
      <c r="D136" s="299" t="s">
        <v>1044</v>
      </c>
      <c r="E136" s="338"/>
      <c r="F136" s="301"/>
      <c r="G136" s="340"/>
      <c r="H136" s="341"/>
      <c r="I136" s="340"/>
      <c r="J136" s="341"/>
      <c r="K136" s="342"/>
    </row>
    <row r="137" spans="2:11" ht="12.75" customHeight="1" x14ac:dyDescent="0.15">
      <c r="B137" s="305"/>
      <c r="C137" s="462"/>
      <c r="D137" s="306" t="s">
        <v>1036</v>
      </c>
      <c r="E137" s="307">
        <v>3</v>
      </c>
      <c r="F137" s="308" t="s">
        <v>380</v>
      </c>
      <c r="G137" s="309"/>
      <c r="H137" s="310" t="str">
        <f>IF(G137&gt;0,E137*G137,"")</f>
        <v/>
      </c>
      <c r="I137" s="309" t="str">
        <f>IF(G137&gt;0,G137*0.35,"")</f>
        <v/>
      </c>
      <c r="J137" s="310" t="str">
        <f>IF(G137&gt;0,E137*I137,"")</f>
        <v/>
      </c>
      <c r="K137" s="311" t="str">
        <f>IF(G137&gt;0,H137+J137,"")</f>
        <v/>
      </c>
    </row>
    <row r="138" spans="2:11" x14ac:dyDescent="0.15">
      <c r="B138" s="336"/>
      <c r="C138" s="465" t="s">
        <v>1061</v>
      </c>
      <c r="D138" s="299" t="s">
        <v>1046</v>
      </c>
      <c r="E138" s="338"/>
      <c r="F138" s="301"/>
      <c r="G138" s="340"/>
      <c r="H138" s="341"/>
      <c r="I138" s="340"/>
      <c r="J138" s="341"/>
      <c r="K138" s="342"/>
    </row>
    <row r="139" spans="2:11" ht="12.75" customHeight="1" x14ac:dyDescent="0.15">
      <c r="B139" s="305"/>
      <c r="C139" s="462"/>
      <c r="D139" s="306" t="s">
        <v>1036</v>
      </c>
      <c r="E139" s="307">
        <v>1</v>
      </c>
      <c r="F139" s="308" t="s">
        <v>380</v>
      </c>
      <c r="G139" s="309"/>
      <c r="H139" s="310" t="str">
        <f>IF(G139&gt;0,E139*G139,"")</f>
        <v/>
      </c>
      <c r="I139" s="309" t="str">
        <f>IF(G139&gt;0,G139*0.35,"")</f>
        <v/>
      </c>
      <c r="J139" s="310" t="str">
        <f>IF(G139&gt;0,E139*I139,"")</f>
        <v/>
      </c>
      <c r="K139" s="311" t="str">
        <f>IF(G139&gt;0,H139+J139,"")</f>
        <v/>
      </c>
    </row>
    <row r="140" spans="2:11" x14ac:dyDescent="0.15">
      <c r="B140" s="336"/>
      <c r="C140" s="465" t="s">
        <v>1062</v>
      </c>
      <c r="D140" s="299" t="s">
        <v>1048</v>
      </c>
      <c r="E140" s="338"/>
      <c r="F140" s="301"/>
      <c r="G140" s="340"/>
      <c r="H140" s="341"/>
      <c r="I140" s="340"/>
      <c r="J140" s="341"/>
      <c r="K140" s="342"/>
    </row>
    <row r="141" spans="2:11" ht="12.75" customHeight="1" x14ac:dyDescent="0.15">
      <c r="B141" s="305"/>
      <c r="C141" s="462"/>
      <c r="D141" s="306" t="s">
        <v>1049</v>
      </c>
      <c r="E141" s="307">
        <v>4</v>
      </c>
      <c r="F141" s="308" t="s">
        <v>380</v>
      </c>
      <c r="G141" s="309"/>
      <c r="H141" s="310" t="str">
        <f>IF(G141&gt;0,E141*G141,"")</f>
        <v/>
      </c>
      <c r="I141" s="309" t="str">
        <f>IF(G141&gt;0,G141*0.35,"")</f>
        <v/>
      </c>
      <c r="J141" s="310" t="str">
        <f>IF(G141&gt;0,E141*I141,"")</f>
        <v/>
      </c>
      <c r="K141" s="311" t="str">
        <f>IF(G141&gt;0,H141+J141,"")</f>
        <v/>
      </c>
    </row>
    <row r="142" spans="2:11" x14ac:dyDescent="0.15">
      <c r="B142" s="336"/>
      <c r="C142" s="465" t="s">
        <v>1063</v>
      </c>
      <c r="D142" s="299" t="s">
        <v>1051</v>
      </c>
      <c r="E142" s="338"/>
      <c r="F142" s="301"/>
      <c r="G142" s="340"/>
      <c r="H142" s="341"/>
      <c r="I142" s="340"/>
      <c r="J142" s="341"/>
      <c r="K142" s="342"/>
    </row>
    <row r="143" spans="2:11" ht="12.75" customHeight="1" x14ac:dyDescent="0.15">
      <c r="B143" s="305"/>
      <c r="C143" s="462"/>
      <c r="D143" s="306"/>
      <c r="E143" s="307">
        <v>10</v>
      </c>
      <c r="F143" s="308" t="s">
        <v>1052</v>
      </c>
      <c r="G143" s="309"/>
      <c r="H143" s="310" t="str">
        <f>IF(G143&gt;0,E143*G143,"")</f>
        <v/>
      </c>
      <c r="I143" s="309" t="str">
        <f>IF(G143&gt;0,G143*0.35,"")</f>
        <v/>
      </c>
      <c r="J143" s="310" t="str">
        <f>IF(G143&gt;0,E143*I143,"")</f>
        <v/>
      </c>
      <c r="K143" s="311" t="str">
        <f>IF(G143&gt;0,H143+J143,"")</f>
        <v/>
      </c>
    </row>
    <row r="144" spans="2:11" x14ac:dyDescent="0.15">
      <c r="B144" s="336"/>
      <c r="C144" s="465" t="s">
        <v>1064</v>
      </c>
      <c r="D144" s="299" t="s">
        <v>1054</v>
      </c>
      <c r="E144" s="338"/>
      <c r="F144" s="301"/>
      <c r="G144" s="340"/>
      <c r="H144" s="341"/>
      <c r="I144" s="340"/>
      <c r="J144" s="341"/>
      <c r="K144" s="342"/>
    </row>
    <row r="145" spans="2:11" ht="12.75" customHeight="1" x14ac:dyDescent="0.15">
      <c r="B145" s="305"/>
      <c r="C145" s="462"/>
      <c r="D145" s="306"/>
      <c r="E145" s="307">
        <v>4</v>
      </c>
      <c r="F145" s="308" t="s">
        <v>1052</v>
      </c>
      <c r="G145" s="309"/>
      <c r="H145" s="310" t="str">
        <f>IF(G145&gt;0,E145*G145,"")</f>
        <v/>
      </c>
      <c r="I145" s="309" t="str">
        <f>IF(G145&gt;0,G145*0.35,"")</f>
        <v/>
      </c>
      <c r="J145" s="310" t="str">
        <f>IF(G145&gt;0,E145*I145,"")</f>
        <v/>
      </c>
      <c r="K145" s="311" t="str">
        <f>IF(G145&gt;0,H145+J145,"")</f>
        <v/>
      </c>
    </row>
    <row r="146" spans="2:11" ht="5" customHeight="1" x14ac:dyDescent="0.15">
      <c r="B146" s="343"/>
      <c r="C146" s="313"/>
      <c r="D146" s="313"/>
      <c r="E146" s="313"/>
      <c r="F146" s="314"/>
      <c r="G146" s="315"/>
      <c r="H146" s="316"/>
      <c r="I146" s="313"/>
      <c r="J146" s="316"/>
      <c r="K146" s="317"/>
    </row>
    <row r="147" spans="2:11" ht="14.25" customHeight="1" x14ac:dyDescent="0.15">
      <c r="B147" s="318"/>
      <c r="C147" s="319" t="s">
        <v>998</v>
      </c>
      <c r="D147" s="320" t="s">
        <v>999</v>
      </c>
      <c r="E147" s="463"/>
      <c r="F147" s="464"/>
      <c r="G147" s="344" t="s">
        <v>1000</v>
      </c>
      <c r="H147" s="345" t="str">
        <f>IF(SUM(H127:H146)&gt;0,SUM(H127:H146),"")</f>
        <v/>
      </c>
      <c r="I147" s="346" t="s">
        <v>1001</v>
      </c>
      <c r="J147" s="345" t="str">
        <f>IF(SUM(J127:J146)&gt;0,SUM(J127:J146),"")</f>
        <v/>
      </c>
      <c r="K147" s="324" t="str">
        <f>IF(SUM(K127:K146)&gt;0,SUM(K127:K146),"")</f>
        <v/>
      </c>
    </row>
    <row r="148" spans="2:11" ht="5" customHeight="1" x14ac:dyDescent="0.15">
      <c r="B148" s="325"/>
      <c r="C148" s="326"/>
      <c r="D148" s="326"/>
      <c r="E148" s="326"/>
      <c r="F148" s="327"/>
      <c r="G148" s="328"/>
      <c r="H148" s="329"/>
      <c r="I148" s="329"/>
      <c r="J148" s="329"/>
      <c r="K148" s="330"/>
    </row>
    <row r="149" spans="2:11" x14ac:dyDescent="0.15">
      <c r="B149" s="347"/>
      <c r="C149" s="347"/>
      <c r="D149" s="347"/>
      <c r="E149" s="347"/>
      <c r="F149" s="347"/>
      <c r="G149" s="347"/>
      <c r="H149" s="347"/>
      <c r="I149" s="347"/>
      <c r="J149" s="347"/>
      <c r="K149" s="347"/>
    </row>
    <row r="151" spans="2:11" x14ac:dyDescent="0.15">
      <c r="B151" s="288"/>
      <c r="C151" s="291" t="s">
        <v>960</v>
      </c>
      <c r="D151" s="292" t="s">
        <v>1065</v>
      </c>
      <c r="E151" s="466" t="s">
        <v>962</v>
      </c>
      <c r="F151" s="447"/>
      <c r="G151" s="468" t="s">
        <v>963</v>
      </c>
      <c r="H151" s="469"/>
      <c r="I151" s="469"/>
      <c r="J151" s="469"/>
      <c r="K151" s="470"/>
    </row>
    <row r="152" spans="2:11" x14ac:dyDescent="0.15">
      <c r="B152" s="471" t="s">
        <v>964</v>
      </c>
      <c r="C152" s="466" t="s">
        <v>965</v>
      </c>
      <c r="D152" s="458" t="s">
        <v>966</v>
      </c>
      <c r="E152" s="448"/>
      <c r="F152" s="449"/>
      <c r="G152" s="473" t="s">
        <v>967</v>
      </c>
      <c r="H152" s="470"/>
      <c r="I152" s="473" t="s">
        <v>968</v>
      </c>
      <c r="J152" s="470"/>
      <c r="K152" s="332" t="s">
        <v>969</v>
      </c>
    </row>
    <row r="153" spans="2:11" x14ac:dyDescent="0.15">
      <c r="B153" s="456"/>
      <c r="C153" s="457"/>
      <c r="D153" s="459"/>
      <c r="E153" s="450"/>
      <c r="F153" s="451"/>
      <c r="G153" s="333" t="s">
        <v>970</v>
      </c>
      <c r="H153" s="334" t="s">
        <v>971</v>
      </c>
      <c r="I153" s="335" t="s">
        <v>970</v>
      </c>
      <c r="J153" s="334" t="s">
        <v>971</v>
      </c>
      <c r="K153" s="297"/>
    </row>
    <row r="154" spans="2:11" x14ac:dyDescent="0.15">
      <c r="B154" s="336"/>
      <c r="C154" s="465" t="s">
        <v>1066</v>
      </c>
      <c r="D154" s="299" t="s">
        <v>1067</v>
      </c>
      <c r="E154" s="338"/>
      <c r="F154" s="301"/>
      <c r="G154" s="340"/>
      <c r="H154" s="341"/>
      <c r="I154" s="340"/>
      <c r="J154" s="341"/>
      <c r="K154" s="342"/>
    </row>
    <row r="155" spans="2:11" ht="12.75" customHeight="1" x14ac:dyDescent="0.15">
      <c r="B155" s="305"/>
      <c r="C155" s="462"/>
      <c r="D155" s="306" t="s">
        <v>1036</v>
      </c>
      <c r="E155" s="307">
        <v>1</v>
      </c>
      <c r="F155" s="308" t="s">
        <v>380</v>
      </c>
      <c r="G155" s="309"/>
      <c r="H155" s="310" t="str">
        <f>IF(G155&gt;0,E155*G155,"")</f>
        <v/>
      </c>
      <c r="I155" s="309" t="str">
        <f>IF(G155&gt;0,G155*0.35,"")</f>
        <v/>
      </c>
      <c r="J155" s="310" t="str">
        <f>IF(G155&gt;0,E155*I155,"")</f>
        <v/>
      </c>
      <c r="K155" s="311" t="str">
        <f>IF(G155&gt;0,H155+J155,"")</f>
        <v/>
      </c>
    </row>
    <row r="156" spans="2:11" x14ac:dyDescent="0.15">
      <c r="B156" s="336"/>
      <c r="C156" s="465" t="s">
        <v>1068</v>
      </c>
      <c r="D156" s="299" t="s">
        <v>1038</v>
      </c>
      <c r="E156" s="338"/>
      <c r="F156" s="301"/>
      <c r="G156" s="340"/>
      <c r="H156" s="341"/>
      <c r="I156" s="340"/>
      <c r="J156" s="341"/>
      <c r="K156" s="342"/>
    </row>
    <row r="157" spans="2:11" ht="12.75" customHeight="1" x14ac:dyDescent="0.15">
      <c r="B157" s="305"/>
      <c r="C157" s="462"/>
      <c r="D157" s="306" t="s">
        <v>1036</v>
      </c>
      <c r="E157" s="307">
        <v>1</v>
      </c>
      <c r="F157" s="308" t="s">
        <v>380</v>
      </c>
      <c r="G157" s="309"/>
      <c r="H157" s="310" t="str">
        <f>IF(G157&gt;0,E157*G157,"")</f>
        <v/>
      </c>
      <c r="I157" s="309" t="str">
        <f>IF(G157&gt;0,G157*0.35,"")</f>
        <v/>
      </c>
      <c r="J157" s="310" t="str">
        <f>IF(G157&gt;0,E157*I157,"")</f>
        <v/>
      </c>
      <c r="K157" s="311" t="str">
        <f>IF(G157&gt;0,H157+J157,"")</f>
        <v/>
      </c>
    </row>
    <row r="158" spans="2:11" x14ac:dyDescent="0.15">
      <c r="B158" s="336"/>
      <c r="C158" s="465" t="s">
        <v>1069</v>
      </c>
      <c r="D158" s="299" t="s">
        <v>1040</v>
      </c>
      <c r="E158" s="338"/>
      <c r="F158" s="301"/>
      <c r="G158" s="340"/>
      <c r="H158" s="341"/>
      <c r="I158" s="340"/>
      <c r="J158" s="341"/>
      <c r="K158" s="342"/>
    </row>
    <row r="159" spans="2:11" ht="12.75" customHeight="1" x14ac:dyDescent="0.15">
      <c r="B159" s="305"/>
      <c r="C159" s="462"/>
      <c r="D159" s="306" t="s">
        <v>1036</v>
      </c>
      <c r="E159" s="307">
        <v>2</v>
      </c>
      <c r="F159" s="308" t="s">
        <v>380</v>
      </c>
      <c r="G159" s="309"/>
      <c r="H159" s="310" t="str">
        <f>IF(G159&gt;0,E159*G159,"")</f>
        <v/>
      </c>
      <c r="I159" s="309" t="str">
        <f>IF(G159&gt;0,G159*0.35,"")</f>
        <v/>
      </c>
      <c r="J159" s="310" t="str">
        <f>IF(G159&gt;0,E159*I159,"")</f>
        <v/>
      </c>
      <c r="K159" s="311" t="str">
        <f>IF(G159&gt;0,H159+J159,"")</f>
        <v/>
      </c>
    </row>
    <row r="160" spans="2:11" x14ac:dyDescent="0.15">
      <c r="B160" s="336"/>
      <c r="C160" s="465" t="s">
        <v>1070</v>
      </c>
      <c r="D160" s="299" t="s">
        <v>1042</v>
      </c>
      <c r="E160" s="338"/>
      <c r="F160" s="301"/>
      <c r="G160" s="340"/>
      <c r="H160" s="341"/>
      <c r="I160" s="340"/>
      <c r="J160" s="341"/>
      <c r="K160" s="342"/>
    </row>
    <row r="161" spans="2:11" ht="12.75" customHeight="1" x14ac:dyDescent="0.15">
      <c r="B161" s="305"/>
      <c r="C161" s="462"/>
      <c r="D161" s="306"/>
      <c r="E161" s="307">
        <v>1</v>
      </c>
      <c r="F161" s="308" t="s">
        <v>380</v>
      </c>
      <c r="G161" s="309"/>
      <c r="H161" s="310" t="str">
        <f>IF(G161&gt;0,E161*G161,"")</f>
        <v/>
      </c>
      <c r="I161" s="309" t="str">
        <f>IF(G161&gt;0,G161*0.35,"")</f>
        <v/>
      </c>
      <c r="J161" s="310" t="str">
        <f>IF(G161&gt;0,E161*I161,"")</f>
        <v/>
      </c>
      <c r="K161" s="311" t="str">
        <f>IF(G161&gt;0,H161+J161,"")</f>
        <v/>
      </c>
    </row>
    <row r="162" spans="2:11" x14ac:dyDescent="0.15">
      <c r="B162" s="336"/>
      <c r="C162" s="465" t="s">
        <v>1071</v>
      </c>
      <c r="D162" s="299" t="s">
        <v>1044</v>
      </c>
      <c r="E162" s="338"/>
      <c r="F162" s="301"/>
      <c r="G162" s="340"/>
      <c r="H162" s="341"/>
      <c r="I162" s="340"/>
      <c r="J162" s="341"/>
      <c r="K162" s="342"/>
    </row>
    <row r="163" spans="2:11" ht="12.75" customHeight="1" x14ac:dyDescent="0.15">
      <c r="B163" s="305"/>
      <c r="C163" s="462"/>
      <c r="D163" s="306" t="s">
        <v>1036</v>
      </c>
      <c r="E163" s="307">
        <v>3</v>
      </c>
      <c r="F163" s="308" t="s">
        <v>380</v>
      </c>
      <c r="G163" s="309"/>
      <c r="H163" s="310" t="str">
        <f>IF(G163&gt;0,E163*G163,"")</f>
        <v/>
      </c>
      <c r="I163" s="309" t="str">
        <f>IF(G163&gt;0,G163*0.35,"")</f>
        <v/>
      </c>
      <c r="J163" s="310" t="str">
        <f>IF(G163&gt;0,E163*I163,"")</f>
        <v/>
      </c>
      <c r="K163" s="311" t="str">
        <f>IF(G163&gt;0,H163+J163,"")</f>
        <v/>
      </c>
    </row>
    <row r="164" spans="2:11" x14ac:dyDescent="0.15">
      <c r="B164" s="336"/>
      <c r="C164" s="465" t="s">
        <v>1072</v>
      </c>
      <c r="D164" s="299" t="s">
        <v>1046</v>
      </c>
      <c r="E164" s="338"/>
      <c r="F164" s="301"/>
      <c r="G164" s="340"/>
      <c r="H164" s="341"/>
      <c r="I164" s="340"/>
      <c r="J164" s="341"/>
      <c r="K164" s="342"/>
    </row>
    <row r="165" spans="2:11" ht="12.75" customHeight="1" x14ac:dyDescent="0.15">
      <c r="B165" s="305"/>
      <c r="C165" s="462"/>
      <c r="D165" s="306" t="s">
        <v>1036</v>
      </c>
      <c r="E165" s="307">
        <v>1</v>
      </c>
      <c r="F165" s="308" t="s">
        <v>380</v>
      </c>
      <c r="G165" s="309"/>
      <c r="H165" s="310" t="str">
        <f>IF(G165&gt;0,E165*G165,"")</f>
        <v/>
      </c>
      <c r="I165" s="309" t="str">
        <f>IF(G165&gt;0,G165*0.35,"")</f>
        <v/>
      </c>
      <c r="J165" s="310" t="str">
        <f>IF(G165&gt;0,E165*I165,"")</f>
        <v/>
      </c>
      <c r="K165" s="311" t="str">
        <f>IF(G165&gt;0,H165+J165,"")</f>
        <v/>
      </c>
    </row>
    <row r="166" spans="2:11" x14ac:dyDescent="0.15">
      <c r="B166" s="336"/>
      <c r="C166" s="465" t="s">
        <v>1073</v>
      </c>
      <c r="D166" s="299" t="s">
        <v>1048</v>
      </c>
      <c r="E166" s="338"/>
      <c r="F166" s="301"/>
      <c r="G166" s="340"/>
      <c r="H166" s="341"/>
      <c r="I166" s="340"/>
      <c r="J166" s="341"/>
      <c r="K166" s="342"/>
    </row>
    <row r="167" spans="2:11" ht="12.75" customHeight="1" x14ac:dyDescent="0.15">
      <c r="B167" s="305"/>
      <c r="C167" s="462"/>
      <c r="D167" s="306" t="s">
        <v>1049</v>
      </c>
      <c r="E167" s="307">
        <v>2</v>
      </c>
      <c r="F167" s="308" t="s">
        <v>380</v>
      </c>
      <c r="G167" s="309"/>
      <c r="H167" s="310" t="str">
        <f>IF(G167&gt;0,E167*G167,"")</f>
        <v/>
      </c>
      <c r="I167" s="309" t="str">
        <f>IF(G167&gt;0,G167*0.35,"")</f>
        <v/>
      </c>
      <c r="J167" s="310" t="str">
        <f>IF(G167&gt;0,E167*I167,"")</f>
        <v/>
      </c>
      <c r="K167" s="311" t="str">
        <f>IF(G167&gt;0,H167+J167,"")</f>
        <v/>
      </c>
    </row>
    <row r="168" spans="2:11" x14ac:dyDescent="0.15">
      <c r="B168" s="336"/>
      <c r="C168" s="465" t="s">
        <v>1074</v>
      </c>
      <c r="D168" s="299" t="s">
        <v>1075</v>
      </c>
      <c r="E168" s="338"/>
      <c r="F168" s="301"/>
      <c r="G168" s="340"/>
      <c r="H168" s="341"/>
      <c r="I168" s="340"/>
      <c r="J168" s="341"/>
      <c r="K168" s="342"/>
    </row>
    <row r="169" spans="2:11" ht="12.75" customHeight="1" x14ac:dyDescent="0.15">
      <c r="B169" s="305"/>
      <c r="C169" s="462"/>
      <c r="D169" s="306" t="s">
        <v>1049</v>
      </c>
      <c r="E169" s="307">
        <v>8</v>
      </c>
      <c r="F169" s="308" t="s">
        <v>380</v>
      </c>
      <c r="G169" s="309"/>
      <c r="H169" s="310" t="str">
        <f>IF(G169&gt;0,E169*G169,"")</f>
        <v/>
      </c>
      <c r="I169" s="309" t="str">
        <f>IF(G169&gt;0,G169*0.35,"")</f>
        <v/>
      </c>
      <c r="J169" s="310" t="str">
        <f>IF(G169&gt;0,E169*I169,"")</f>
        <v/>
      </c>
      <c r="K169" s="311" t="str">
        <f>IF(G169&gt;0,H169+J169,"")</f>
        <v/>
      </c>
    </row>
    <row r="170" spans="2:11" x14ac:dyDescent="0.15">
      <c r="B170" s="336"/>
      <c r="C170" s="465" t="s">
        <v>1076</v>
      </c>
      <c r="D170" s="299" t="s">
        <v>1051</v>
      </c>
      <c r="E170" s="338"/>
      <c r="F170" s="301"/>
      <c r="G170" s="340"/>
      <c r="H170" s="341"/>
      <c r="I170" s="340"/>
      <c r="J170" s="341"/>
      <c r="K170" s="342"/>
    </row>
    <row r="171" spans="2:11" ht="12.75" customHeight="1" x14ac:dyDescent="0.15">
      <c r="B171" s="305"/>
      <c r="C171" s="462"/>
      <c r="D171" s="306"/>
      <c r="E171" s="307">
        <v>12</v>
      </c>
      <c r="F171" s="308" t="s">
        <v>1052</v>
      </c>
      <c r="G171" s="309"/>
      <c r="H171" s="310" t="str">
        <f>IF(G171&gt;0,E171*G171,"")</f>
        <v/>
      </c>
      <c r="I171" s="309" t="str">
        <f>IF(G171&gt;0,G171*0.35,"")</f>
        <v/>
      </c>
      <c r="J171" s="310" t="str">
        <f>IF(G171&gt;0,E171*I171,"")</f>
        <v/>
      </c>
      <c r="K171" s="311" t="str">
        <f>IF(G171&gt;0,H171+J171,"")</f>
        <v/>
      </c>
    </row>
    <row r="172" spans="2:11" x14ac:dyDescent="0.15">
      <c r="B172" s="336"/>
      <c r="C172" s="465" t="s">
        <v>1077</v>
      </c>
      <c r="D172" s="299" t="s">
        <v>1054</v>
      </c>
      <c r="E172" s="338"/>
      <c r="F172" s="301"/>
      <c r="G172" s="340"/>
      <c r="H172" s="341"/>
      <c r="I172" s="340"/>
      <c r="J172" s="341"/>
      <c r="K172" s="342"/>
    </row>
    <row r="173" spans="2:11" ht="12.75" customHeight="1" x14ac:dyDescent="0.15">
      <c r="B173" s="305"/>
      <c r="C173" s="462"/>
      <c r="D173" s="306"/>
      <c r="E173" s="307">
        <v>4</v>
      </c>
      <c r="F173" s="308" t="s">
        <v>1052</v>
      </c>
      <c r="G173" s="309"/>
      <c r="H173" s="310" t="str">
        <f>IF(G173&gt;0,E173*G173,"")</f>
        <v/>
      </c>
      <c r="I173" s="309" t="str">
        <f>IF(G173&gt;0,G173*0.35,"")</f>
        <v/>
      </c>
      <c r="J173" s="310" t="str">
        <f>IF(G173&gt;0,E173*I173,"")</f>
        <v/>
      </c>
      <c r="K173" s="311" t="str">
        <f>IF(G173&gt;0,H173+J173,"")</f>
        <v/>
      </c>
    </row>
    <row r="174" spans="2:11" ht="5" customHeight="1" x14ac:dyDescent="0.15">
      <c r="B174" s="343"/>
      <c r="C174" s="313"/>
      <c r="D174" s="313"/>
      <c r="E174" s="313"/>
      <c r="F174" s="314"/>
      <c r="G174" s="315"/>
      <c r="H174" s="316"/>
      <c r="I174" s="313"/>
      <c r="J174" s="316"/>
      <c r="K174" s="317"/>
    </row>
    <row r="175" spans="2:11" ht="14.25" customHeight="1" x14ac:dyDescent="0.15">
      <c r="B175" s="318"/>
      <c r="C175" s="319" t="s">
        <v>998</v>
      </c>
      <c r="D175" s="320" t="s">
        <v>999</v>
      </c>
      <c r="E175" s="463"/>
      <c r="F175" s="464"/>
      <c r="G175" s="344" t="s">
        <v>1000</v>
      </c>
      <c r="H175" s="345" t="str">
        <f>IF(SUM(H153:H174)&gt;0,SUM(H153:H174),"")</f>
        <v/>
      </c>
      <c r="I175" s="346" t="s">
        <v>1001</v>
      </c>
      <c r="J175" s="345" t="str">
        <f>IF(SUM(J153:J174)&gt;0,SUM(J153:J174),"")</f>
        <v/>
      </c>
      <c r="K175" s="324" t="str">
        <f>IF(SUM(K153:K174)&gt;0,SUM(K153:K174),"")</f>
        <v/>
      </c>
    </row>
    <row r="176" spans="2:11" ht="5" customHeight="1" x14ac:dyDescent="0.15">
      <c r="B176" s="325"/>
      <c r="C176" s="326"/>
      <c r="D176" s="326"/>
      <c r="E176" s="326"/>
      <c r="F176" s="327"/>
      <c r="G176" s="328"/>
      <c r="H176" s="329"/>
      <c r="I176" s="329"/>
      <c r="J176" s="329"/>
      <c r="K176" s="330"/>
    </row>
    <row r="177" spans="2:11" x14ac:dyDescent="0.15">
      <c r="B177" s="347"/>
      <c r="C177" s="347"/>
      <c r="D177" s="347"/>
      <c r="E177" s="347"/>
      <c r="F177" s="347"/>
      <c r="G177" s="347"/>
      <c r="H177" s="347"/>
      <c r="I177" s="347"/>
      <c r="J177" s="347"/>
      <c r="K177" s="347"/>
    </row>
    <row r="179" spans="2:11" x14ac:dyDescent="0.15">
      <c r="B179" s="288"/>
      <c r="C179" s="291" t="s">
        <v>960</v>
      </c>
      <c r="D179" s="292" t="s">
        <v>1078</v>
      </c>
      <c r="E179" s="466" t="s">
        <v>962</v>
      </c>
      <c r="F179" s="447"/>
      <c r="G179" s="468" t="s">
        <v>963</v>
      </c>
      <c r="H179" s="469"/>
      <c r="I179" s="469"/>
      <c r="J179" s="469"/>
      <c r="K179" s="470"/>
    </row>
    <row r="180" spans="2:11" x14ac:dyDescent="0.15">
      <c r="B180" s="471" t="s">
        <v>964</v>
      </c>
      <c r="C180" s="466" t="s">
        <v>965</v>
      </c>
      <c r="D180" s="458" t="s">
        <v>966</v>
      </c>
      <c r="E180" s="448"/>
      <c r="F180" s="449"/>
      <c r="G180" s="473" t="s">
        <v>967</v>
      </c>
      <c r="H180" s="470"/>
      <c r="I180" s="473" t="s">
        <v>968</v>
      </c>
      <c r="J180" s="470"/>
      <c r="K180" s="332" t="s">
        <v>969</v>
      </c>
    </row>
    <row r="181" spans="2:11" x14ac:dyDescent="0.15">
      <c r="B181" s="456"/>
      <c r="C181" s="457"/>
      <c r="D181" s="459"/>
      <c r="E181" s="450"/>
      <c r="F181" s="451"/>
      <c r="G181" s="333" t="s">
        <v>970</v>
      </c>
      <c r="H181" s="334" t="s">
        <v>971</v>
      </c>
      <c r="I181" s="335" t="s">
        <v>970</v>
      </c>
      <c r="J181" s="334" t="s">
        <v>971</v>
      </c>
      <c r="K181" s="297"/>
    </row>
    <row r="182" spans="2:11" ht="26" x14ac:dyDescent="0.15">
      <c r="B182" s="336"/>
      <c r="C182" s="465" t="s">
        <v>1079</v>
      </c>
      <c r="D182" s="299" t="s">
        <v>1080</v>
      </c>
      <c r="E182" s="338"/>
      <c r="F182" s="301"/>
      <c r="G182" s="340"/>
      <c r="H182" s="341"/>
      <c r="I182" s="340"/>
      <c r="J182" s="341"/>
      <c r="K182" s="342"/>
    </row>
    <row r="183" spans="2:11" ht="12.75" customHeight="1" x14ac:dyDescent="0.15">
      <c r="B183" s="305"/>
      <c r="C183" s="462"/>
      <c r="D183" s="306" t="s">
        <v>1081</v>
      </c>
      <c r="E183" s="307">
        <v>1</v>
      </c>
      <c r="F183" s="308" t="s">
        <v>380</v>
      </c>
      <c r="G183" s="309"/>
      <c r="H183" s="310" t="str">
        <f>IF(G183&gt;0,E183*G183,"")</f>
        <v/>
      </c>
      <c r="I183" s="309" t="str">
        <f>IF(G183&gt;0,G183*0.35,"")</f>
        <v/>
      </c>
      <c r="J183" s="310" t="str">
        <f>IF(G183&gt;0,E183*I183,"")</f>
        <v/>
      </c>
      <c r="K183" s="311" t="str">
        <f>IF(G183&gt;0,H183+J183,"")</f>
        <v/>
      </c>
    </row>
    <row r="184" spans="2:11" x14ac:dyDescent="0.15">
      <c r="B184" s="336"/>
      <c r="C184" s="465" t="s">
        <v>1082</v>
      </c>
      <c r="D184" s="299" t="s">
        <v>1083</v>
      </c>
      <c r="E184" s="338"/>
      <c r="F184" s="301"/>
      <c r="G184" s="340"/>
      <c r="H184" s="341"/>
      <c r="I184" s="340"/>
      <c r="J184" s="341"/>
      <c r="K184" s="342"/>
    </row>
    <row r="185" spans="2:11" ht="12.75" customHeight="1" x14ac:dyDescent="0.15">
      <c r="B185" s="305"/>
      <c r="C185" s="462"/>
      <c r="D185" s="306" t="s">
        <v>1036</v>
      </c>
      <c r="E185" s="307">
        <v>2</v>
      </c>
      <c r="F185" s="308" t="s">
        <v>380</v>
      </c>
      <c r="G185" s="309"/>
      <c r="H185" s="310" t="str">
        <f>IF(G185&gt;0,E185*G185,"")</f>
        <v/>
      </c>
      <c r="I185" s="309" t="str">
        <f>IF(G185&gt;0,G185*0.35,"")</f>
        <v/>
      </c>
      <c r="J185" s="310" t="str">
        <f>IF(G185&gt;0,E185*I185,"")</f>
        <v/>
      </c>
      <c r="K185" s="311" t="str">
        <f>IF(G185&gt;0,H185+J185,"")</f>
        <v/>
      </c>
    </row>
    <row r="186" spans="2:11" x14ac:dyDescent="0.15">
      <c r="B186" s="336"/>
      <c r="C186" s="465" t="s">
        <v>1084</v>
      </c>
      <c r="D186" s="299" t="s">
        <v>1085</v>
      </c>
      <c r="E186" s="338"/>
      <c r="F186" s="301"/>
      <c r="G186" s="340"/>
      <c r="H186" s="341"/>
      <c r="I186" s="340"/>
      <c r="J186" s="341"/>
      <c r="K186" s="342"/>
    </row>
    <row r="187" spans="2:11" ht="12.75" customHeight="1" x14ac:dyDescent="0.15">
      <c r="B187" s="305"/>
      <c r="C187" s="462"/>
      <c r="D187" s="306"/>
      <c r="E187" s="307">
        <v>2</v>
      </c>
      <c r="F187" s="308" t="s">
        <v>380</v>
      </c>
      <c r="G187" s="309"/>
      <c r="H187" s="310" t="str">
        <f>IF(G187&gt;0,E187*G187,"")</f>
        <v/>
      </c>
      <c r="I187" s="309" t="str">
        <f>IF(G187&gt;0,G187*0.35,"")</f>
        <v/>
      </c>
      <c r="J187" s="310" t="str">
        <f>IF(G187&gt;0,E187*I187,"")</f>
        <v/>
      </c>
      <c r="K187" s="311" t="str">
        <f>IF(G187&gt;0,H187+J187,"")</f>
        <v/>
      </c>
    </row>
    <row r="188" spans="2:11" x14ac:dyDescent="0.15">
      <c r="B188" s="336"/>
      <c r="C188" s="465" t="s">
        <v>1086</v>
      </c>
      <c r="D188" s="299" t="s">
        <v>1087</v>
      </c>
      <c r="E188" s="338"/>
      <c r="F188" s="301"/>
      <c r="G188" s="340"/>
      <c r="H188" s="341"/>
      <c r="I188" s="340"/>
      <c r="J188" s="341"/>
      <c r="K188" s="342"/>
    </row>
    <row r="189" spans="2:11" ht="12.75" customHeight="1" x14ac:dyDescent="0.15">
      <c r="B189" s="305"/>
      <c r="C189" s="462"/>
      <c r="D189" s="306" t="s">
        <v>1036</v>
      </c>
      <c r="E189" s="307">
        <v>1</v>
      </c>
      <c r="F189" s="308" t="s">
        <v>380</v>
      </c>
      <c r="G189" s="309"/>
      <c r="H189" s="310" t="str">
        <f>IF(G189&gt;0,E189*G189,"")</f>
        <v/>
      </c>
      <c r="I189" s="309" t="str">
        <f>IF(G189&gt;0,G189*0.35,"")</f>
        <v/>
      </c>
      <c r="J189" s="310" t="str">
        <f>IF(G189&gt;0,E189*I189,"")</f>
        <v/>
      </c>
      <c r="K189" s="311" t="str">
        <f>IF(G189&gt;0,H189+J189,"")</f>
        <v/>
      </c>
    </row>
    <row r="190" spans="2:11" x14ac:dyDescent="0.15">
      <c r="B190" s="336"/>
      <c r="C190" s="465" t="s">
        <v>1088</v>
      </c>
      <c r="D190" s="299" t="s">
        <v>1089</v>
      </c>
      <c r="E190" s="338"/>
      <c r="F190" s="301"/>
      <c r="G190" s="340"/>
      <c r="H190" s="341"/>
      <c r="I190" s="340"/>
      <c r="J190" s="341"/>
      <c r="K190" s="342"/>
    </row>
    <row r="191" spans="2:11" ht="12.75" customHeight="1" x14ac:dyDescent="0.15">
      <c r="B191" s="305"/>
      <c r="C191" s="462"/>
      <c r="D191" s="306" t="s">
        <v>1036</v>
      </c>
      <c r="E191" s="307">
        <v>1</v>
      </c>
      <c r="F191" s="308" t="s">
        <v>380</v>
      </c>
      <c r="G191" s="309"/>
      <c r="H191" s="310" t="str">
        <f>IF(G191&gt;0,E191*G191,"")</f>
        <v/>
      </c>
      <c r="I191" s="309" t="str">
        <f>IF(G191&gt;0,G191*0.35,"")</f>
        <v/>
      </c>
      <c r="J191" s="310" t="str">
        <f>IF(G191&gt;0,E191*I191,"")</f>
        <v/>
      </c>
      <c r="K191" s="311" t="str">
        <f>IF(G191&gt;0,H191+J191,"")</f>
        <v/>
      </c>
    </row>
    <row r="192" spans="2:11" x14ac:dyDescent="0.15">
      <c r="B192" s="336"/>
      <c r="C192" s="465" t="s">
        <v>1090</v>
      </c>
      <c r="D192" s="299" t="s">
        <v>1044</v>
      </c>
      <c r="E192" s="338"/>
      <c r="F192" s="301"/>
      <c r="G192" s="340"/>
      <c r="H192" s="341"/>
      <c r="I192" s="340"/>
      <c r="J192" s="341"/>
      <c r="K192" s="342"/>
    </row>
    <row r="193" spans="2:11" ht="12.75" customHeight="1" x14ac:dyDescent="0.15">
      <c r="B193" s="305"/>
      <c r="C193" s="462"/>
      <c r="D193" s="306" t="s">
        <v>1036</v>
      </c>
      <c r="E193" s="307">
        <v>5</v>
      </c>
      <c r="F193" s="308" t="s">
        <v>380</v>
      </c>
      <c r="G193" s="309"/>
      <c r="H193" s="310" t="str">
        <f>IF(G193&gt;0,E193*G193,"")</f>
        <v/>
      </c>
      <c r="I193" s="309" t="str">
        <f>IF(G193&gt;0,G193*0.35,"")</f>
        <v/>
      </c>
      <c r="J193" s="310" t="str">
        <f>IF(G193&gt;0,E193*I193,"")</f>
        <v/>
      </c>
      <c r="K193" s="311" t="str">
        <f>IF(G193&gt;0,H193+J193,"")</f>
        <v/>
      </c>
    </row>
    <row r="194" spans="2:11" x14ac:dyDescent="0.15">
      <c r="B194" s="336"/>
      <c r="C194" s="465" t="s">
        <v>1091</v>
      </c>
      <c r="D194" s="299" t="s">
        <v>1046</v>
      </c>
      <c r="E194" s="338"/>
      <c r="F194" s="301"/>
      <c r="G194" s="340"/>
      <c r="H194" s="341"/>
      <c r="I194" s="340"/>
      <c r="J194" s="341"/>
      <c r="K194" s="342"/>
    </row>
    <row r="195" spans="2:11" ht="12.75" customHeight="1" x14ac:dyDescent="0.15">
      <c r="B195" s="305"/>
      <c r="C195" s="462"/>
      <c r="D195" s="306" t="s">
        <v>1036</v>
      </c>
      <c r="E195" s="307">
        <v>2</v>
      </c>
      <c r="F195" s="308" t="s">
        <v>380</v>
      </c>
      <c r="G195" s="309"/>
      <c r="H195" s="310" t="str">
        <f>IF(G195&gt;0,E195*G195,"")</f>
        <v/>
      </c>
      <c r="I195" s="309" t="str">
        <f>IF(G195&gt;0,G195*0.35,"")</f>
        <v/>
      </c>
      <c r="J195" s="310" t="str">
        <f>IF(G195&gt;0,E195*I195,"")</f>
        <v/>
      </c>
      <c r="K195" s="311" t="str">
        <f>IF(G195&gt;0,H195+J195,"")</f>
        <v/>
      </c>
    </row>
    <row r="196" spans="2:11" x14ac:dyDescent="0.15">
      <c r="B196" s="336"/>
      <c r="C196" s="465" t="s">
        <v>1092</v>
      </c>
      <c r="D196" s="299" t="s">
        <v>1075</v>
      </c>
      <c r="E196" s="338"/>
      <c r="F196" s="301"/>
      <c r="G196" s="340"/>
      <c r="H196" s="341"/>
      <c r="I196" s="340"/>
      <c r="J196" s="341"/>
      <c r="K196" s="342"/>
    </row>
    <row r="197" spans="2:11" ht="12.75" customHeight="1" x14ac:dyDescent="0.15">
      <c r="B197" s="305"/>
      <c r="C197" s="462"/>
      <c r="D197" s="306" t="s">
        <v>1049</v>
      </c>
      <c r="E197" s="307">
        <v>8</v>
      </c>
      <c r="F197" s="308" t="s">
        <v>380</v>
      </c>
      <c r="G197" s="309"/>
      <c r="H197" s="310" t="str">
        <f>IF(G197&gt;0,E197*G197,"")</f>
        <v/>
      </c>
      <c r="I197" s="309" t="str">
        <f>IF(G197&gt;0,G197*0.35,"")</f>
        <v/>
      </c>
      <c r="J197" s="310" t="str">
        <f>IF(G197&gt;0,E197*I197,"")</f>
        <v/>
      </c>
      <c r="K197" s="311" t="str">
        <f>IF(G197&gt;0,H197+J197,"")</f>
        <v/>
      </c>
    </row>
    <row r="198" spans="2:11" x14ac:dyDescent="0.15">
      <c r="B198" s="336"/>
      <c r="C198" s="465" t="s">
        <v>1093</v>
      </c>
      <c r="D198" s="299" t="s">
        <v>1051</v>
      </c>
      <c r="E198" s="338"/>
      <c r="F198" s="301"/>
      <c r="G198" s="340"/>
      <c r="H198" s="341"/>
      <c r="I198" s="340"/>
      <c r="J198" s="341"/>
      <c r="K198" s="342"/>
    </row>
    <row r="199" spans="2:11" ht="12.75" customHeight="1" x14ac:dyDescent="0.15">
      <c r="B199" s="305"/>
      <c r="C199" s="462"/>
      <c r="D199" s="306"/>
      <c r="E199" s="307">
        <v>25</v>
      </c>
      <c r="F199" s="308" t="s">
        <v>1052</v>
      </c>
      <c r="G199" s="309"/>
      <c r="H199" s="310" t="str">
        <f>IF(G199&gt;0,E199*G199,"")</f>
        <v/>
      </c>
      <c r="I199" s="309" t="str">
        <f>IF(G199&gt;0,G199*0.35,"")</f>
        <v/>
      </c>
      <c r="J199" s="310" t="str">
        <f>IF(G199&gt;0,E199*I199,"")</f>
        <v/>
      </c>
      <c r="K199" s="311" t="str">
        <f>IF(G199&gt;0,H199+J199,"")</f>
        <v/>
      </c>
    </row>
    <row r="200" spans="2:11" x14ac:dyDescent="0.15">
      <c r="B200" s="336"/>
      <c r="C200" s="465" t="s">
        <v>1094</v>
      </c>
      <c r="D200" s="299" t="s">
        <v>1095</v>
      </c>
      <c r="E200" s="338"/>
      <c r="F200" s="301"/>
      <c r="G200" s="340"/>
      <c r="H200" s="341"/>
      <c r="I200" s="340"/>
      <c r="J200" s="341"/>
      <c r="K200" s="342"/>
    </row>
    <row r="201" spans="2:11" ht="12.75" customHeight="1" x14ac:dyDescent="0.15">
      <c r="B201" s="305"/>
      <c r="C201" s="462"/>
      <c r="D201" s="306"/>
      <c r="E201" s="307">
        <v>4</v>
      </c>
      <c r="F201" s="308" t="s">
        <v>145</v>
      </c>
      <c r="G201" s="309"/>
      <c r="H201" s="310" t="str">
        <f>IF(G201&gt;0,E201*G201,"")</f>
        <v/>
      </c>
      <c r="I201" s="309" t="str">
        <f>IF(G201&gt;0,G201*0.35,"")</f>
        <v/>
      </c>
      <c r="J201" s="310" t="str">
        <f>IF(G201&gt;0,E201*I201,"")</f>
        <v/>
      </c>
      <c r="K201" s="311" t="str">
        <f>IF(G201&gt;0,H201+J201,"")</f>
        <v/>
      </c>
    </row>
    <row r="202" spans="2:11" x14ac:dyDescent="0.15">
      <c r="B202" s="336"/>
      <c r="C202" s="465" t="s">
        <v>1096</v>
      </c>
      <c r="D202" s="299" t="s">
        <v>1054</v>
      </c>
      <c r="E202" s="338"/>
      <c r="F202" s="301"/>
      <c r="G202" s="340"/>
      <c r="H202" s="341"/>
      <c r="I202" s="340"/>
      <c r="J202" s="341"/>
      <c r="K202" s="342"/>
    </row>
    <row r="203" spans="2:11" ht="12.75" customHeight="1" x14ac:dyDescent="0.15">
      <c r="B203" s="305"/>
      <c r="C203" s="462"/>
      <c r="D203" s="306"/>
      <c r="E203" s="307">
        <v>7</v>
      </c>
      <c r="F203" s="308" t="s">
        <v>1052</v>
      </c>
      <c r="G203" s="309"/>
      <c r="H203" s="310" t="str">
        <f>IF(G203&gt;0,E203*G203,"")</f>
        <v/>
      </c>
      <c r="I203" s="309" t="str">
        <f>IF(G203&gt;0,G203*0.35,"")</f>
        <v/>
      </c>
      <c r="J203" s="310" t="str">
        <f>IF(G203&gt;0,E203*I203,"")</f>
        <v/>
      </c>
      <c r="K203" s="311" t="str">
        <f>IF(G203&gt;0,H203+J203,"")</f>
        <v/>
      </c>
    </row>
    <row r="204" spans="2:11" ht="26" x14ac:dyDescent="0.15">
      <c r="B204" s="336"/>
      <c r="C204" s="465" t="s">
        <v>1097</v>
      </c>
      <c r="D204" s="299" t="s">
        <v>1098</v>
      </c>
      <c r="E204" s="338"/>
      <c r="F204" s="301"/>
      <c r="G204" s="340"/>
      <c r="H204" s="341"/>
      <c r="I204" s="340"/>
      <c r="J204" s="341"/>
      <c r="K204" s="342"/>
    </row>
    <row r="205" spans="2:11" ht="12.75" customHeight="1" x14ac:dyDescent="0.15">
      <c r="B205" s="305"/>
      <c r="C205" s="462"/>
      <c r="D205" s="306"/>
      <c r="E205" s="307">
        <v>5</v>
      </c>
      <c r="F205" s="308" t="s">
        <v>145</v>
      </c>
      <c r="G205" s="309"/>
      <c r="H205" s="310" t="str">
        <f>IF(G205&gt;0,E205*G205,"")</f>
        <v/>
      </c>
      <c r="I205" s="309" t="str">
        <f>IF(G205&gt;0,G205*0.35,"")</f>
        <v/>
      </c>
      <c r="J205" s="310" t="str">
        <f>IF(G205&gt;0,E205*I205,"")</f>
        <v/>
      </c>
      <c r="K205" s="311" t="str">
        <f>IF(G205&gt;0,H205+J205,"")</f>
        <v/>
      </c>
    </row>
    <row r="206" spans="2:11" ht="5" customHeight="1" x14ac:dyDescent="0.15">
      <c r="B206" s="343"/>
      <c r="C206" s="313"/>
      <c r="D206" s="313"/>
      <c r="E206" s="313"/>
      <c r="F206" s="314"/>
      <c r="G206" s="315"/>
      <c r="H206" s="316"/>
      <c r="I206" s="313"/>
      <c r="J206" s="316"/>
      <c r="K206" s="317"/>
    </row>
    <row r="207" spans="2:11" ht="14.25" customHeight="1" x14ac:dyDescent="0.15">
      <c r="B207" s="318"/>
      <c r="C207" s="319" t="s">
        <v>998</v>
      </c>
      <c r="D207" s="320" t="s">
        <v>999</v>
      </c>
      <c r="E207" s="463"/>
      <c r="F207" s="464"/>
      <c r="G207" s="344" t="s">
        <v>1000</v>
      </c>
      <c r="H207" s="345" t="str">
        <f>IF(SUM(H181:H206)&gt;0,SUM(H181:H206),"")</f>
        <v/>
      </c>
      <c r="I207" s="346" t="s">
        <v>1001</v>
      </c>
      <c r="J207" s="345" t="str">
        <f>IF(SUM(J181:J206)&gt;0,SUM(J181:J206),"")</f>
        <v/>
      </c>
      <c r="K207" s="324" t="str">
        <f>IF(SUM(K181:K206)&gt;0,SUM(K181:K206),"")</f>
        <v/>
      </c>
    </row>
    <row r="208" spans="2:11" ht="5" customHeight="1" x14ac:dyDescent="0.15">
      <c r="B208" s="325"/>
      <c r="C208" s="326"/>
      <c r="D208" s="326"/>
      <c r="E208" s="326"/>
      <c r="F208" s="327"/>
      <c r="G208" s="328"/>
      <c r="H208" s="329"/>
      <c r="I208" s="329"/>
      <c r="J208" s="329"/>
      <c r="K208" s="330"/>
    </row>
    <row r="209" spans="2:11" x14ac:dyDescent="0.15">
      <c r="B209" s="347"/>
      <c r="C209" s="347"/>
      <c r="D209" s="347"/>
      <c r="E209" s="347"/>
      <c r="F209" s="347"/>
      <c r="G209" s="347"/>
      <c r="H209" s="347"/>
      <c r="I209" s="347"/>
      <c r="J209" s="347"/>
      <c r="K209" s="347"/>
    </row>
    <row r="211" spans="2:11" ht="16" x14ac:dyDescent="0.2">
      <c r="B211" s="369" t="s">
        <v>1115</v>
      </c>
      <c r="C211" s="370"/>
      <c r="D211" s="370"/>
    </row>
    <row r="213" spans="2:11" x14ac:dyDescent="0.15">
      <c r="B213" s="288"/>
      <c r="C213" s="291" t="s">
        <v>960</v>
      </c>
      <c r="D213" s="292" t="s">
        <v>961</v>
      </c>
      <c r="E213" s="466" t="s">
        <v>962</v>
      </c>
      <c r="F213" s="447"/>
      <c r="G213" s="468" t="s">
        <v>963</v>
      </c>
      <c r="H213" s="469"/>
      <c r="I213" s="469"/>
      <c r="J213" s="469"/>
      <c r="K213" s="470"/>
    </row>
    <row r="214" spans="2:11" x14ac:dyDescent="0.15">
      <c r="B214" s="471" t="s">
        <v>964</v>
      </c>
      <c r="C214" s="466" t="s">
        <v>965</v>
      </c>
      <c r="D214" s="458" t="s">
        <v>966</v>
      </c>
      <c r="E214" s="448"/>
      <c r="F214" s="449"/>
      <c r="G214" s="473" t="s">
        <v>967</v>
      </c>
      <c r="H214" s="470"/>
      <c r="I214" s="473" t="s">
        <v>968</v>
      </c>
      <c r="J214" s="470"/>
      <c r="K214" s="332" t="s">
        <v>969</v>
      </c>
    </row>
    <row r="215" spans="2:11" x14ac:dyDescent="0.15">
      <c r="B215" s="456"/>
      <c r="C215" s="457"/>
      <c r="D215" s="459"/>
      <c r="E215" s="450"/>
      <c r="F215" s="451"/>
      <c r="G215" s="333" t="s">
        <v>970</v>
      </c>
      <c r="H215" s="334" t="s">
        <v>971</v>
      </c>
      <c r="I215" s="335" t="s">
        <v>970</v>
      </c>
      <c r="J215" s="334" t="s">
        <v>971</v>
      </c>
      <c r="K215" s="297"/>
    </row>
    <row r="216" spans="2:11" x14ac:dyDescent="0.15">
      <c r="B216" s="336"/>
      <c r="C216" s="465" t="s">
        <v>972</v>
      </c>
      <c r="D216" s="299" t="s">
        <v>973</v>
      </c>
      <c r="E216" s="338"/>
      <c r="F216" s="301"/>
      <c r="G216" s="340"/>
      <c r="H216" s="341"/>
      <c r="I216" s="340"/>
      <c r="J216" s="341"/>
      <c r="K216" s="342"/>
    </row>
    <row r="217" spans="2:11" ht="12.75" customHeight="1" x14ac:dyDescent="0.15">
      <c r="B217" s="305"/>
      <c r="C217" s="462"/>
      <c r="D217" s="306" t="s">
        <v>974</v>
      </c>
      <c r="E217" s="307">
        <v>1</v>
      </c>
      <c r="F217" s="308" t="s">
        <v>380</v>
      </c>
      <c r="G217" s="309"/>
      <c r="H217" s="310" t="str">
        <f>IF(G217&gt;0,E217*G217,"")</f>
        <v/>
      </c>
      <c r="I217" s="309" t="str">
        <f>IF(G217&gt;0,G217*0.35,"")</f>
        <v/>
      </c>
      <c r="J217" s="310" t="str">
        <f>IF(G217&gt;0,E217*I217,"")</f>
        <v/>
      </c>
      <c r="K217" s="311" t="str">
        <f>IF(G217&gt;0,H217+J217,"")</f>
        <v/>
      </c>
    </row>
    <row r="218" spans="2:11" x14ac:dyDescent="0.15">
      <c r="B218" s="336"/>
      <c r="C218" s="465" t="s">
        <v>975</v>
      </c>
      <c r="D218" s="299" t="s">
        <v>976</v>
      </c>
      <c r="E218" s="338"/>
      <c r="F218" s="301"/>
      <c r="G218" s="340"/>
      <c r="H218" s="341"/>
      <c r="I218" s="340"/>
      <c r="J218" s="341"/>
      <c r="K218" s="342"/>
    </row>
    <row r="219" spans="2:11" ht="12.75" customHeight="1" x14ac:dyDescent="0.15">
      <c r="B219" s="305"/>
      <c r="C219" s="462"/>
      <c r="D219" s="306"/>
      <c r="E219" s="307">
        <v>1</v>
      </c>
      <c r="F219" s="308" t="s">
        <v>252</v>
      </c>
      <c r="G219" s="309"/>
      <c r="H219" s="310" t="str">
        <f>IF(G219&gt;0,E219*G219,"")</f>
        <v/>
      </c>
      <c r="I219" s="309" t="str">
        <f>IF(G219&gt;0,G219*0.35,"")</f>
        <v/>
      </c>
      <c r="J219" s="310" t="str">
        <f>IF(G219&gt;0,E219*I219,"")</f>
        <v/>
      </c>
      <c r="K219" s="311" t="str">
        <f>IF(G219&gt;0,H219+J219,"")</f>
        <v/>
      </c>
    </row>
    <row r="220" spans="2:11" x14ac:dyDescent="0.15">
      <c r="B220" s="336"/>
      <c r="C220" s="465" t="s">
        <v>977</v>
      </c>
      <c r="D220" s="299" t="s">
        <v>978</v>
      </c>
      <c r="E220" s="338"/>
      <c r="F220" s="301"/>
      <c r="G220" s="340"/>
      <c r="H220" s="341"/>
      <c r="I220" s="340"/>
      <c r="J220" s="341"/>
      <c r="K220" s="342"/>
    </row>
    <row r="221" spans="2:11" ht="12.75" customHeight="1" x14ac:dyDescent="0.15">
      <c r="B221" s="305"/>
      <c r="C221" s="462"/>
      <c r="D221" s="306" t="s">
        <v>979</v>
      </c>
      <c r="E221" s="307">
        <v>1</v>
      </c>
      <c r="F221" s="308" t="s">
        <v>252</v>
      </c>
      <c r="G221" s="309"/>
      <c r="H221" s="310" t="str">
        <f>IF(G221&gt;0,E221*G221,"")</f>
        <v/>
      </c>
      <c r="I221" s="309" t="str">
        <f>IF(G221&gt;0,G221*0.35,"")</f>
        <v/>
      </c>
      <c r="J221" s="310" t="str">
        <f>IF(G221&gt;0,E221*I221,"")</f>
        <v/>
      </c>
      <c r="K221" s="311" t="str">
        <f>IF(G221&gt;0,H221+J221,"")</f>
        <v/>
      </c>
    </row>
    <row r="222" spans="2:11" x14ac:dyDescent="0.15">
      <c r="B222" s="336"/>
      <c r="C222" s="465" t="s">
        <v>980</v>
      </c>
      <c r="D222" s="299" t="s">
        <v>983</v>
      </c>
      <c r="E222" s="338"/>
      <c r="F222" s="301"/>
      <c r="G222" s="340"/>
      <c r="H222" s="341"/>
      <c r="I222" s="340"/>
      <c r="J222" s="341"/>
      <c r="K222" s="342"/>
    </row>
    <row r="223" spans="2:11" ht="12.75" customHeight="1" x14ac:dyDescent="0.15">
      <c r="B223" s="305"/>
      <c r="C223" s="462"/>
      <c r="D223" s="306" t="s">
        <v>984</v>
      </c>
      <c r="E223" s="307">
        <v>1</v>
      </c>
      <c r="F223" s="308" t="s">
        <v>252</v>
      </c>
      <c r="G223" s="309"/>
      <c r="H223" s="310" t="str">
        <f>IF(G223&gt;0,E223*G223,"")</f>
        <v/>
      </c>
      <c r="I223" s="309" t="str">
        <f>IF(G223&gt;0,G223*0.35,"")</f>
        <v/>
      </c>
      <c r="J223" s="310" t="str">
        <f>IF(G223&gt;0,E223*I223,"")</f>
        <v/>
      </c>
      <c r="K223" s="311" t="str">
        <f>IF(G223&gt;0,H223+J223,"")</f>
        <v/>
      </c>
    </row>
    <row r="224" spans="2:11" x14ac:dyDescent="0.15">
      <c r="B224" s="336"/>
      <c r="C224" s="465" t="s">
        <v>985</v>
      </c>
      <c r="D224" s="299" t="s">
        <v>986</v>
      </c>
      <c r="E224" s="338"/>
      <c r="F224" s="301"/>
      <c r="G224" s="340"/>
      <c r="H224" s="341"/>
      <c r="I224" s="340"/>
      <c r="J224" s="341"/>
      <c r="K224" s="342"/>
    </row>
    <row r="225" spans="2:11" ht="12.75" customHeight="1" x14ac:dyDescent="0.15">
      <c r="B225" s="305"/>
      <c r="C225" s="462"/>
      <c r="D225" s="306" t="s">
        <v>987</v>
      </c>
      <c r="E225" s="307">
        <v>20</v>
      </c>
      <c r="F225" s="308" t="s">
        <v>380</v>
      </c>
      <c r="G225" s="309"/>
      <c r="H225" s="310" t="str">
        <f>IF(G225&gt;0,E225*G225,"")</f>
        <v/>
      </c>
      <c r="I225" s="309" t="str">
        <f>IF(G225&gt;0,G225*0.35,"")</f>
        <v/>
      </c>
      <c r="J225" s="310" t="str">
        <f>IF(G225&gt;0,E225*I225,"")</f>
        <v/>
      </c>
      <c r="K225" s="311" t="str">
        <f>IF(G225&gt;0,H225+J225,"")</f>
        <v/>
      </c>
    </row>
    <row r="226" spans="2:11" x14ac:dyDescent="0.15">
      <c r="B226" s="336"/>
      <c r="C226" s="465" t="s">
        <v>988</v>
      </c>
      <c r="D226" s="299" t="s">
        <v>989</v>
      </c>
      <c r="E226" s="338"/>
      <c r="F226" s="301"/>
      <c r="G226" s="340"/>
      <c r="H226" s="341"/>
      <c r="I226" s="340"/>
      <c r="J226" s="341"/>
      <c r="K226" s="342"/>
    </row>
    <row r="227" spans="2:11" ht="12.75" customHeight="1" x14ac:dyDescent="0.15">
      <c r="B227" s="305"/>
      <c r="C227" s="462"/>
      <c r="D227" s="306"/>
      <c r="E227" s="307">
        <v>1</v>
      </c>
      <c r="F227" s="308" t="s">
        <v>380</v>
      </c>
      <c r="G227" s="309"/>
      <c r="H227" s="310" t="str">
        <f>IF(G227&gt;0,E227*G227,"")</f>
        <v/>
      </c>
      <c r="I227" s="309" t="str">
        <f>IF(G227&gt;0,G227*0.35,"")</f>
        <v/>
      </c>
      <c r="J227" s="310" t="str">
        <f>IF(G227&gt;0,E227*I227,"")</f>
        <v/>
      </c>
      <c r="K227" s="311" t="str">
        <f>IF(G227&gt;0,H227+J227,"")</f>
        <v/>
      </c>
    </row>
    <row r="228" spans="2:11" x14ac:dyDescent="0.15">
      <c r="B228" s="336"/>
      <c r="C228" s="465" t="s">
        <v>990</v>
      </c>
      <c r="D228" s="299" t="s">
        <v>991</v>
      </c>
      <c r="E228" s="338"/>
      <c r="F228" s="301"/>
      <c r="G228" s="340"/>
      <c r="H228" s="341"/>
      <c r="I228" s="340"/>
      <c r="J228" s="341"/>
      <c r="K228" s="342"/>
    </row>
    <row r="229" spans="2:11" ht="12.75" customHeight="1" x14ac:dyDescent="0.15">
      <c r="B229" s="305"/>
      <c r="C229" s="462"/>
      <c r="D229" s="306"/>
      <c r="E229" s="307">
        <v>12</v>
      </c>
      <c r="F229" s="308" t="s">
        <v>380</v>
      </c>
      <c r="G229" s="309"/>
      <c r="H229" s="310" t="str">
        <f>IF(G229&gt;0,E229*G229,"")</f>
        <v/>
      </c>
      <c r="I229" s="309" t="str">
        <f>IF(G229&gt;0,G229*0.35,"")</f>
        <v/>
      </c>
      <c r="J229" s="310" t="str">
        <f>IF(G229&gt;0,E229*I229,"")</f>
        <v/>
      </c>
      <c r="K229" s="311" t="str">
        <f>IF(G229&gt;0,H229+J229,"")</f>
        <v/>
      </c>
    </row>
    <row r="230" spans="2:11" x14ac:dyDescent="0.15">
      <c r="B230" s="336"/>
      <c r="C230" s="465" t="s">
        <v>992</v>
      </c>
      <c r="D230" s="299" t="s">
        <v>993</v>
      </c>
      <c r="E230" s="338"/>
      <c r="F230" s="301"/>
      <c r="G230" s="340"/>
      <c r="H230" s="341"/>
      <c r="I230" s="340"/>
      <c r="J230" s="341"/>
      <c r="K230" s="342"/>
    </row>
    <row r="231" spans="2:11" ht="12.75" customHeight="1" x14ac:dyDescent="0.15">
      <c r="B231" s="305"/>
      <c r="C231" s="462"/>
      <c r="D231" s="306"/>
      <c r="E231" s="307">
        <v>1</v>
      </c>
      <c r="F231" s="308" t="s">
        <v>380</v>
      </c>
      <c r="G231" s="309"/>
      <c r="H231" s="310" t="str">
        <f>IF(G231&gt;0,E231*G231,"")</f>
        <v/>
      </c>
      <c r="I231" s="309" t="str">
        <f>IF(G231&gt;0,G231*0.35,"")</f>
        <v/>
      </c>
      <c r="J231" s="310" t="str">
        <f>IF(G231&gt;0,E231*I231,"")</f>
        <v/>
      </c>
      <c r="K231" s="311" t="str">
        <f>IF(G231&gt;0,H231+J231,"")</f>
        <v/>
      </c>
    </row>
    <row r="232" spans="2:11" x14ac:dyDescent="0.15">
      <c r="B232" s="336"/>
      <c r="C232" s="465" t="s">
        <v>994</v>
      </c>
      <c r="D232" s="299" t="s">
        <v>995</v>
      </c>
      <c r="E232" s="338"/>
      <c r="F232" s="301"/>
      <c r="G232" s="340"/>
      <c r="H232" s="341"/>
      <c r="I232" s="340"/>
      <c r="J232" s="341"/>
      <c r="K232" s="342"/>
    </row>
    <row r="233" spans="2:11" ht="12.75" customHeight="1" x14ac:dyDescent="0.15">
      <c r="B233" s="305"/>
      <c r="C233" s="462"/>
      <c r="D233" s="306"/>
      <c r="E233" s="307">
        <v>400</v>
      </c>
      <c r="F233" s="308" t="s">
        <v>145</v>
      </c>
      <c r="G233" s="309"/>
      <c r="H233" s="310" t="str">
        <f>IF(G233&gt;0,E233*G233,"")</f>
        <v/>
      </c>
      <c r="I233" s="309" t="str">
        <f>IF(G233&gt;0,G233*0.35,"")</f>
        <v/>
      </c>
      <c r="J233" s="310" t="str">
        <f>IF(G233&gt;0,E233*I233,"")</f>
        <v/>
      </c>
      <c r="K233" s="311" t="str">
        <f>IF(G233&gt;0,H233+J233,"")</f>
        <v/>
      </c>
    </row>
    <row r="234" spans="2:11" x14ac:dyDescent="0.15">
      <c r="B234" s="336"/>
      <c r="C234" s="465" t="s">
        <v>996</v>
      </c>
      <c r="D234" s="299" t="s">
        <v>997</v>
      </c>
      <c r="E234" s="338"/>
      <c r="F234" s="301"/>
      <c r="G234" s="340"/>
      <c r="H234" s="341"/>
      <c r="I234" s="340"/>
      <c r="J234" s="341"/>
      <c r="K234" s="342"/>
    </row>
    <row r="235" spans="2:11" ht="12.75" customHeight="1" x14ac:dyDescent="0.15">
      <c r="B235" s="305"/>
      <c r="C235" s="462"/>
      <c r="D235" s="306"/>
      <c r="E235" s="307">
        <v>20</v>
      </c>
      <c r="F235" s="308" t="s">
        <v>145</v>
      </c>
      <c r="G235" s="309"/>
      <c r="H235" s="310" t="str">
        <f>IF(G235&gt;0,E235*G235,"")</f>
        <v/>
      </c>
      <c r="I235" s="309" t="str">
        <f>IF(G235&gt;0,G235*0.35,"")</f>
        <v/>
      </c>
      <c r="J235" s="310" t="str">
        <f>IF(G235&gt;0,E235*I235,"")</f>
        <v/>
      </c>
      <c r="K235" s="311" t="str">
        <f>IF(G235&gt;0,H235+J235,"")</f>
        <v/>
      </c>
    </row>
    <row r="236" spans="2:11" ht="5" customHeight="1" x14ac:dyDescent="0.15">
      <c r="B236" s="343"/>
      <c r="C236" s="313"/>
      <c r="D236" s="313"/>
      <c r="E236" s="313"/>
      <c r="F236" s="314"/>
      <c r="G236" s="315"/>
      <c r="H236" s="316"/>
      <c r="I236" s="313"/>
      <c r="J236" s="316"/>
      <c r="K236" s="317"/>
    </row>
    <row r="237" spans="2:11" ht="14.25" customHeight="1" x14ac:dyDescent="0.15">
      <c r="B237" s="318"/>
      <c r="C237" s="319" t="s">
        <v>998</v>
      </c>
      <c r="D237" s="320" t="s">
        <v>999</v>
      </c>
      <c r="E237" s="463"/>
      <c r="F237" s="464"/>
      <c r="G237" s="344" t="s">
        <v>1000</v>
      </c>
      <c r="H237" s="345" t="str">
        <f>IF(SUM(H215:H236)&gt;0,SUM(H215:H236),"")</f>
        <v/>
      </c>
      <c r="I237" s="346" t="s">
        <v>1001</v>
      </c>
      <c r="J237" s="345" t="str">
        <f>IF(SUM(J215:J236)&gt;0,SUM(J215:J236),"")</f>
        <v/>
      </c>
      <c r="K237" s="324" t="str">
        <f>IF(SUM(K215:K236)&gt;0,SUM(K215:K236),"")</f>
        <v/>
      </c>
    </row>
    <row r="238" spans="2:11" ht="5" customHeight="1" x14ac:dyDescent="0.15">
      <c r="B238" s="325"/>
      <c r="C238" s="326"/>
      <c r="D238" s="326"/>
      <c r="E238" s="326"/>
      <c r="F238" s="327"/>
      <c r="G238" s="328"/>
      <c r="H238" s="329"/>
      <c r="I238" s="329"/>
      <c r="J238" s="329"/>
      <c r="K238" s="330"/>
    </row>
    <row r="239" spans="2:11" x14ac:dyDescent="0.15">
      <c r="B239" s="347"/>
      <c r="C239" s="347"/>
      <c r="D239" s="347"/>
      <c r="E239" s="347"/>
      <c r="F239" s="347"/>
      <c r="G239" s="347"/>
      <c r="H239" s="347"/>
      <c r="I239" s="347"/>
      <c r="J239" s="347"/>
      <c r="K239" s="347"/>
    </row>
    <row r="241" spans="2:11" x14ac:dyDescent="0.15">
      <c r="B241" s="288"/>
      <c r="C241" s="291" t="s">
        <v>960</v>
      </c>
      <c r="D241" s="292" t="s">
        <v>1002</v>
      </c>
      <c r="E241" s="466" t="s">
        <v>962</v>
      </c>
      <c r="F241" s="447"/>
      <c r="G241" s="468" t="s">
        <v>963</v>
      </c>
      <c r="H241" s="469"/>
      <c r="I241" s="469"/>
      <c r="J241" s="469"/>
      <c r="K241" s="470"/>
    </row>
    <row r="242" spans="2:11" x14ac:dyDescent="0.15">
      <c r="B242" s="471" t="s">
        <v>964</v>
      </c>
      <c r="C242" s="466" t="s">
        <v>965</v>
      </c>
      <c r="D242" s="458" t="s">
        <v>966</v>
      </c>
      <c r="E242" s="448"/>
      <c r="F242" s="449"/>
      <c r="G242" s="473" t="s">
        <v>967</v>
      </c>
      <c r="H242" s="470"/>
      <c r="I242" s="473" t="s">
        <v>968</v>
      </c>
      <c r="J242" s="470"/>
      <c r="K242" s="332" t="s">
        <v>969</v>
      </c>
    </row>
    <row r="243" spans="2:11" x14ac:dyDescent="0.15">
      <c r="B243" s="456"/>
      <c r="C243" s="457"/>
      <c r="D243" s="459"/>
      <c r="E243" s="450"/>
      <c r="F243" s="451"/>
      <c r="G243" s="333" t="s">
        <v>970</v>
      </c>
      <c r="H243" s="334" t="s">
        <v>971</v>
      </c>
      <c r="I243" s="335" t="s">
        <v>970</v>
      </c>
      <c r="J243" s="334" t="s">
        <v>971</v>
      </c>
      <c r="K243" s="297"/>
    </row>
    <row r="244" spans="2:11" x14ac:dyDescent="0.15">
      <c r="B244" s="336"/>
      <c r="C244" s="465" t="s">
        <v>1003</v>
      </c>
      <c r="D244" s="299" t="s">
        <v>1004</v>
      </c>
      <c r="E244" s="338"/>
      <c r="F244" s="301"/>
      <c r="G244" s="340"/>
      <c r="H244" s="341"/>
      <c r="I244" s="340"/>
      <c r="J244" s="341"/>
      <c r="K244" s="342"/>
    </row>
    <row r="245" spans="2:11" ht="12.75" customHeight="1" x14ac:dyDescent="0.15">
      <c r="B245" s="305"/>
      <c r="C245" s="462"/>
      <c r="D245" s="306" t="s">
        <v>974</v>
      </c>
      <c r="E245" s="307">
        <v>1</v>
      </c>
      <c r="F245" s="308" t="s">
        <v>380</v>
      </c>
      <c r="G245" s="309"/>
      <c r="H245" s="310" t="str">
        <f>IF(G245&gt;0,E245*G245,"")</f>
        <v/>
      </c>
      <c r="I245" s="309" t="str">
        <f>IF(G245&gt;0,G245*0.35,"")</f>
        <v/>
      </c>
      <c r="J245" s="310" t="str">
        <f>IF(G245&gt;0,E245*I245,"")</f>
        <v/>
      </c>
      <c r="K245" s="311" t="str">
        <f>IF(G245&gt;0,H245+J245,"")</f>
        <v/>
      </c>
    </row>
    <row r="246" spans="2:11" x14ac:dyDescent="0.15">
      <c r="B246" s="336"/>
      <c r="C246" s="465" t="s">
        <v>1005</v>
      </c>
      <c r="D246" s="299" t="s">
        <v>1006</v>
      </c>
      <c r="E246" s="338"/>
      <c r="F246" s="301"/>
      <c r="G246" s="340"/>
      <c r="H246" s="341"/>
      <c r="I246" s="340"/>
      <c r="J246" s="341"/>
      <c r="K246" s="342"/>
    </row>
    <row r="247" spans="2:11" ht="12.75" customHeight="1" x14ac:dyDescent="0.15">
      <c r="B247" s="305"/>
      <c r="C247" s="462"/>
      <c r="D247" s="306"/>
      <c r="E247" s="307">
        <v>1</v>
      </c>
      <c r="F247" s="308" t="s">
        <v>252</v>
      </c>
      <c r="G247" s="309"/>
      <c r="H247" s="310" t="str">
        <f>IF(G247&gt;0,E247*G247,"")</f>
        <v/>
      </c>
      <c r="I247" s="309" t="str">
        <f>IF(G247&gt;0,G247*0.35,"")</f>
        <v/>
      </c>
      <c r="J247" s="310" t="str">
        <f>IF(G247&gt;0,E247*I247,"")</f>
        <v/>
      </c>
      <c r="K247" s="311" t="str">
        <f>IF(G247&gt;0,H247+J247,"")</f>
        <v/>
      </c>
    </row>
    <row r="248" spans="2:11" ht="26" x14ac:dyDescent="0.15">
      <c r="B248" s="336"/>
      <c r="C248" s="465" t="s">
        <v>1007</v>
      </c>
      <c r="D248" s="299" t="s">
        <v>1008</v>
      </c>
      <c r="E248" s="338"/>
      <c r="F248" s="301"/>
      <c r="G248" s="340"/>
      <c r="H248" s="341"/>
      <c r="I248" s="340"/>
      <c r="J248" s="341"/>
      <c r="K248" s="342"/>
    </row>
    <row r="249" spans="2:11" ht="12.75" customHeight="1" x14ac:dyDescent="0.15">
      <c r="B249" s="305"/>
      <c r="C249" s="462"/>
      <c r="D249" s="306" t="s">
        <v>979</v>
      </c>
      <c r="E249" s="307">
        <v>1</v>
      </c>
      <c r="F249" s="308" t="s">
        <v>252</v>
      </c>
      <c r="G249" s="309"/>
      <c r="H249" s="310" t="str">
        <f>IF(G249&gt;0,E249*G249,"")</f>
        <v/>
      </c>
      <c r="I249" s="309" t="str">
        <f>IF(G249&gt;0,G249*0.35,"")</f>
        <v/>
      </c>
      <c r="J249" s="310" t="str">
        <f>IF(G249&gt;0,E249*I249,"")</f>
        <v/>
      </c>
      <c r="K249" s="311" t="str">
        <f>IF(G249&gt;0,H249+J249,"")</f>
        <v/>
      </c>
    </row>
    <row r="250" spans="2:11" x14ac:dyDescent="0.15">
      <c r="B250" s="336"/>
      <c r="C250" s="465" t="s">
        <v>1009</v>
      </c>
      <c r="D250" s="299" t="s">
        <v>983</v>
      </c>
      <c r="E250" s="338"/>
      <c r="F250" s="301"/>
      <c r="G250" s="340"/>
      <c r="H250" s="341"/>
      <c r="I250" s="340"/>
      <c r="J250" s="341"/>
      <c r="K250" s="342"/>
    </row>
    <row r="251" spans="2:11" ht="12.75" customHeight="1" x14ac:dyDescent="0.15">
      <c r="B251" s="305"/>
      <c r="C251" s="462"/>
      <c r="D251" s="306" t="s">
        <v>984</v>
      </c>
      <c r="E251" s="307">
        <v>1</v>
      </c>
      <c r="F251" s="308" t="s">
        <v>252</v>
      </c>
      <c r="G251" s="309"/>
      <c r="H251" s="310" t="str">
        <f>IF(G251&gt;0,E251*G251,"")</f>
        <v/>
      </c>
      <c r="I251" s="309" t="str">
        <f>IF(G251&gt;0,G251*0.35,"")</f>
        <v/>
      </c>
      <c r="J251" s="310" t="str">
        <f>IF(G251&gt;0,E251*I251,"")</f>
        <v/>
      </c>
      <c r="K251" s="311" t="str">
        <f>IF(G251&gt;0,H251+J251,"")</f>
        <v/>
      </c>
    </row>
    <row r="252" spans="2:11" x14ac:dyDescent="0.15">
      <c r="B252" s="336"/>
      <c r="C252" s="465" t="s">
        <v>1010</v>
      </c>
      <c r="D252" s="299" t="s">
        <v>986</v>
      </c>
      <c r="E252" s="338"/>
      <c r="F252" s="301"/>
      <c r="G252" s="340"/>
      <c r="H252" s="341"/>
      <c r="I252" s="340"/>
      <c r="J252" s="341"/>
      <c r="K252" s="342"/>
    </row>
    <row r="253" spans="2:11" ht="12.75" customHeight="1" x14ac:dyDescent="0.15">
      <c r="B253" s="305"/>
      <c r="C253" s="462"/>
      <c r="D253" s="306" t="s">
        <v>987</v>
      </c>
      <c r="E253" s="307">
        <v>43</v>
      </c>
      <c r="F253" s="308" t="s">
        <v>380</v>
      </c>
      <c r="G253" s="309"/>
      <c r="H253" s="310" t="str">
        <f>IF(G253&gt;0,E253*G253,"")</f>
        <v/>
      </c>
      <c r="I253" s="309" t="str">
        <f>IF(G253&gt;0,G253*0.35,"")</f>
        <v/>
      </c>
      <c r="J253" s="310" t="str">
        <f>IF(G253&gt;0,E253*I253,"")</f>
        <v/>
      </c>
      <c r="K253" s="311" t="str">
        <f>IF(G253&gt;0,H253+J253,"")</f>
        <v/>
      </c>
    </row>
    <row r="254" spans="2:11" x14ac:dyDescent="0.15">
      <c r="B254" s="336"/>
      <c r="C254" s="465" t="s">
        <v>1011</v>
      </c>
      <c r="D254" s="299" t="s">
        <v>1012</v>
      </c>
      <c r="E254" s="338"/>
      <c r="F254" s="301"/>
      <c r="G254" s="340"/>
      <c r="H254" s="341"/>
      <c r="I254" s="340"/>
      <c r="J254" s="341"/>
      <c r="K254" s="342"/>
    </row>
    <row r="255" spans="2:11" ht="12.75" customHeight="1" x14ac:dyDescent="0.15">
      <c r="B255" s="305"/>
      <c r="C255" s="462"/>
      <c r="D255" s="306"/>
      <c r="E255" s="307">
        <v>1</v>
      </c>
      <c r="F255" s="308" t="s">
        <v>380</v>
      </c>
      <c r="G255" s="309"/>
      <c r="H255" s="310" t="str">
        <f>IF(G255&gt;0,E255*G255,"")</f>
        <v/>
      </c>
      <c r="I255" s="309" t="str">
        <f>IF(G255&gt;0,G255*0.35,"")</f>
        <v/>
      </c>
      <c r="J255" s="310" t="str">
        <f>IF(G255&gt;0,E255*I255,"")</f>
        <v/>
      </c>
      <c r="K255" s="311" t="str">
        <f>IF(G255&gt;0,H255+J255,"")</f>
        <v/>
      </c>
    </row>
    <row r="256" spans="2:11" x14ac:dyDescent="0.15">
      <c r="B256" s="336"/>
      <c r="C256" s="465" t="s">
        <v>1013</v>
      </c>
      <c r="D256" s="299" t="s">
        <v>991</v>
      </c>
      <c r="E256" s="338"/>
      <c r="F256" s="301"/>
      <c r="G256" s="340"/>
      <c r="H256" s="341"/>
      <c r="I256" s="340"/>
      <c r="J256" s="341"/>
      <c r="K256" s="342"/>
    </row>
    <row r="257" spans="2:11" ht="12.75" customHeight="1" x14ac:dyDescent="0.15">
      <c r="B257" s="305"/>
      <c r="C257" s="462"/>
      <c r="D257" s="306"/>
      <c r="E257" s="307">
        <v>26</v>
      </c>
      <c r="F257" s="308" t="s">
        <v>380</v>
      </c>
      <c r="G257" s="309"/>
      <c r="H257" s="310" t="str">
        <f>IF(G257&gt;0,E257*G257,"")</f>
        <v/>
      </c>
      <c r="I257" s="309" t="str">
        <f>IF(G257&gt;0,G257*0.35,"")</f>
        <v/>
      </c>
      <c r="J257" s="310" t="str">
        <f>IF(G257&gt;0,E257*I257,"")</f>
        <v/>
      </c>
      <c r="K257" s="311" t="str">
        <f>IF(G257&gt;0,H257+J257,"")</f>
        <v/>
      </c>
    </row>
    <row r="258" spans="2:11" x14ac:dyDescent="0.15">
      <c r="B258" s="336"/>
      <c r="C258" s="465" t="s">
        <v>1014</v>
      </c>
      <c r="D258" s="299" t="s">
        <v>1015</v>
      </c>
      <c r="E258" s="338"/>
      <c r="F258" s="301"/>
      <c r="G258" s="340"/>
      <c r="H258" s="341"/>
      <c r="I258" s="340"/>
      <c r="J258" s="341"/>
      <c r="K258" s="342"/>
    </row>
    <row r="259" spans="2:11" ht="12.75" customHeight="1" x14ac:dyDescent="0.15">
      <c r="B259" s="305"/>
      <c r="C259" s="462"/>
      <c r="D259" s="306"/>
      <c r="E259" s="307">
        <v>1</v>
      </c>
      <c r="F259" s="308" t="s">
        <v>380</v>
      </c>
      <c r="G259" s="309"/>
      <c r="H259" s="310" t="str">
        <f>IF(G259&gt;0,E259*G259,"")</f>
        <v/>
      </c>
      <c r="I259" s="309" t="str">
        <f>IF(G259&gt;0,G259*0.35,"")</f>
        <v/>
      </c>
      <c r="J259" s="310" t="str">
        <f>IF(G259&gt;0,E259*I259,"")</f>
        <v/>
      </c>
      <c r="K259" s="311" t="str">
        <f>IF(G259&gt;0,H259+J259,"")</f>
        <v/>
      </c>
    </row>
    <row r="260" spans="2:11" x14ac:dyDescent="0.15">
      <c r="B260" s="336"/>
      <c r="C260" s="465" t="s">
        <v>1016</v>
      </c>
      <c r="D260" s="299" t="s">
        <v>995</v>
      </c>
      <c r="E260" s="338"/>
      <c r="F260" s="301"/>
      <c r="G260" s="340"/>
      <c r="H260" s="341"/>
      <c r="I260" s="340"/>
      <c r="J260" s="341"/>
      <c r="K260" s="342"/>
    </row>
    <row r="261" spans="2:11" ht="12.75" customHeight="1" x14ac:dyDescent="0.15">
      <c r="B261" s="305"/>
      <c r="C261" s="462"/>
      <c r="D261" s="306"/>
      <c r="E261" s="307">
        <v>850</v>
      </c>
      <c r="F261" s="308" t="s">
        <v>145</v>
      </c>
      <c r="G261" s="309"/>
      <c r="H261" s="310" t="str">
        <f>IF(G261&gt;0,E261*G261,"")</f>
        <v/>
      </c>
      <c r="I261" s="309" t="str">
        <f>IF(G261&gt;0,G261*0.35,"")</f>
        <v/>
      </c>
      <c r="J261" s="310" t="str">
        <f>IF(G261&gt;0,E261*I261,"")</f>
        <v/>
      </c>
      <c r="K261" s="311" t="str">
        <f>IF(G261&gt;0,H261+J261,"")</f>
        <v/>
      </c>
    </row>
    <row r="262" spans="2:11" x14ac:dyDescent="0.15">
      <c r="B262" s="336"/>
      <c r="C262" s="465" t="s">
        <v>1017</v>
      </c>
      <c r="D262" s="299" t="s">
        <v>997</v>
      </c>
      <c r="E262" s="338"/>
      <c r="F262" s="301"/>
      <c r="G262" s="340"/>
      <c r="H262" s="341"/>
      <c r="I262" s="340"/>
      <c r="J262" s="341"/>
      <c r="K262" s="342"/>
    </row>
    <row r="263" spans="2:11" ht="12.75" customHeight="1" x14ac:dyDescent="0.15">
      <c r="B263" s="305"/>
      <c r="C263" s="462"/>
      <c r="D263" s="306"/>
      <c r="E263" s="307">
        <v>20</v>
      </c>
      <c r="F263" s="308" t="s">
        <v>145</v>
      </c>
      <c r="G263" s="309"/>
      <c r="H263" s="310" t="str">
        <f>IF(G263&gt;0,E263*G263,"")</f>
        <v/>
      </c>
      <c r="I263" s="309" t="str">
        <f>IF(G263&gt;0,G263*0.35,"")</f>
        <v/>
      </c>
      <c r="J263" s="310" t="str">
        <f>IF(G263&gt;0,E263*I263,"")</f>
        <v/>
      </c>
      <c r="K263" s="311" t="str">
        <f>IF(G263&gt;0,H263+J263,"")</f>
        <v/>
      </c>
    </row>
    <row r="264" spans="2:11" ht="5" customHeight="1" x14ac:dyDescent="0.15">
      <c r="B264" s="343"/>
      <c r="C264" s="313"/>
      <c r="D264" s="313"/>
      <c r="E264" s="313"/>
      <c r="F264" s="314"/>
      <c r="G264" s="315"/>
      <c r="H264" s="316"/>
      <c r="I264" s="313"/>
      <c r="J264" s="316"/>
      <c r="K264" s="317"/>
    </row>
    <row r="265" spans="2:11" ht="14.25" customHeight="1" x14ac:dyDescent="0.15">
      <c r="B265" s="318"/>
      <c r="C265" s="319" t="s">
        <v>998</v>
      </c>
      <c r="D265" s="320" t="s">
        <v>999</v>
      </c>
      <c r="E265" s="463"/>
      <c r="F265" s="464"/>
      <c r="G265" s="344" t="s">
        <v>1000</v>
      </c>
      <c r="H265" s="345" t="str">
        <f>IF(SUM(H243:H264)&gt;0,SUM(H243:H264),"")</f>
        <v/>
      </c>
      <c r="I265" s="346" t="s">
        <v>1001</v>
      </c>
      <c r="J265" s="345" t="str">
        <f>IF(SUM(J243:J264)&gt;0,SUM(J243:J264),"")</f>
        <v/>
      </c>
      <c r="K265" s="324" t="str">
        <f>IF(SUM(K243:K264)&gt;0,SUM(K243:K264),"")</f>
        <v/>
      </c>
    </row>
    <row r="266" spans="2:11" ht="5" customHeight="1" x14ac:dyDescent="0.15">
      <c r="B266" s="325"/>
      <c r="C266" s="326"/>
      <c r="D266" s="326"/>
      <c r="E266" s="326"/>
      <c r="F266" s="327"/>
      <c r="G266" s="328"/>
      <c r="H266" s="329"/>
      <c r="I266" s="329"/>
      <c r="J266" s="329"/>
      <c r="K266" s="330"/>
    </row>
    <row r="267" spans="2:11" x14ac:dyDescent="0.15">
      <c r="B267" s="347"/>
      <c r="C267" s="347"/>
      <c r="D267" s="347"/>
      <c r="E267" s="347"/>
      <c r="F267" s="347"/>
      <c r="G267" s="347"/>
      <c r="H267" s="347"/>
      <c r="I267" s="347"/>
      <c r="J267" s="347"/>
      <c r="K267" s="347"/>
    </row>
    <row r="269" spans="2:11" x14ac:dyDescent="0.15">
      <c r="B269" s="288"/>
      <c r="C269" s="291" t="s">
        <v>960</v>
      </c>
      <c r="D269" s="292" t="s">
        <v>1018</v>
      </c>
      <c r="E269" s="466" t="s">
        <v>962</v>
      </c>
      <c r="F269" s="447"/>
      <c r="G269" s="468" t="s">
        <v>963</v>
      </c>
      <c r="H269" s="469"/>
      <c r="I269" s="469"/>
      <c r="J269" s="469"/>
      <c r="K269" s="470"/>
    </row>
    <row r="270" spans="2:11" x14ac:dyDescent="0.15">
      <c r="B270" s="471" t="s">
        <v>964</v>
      </c>
      <c r="C270" s="466" t="s">
        <v>965</v>
      </c>
      <c r="D270" s="458" t="s">
        <v>966</v>
      </c>
      <c r="E270" s="448"/>
      <c r="F270" s="449"/>
      <c r="G270" s="473" t="s">
        <v>967</v>
      </c>
      <c r="H270" s="470"/>
      <c r="I270" s="473" t="s">
        <v>968</v>
      </c>
      <c r="J270" s="470"/>
      <c r="K270" s="332" t="s">
        <v>969</v>
      </c>
    </row>
    <row r="271" spans="2:11" x14ac:dyDescent="0.15">
      <c r="B271" s="456"/>
      <c r="C271" s="457"/>
      <c r="D271" s="459"/>
      <c r="E271" s="450"/>
      <c r="F271" s="451"/>
      <c r="G271" s="333" t="s">
        <v>970</v>
      </c>
      <c r="H271" s="334" t="s">
        <v>971</v>
      </c>
      <c r="I271" s="335" t="s">
        <v>970</v>
      </c>
      <c r="J271" s="334" t="s">
        <v>971</v>
      </c>
      <c r="K271" s="297"/>
    </row>
    <row r="272" spans="2:11" x14ac:dyDescent="0.15">
      <c r="B272" s="336"/>
      <c r="C272" s="465" t="s">
        <v>1019</v>
      </c>
      <c r="D272" s="299" t="s">
        <v>1020</v>
      </c>
      <c r="E272" s="338"/>
      <c r="F272" s="301"/>
      <c r="G272" s="340"/>
      <c r="H272" s="341"/>
      <c r="I272" s="340"/>
      <c r="J272" s="341"/>
      <c r="K272" s="342"/>
    </row>
    <row r="273" spans="2:11" ht="12.75" customHeight="1" x14ac:dyDescent="0.15">
      <c r="B273" s="305"/>
      <c r="C273" s="462"/>
      <c r="D273" s="306" t="s">
        <v>974</v>
      </c>
      <c r="E273" s="307">
        <v>1</v>
      </c>
      <c r="F273" s="308" t="s">
        <v>380</v>
      </c>
      <c r="G273" s="309"/>
      <c r="H273" s="310" t="str">
        <f>IF(G273&gt;0,E273*G273,"")</f>
        <v/>
      </c>
      <c r="I273" s="309" t="str">
        <f>IF(G273&gt;0,G273*0.35,"")</f>
        <v/>
      </c>
      <c r="J273" s="310" t="str">
        <f>IF(G273&gt;0,E273*I273,"")</f>
        <v/>
      </c>
      <c r="K273" s="311" t="str">
        <f>IF(G273&gt;0,H273+J273,"")</f>
        <v/>
      </c>
    </row>
    <row r="274" spans="2:11" x14ac:dyDescent="0.15">
      <c r="B274" s="336"/>
      <c r="C274" s="465" t="s">
        <v>1021</v>
      </c>
      <c r="D274" s="299" t="s">
        <v>1022</v>
      </c>
      <c r="E274" s="338"/>
      <c r="F274" s="301"/>
      <c r="G274" s="340"/>
      <c r="H274" s="341"/>
      <c r="I274" s="340"/>
      <c r="J274" s="341"/>
      <c r="K274" s="342"/>
    </row>
    <row r="275" spans="2:11" ht="12.75" customHeight="1" x14ac:dyDescent="0.15">
      <c r="B275" s="305"/>
      <c r="C275" s="462"/>
      <c r="D275" s="306"/>
      <c r="E275" s="307">
        <v>1</v>
      </c>
      <c r="F275" s="308" t="s">
        <v>252</v>
      </c>
      <c r="G275" s="309"/>
      <c r="H275" s="310" t="str">
        <f>IF(G275&gt;0,E275*G275,"")</f>
        <v/>
      </c>
      <c r="I275" s="309" t="str">
        <f>IF(G275&gt;0,G275*0.35,"")</f>
        <v/>
      </c>
      <c r="J275" s="310" t="str">
        <f>IF(G275&gt;0,E275*I275,"")</f>
        <v/>
      </c>
      <c r="K275" s="311" t="str">
        <f>IF(G275&gt;0,H275+J275,"")</f>
        <v/>
      </c>
    </row>
    <row r="276" spans="2:11" ht="26" x14ac:dyDescent="0.15">
      <c r="B276" s="336"/>
      <c r="C276" s="465" t="s">
        <v>1023</v>
      </c>
      <c r="D276" s="299" t="s">
        <v>1024</v>
      </c>
      <c r="E276" s="338"/>
      <c r="F276" s="301"/>
      <c r="G276" s="340"/>
      <c r="H276" s="341"/>
      <c r="I276" s="340"/>
      <c r="J276" s="341"/>
      <c r="K276" s="342"/>
    </row>
    <row r="277" spans="2:11" ht="12.75" customHeight="1" x14ac:dyDescent="0.15">
      <c r="B277" s="305"/>
      <c r="C277" s="462"/>
      <c r="D277" s="306" t="s">
        <v>979</v>
      </c>
      <c r="E277" s="307">
        <v>1</v>
      </c>
      <c r="F277" s="308" t="s">
        <v>252</v>
      </c>
      <c r="G277" s="309"/>
      <c r="H277" s="310" t="str">
        <f>IF(G277&gt;0,E277*G277,"")</f>
        <v/>
      </c>
      <c r="I277" s="309" t="str">
        <f>IF(G277&gt;0,G277*0.35,"")</f>
        <v/>
      </c>
      <c r="J277" s="310" t="str">
        <f>IF(G277&gt;0,E277*I277,"")</f>
        <v/>
      </c>
      <c r="K277" s="311" t="str">
        <f>IF(G277&gt;0,H277+J277,"")</f>
        <v/>
      </c>
    </row>
    <row r="278" spans="2:11" x14ac:dyDescent="0.15">
      <c r="B278" s="336"/>
      <c r="C278" s="465" t="s">
        <v>1025</v>
      </c>
      <c r="D278" s="299" t="s">
        <v>983</v>
      </c>
      <c r="E278" s="338"/>
      <c r="F278" s="301"/>
      <c r="G278" s="340"/>
      <c r="H278" s="341"/>
      <c r="I278" s="340"/>
      <c r="J278" s="341"/>
      <c r="K278" s="342"/>
    </row>
    <row r="279" spans="2:11" ht="12.75" customHeight="1" x14ac:dyDescent="0.15">
      <c r="B279" s="305"/>
      <c r="C279" s="462"/>
      <c r="D279" s="306" t="s">
        <v>984</v>
      </c>
      <c r="E279" s="307">
        <v>1</v>
      </c>
      <c r="F279" s="308" t="s">
        <v>252</v>
      </c>
      <c r="G279" s="309"/>
      <c r="H279" s="310" t="str">
        <f>IF(G279&gt;0,E279*G279,"")</f>
        <v/>
      </c>
      <c r="I279" s="309" t="str">
        <f>IF(G279&gt;0,G279*0.35,"")</f>
        <v/>
      </c>
      <c r="J279" s="310" t="str">
        <f>IF(G279&gt;0,E279*I279,"")</f>
        <v/>
      </c>
      <c r="K279" s="311" t="str">
        <f>IF(G279&gt;0,H279+J279,"")</f>
        <v/>
      </c>
    </row>
    <row r="280" spans="2:11" x14ac:dyDescent="0.15">
      <c r="B280" s="336"/>
      <c r="C280" s="465" t="s">
        <v>1026</v>
      </c>
      <c r="D280" s="299" t="s">
        <v>986</v>
      </c>
      <c r="E280" s="338"/>
      <c r="F280" s="301"/>
      <c r="G280" s="340"/>
      <c r="H280" s="341"/>
      <c r="I280" s="340"/>
      <c r="J280" s="341"/>
      <c r="K280" s="342"/>
    </row>
    <row r="281" spans="2:11" ht="12.75" customHeight="1" x14ac:dyDescent="0.15">
      <c r="B281" s="305"/>
      <c r="C281" s="462"/>
      <c r="D281" s="306" t="s">
        <v>987</v>
      </c>
      <c r="E281" s="307">
        <v>14</v>
      </c>
      <c r="F281" s="308" t="s">
        <v>380</v>
      </c>
      <c r="G281" s="309"/>
      <c r="H281" s="310" t="str">
        <f>IF(G281&gt;0,E281*G281,"")</f>
        <v/>
      </c>
      <c r="I281" s="309" t="str">
        <f>IF(G281&gt;0,G281*0.35,"")</f>
        <v/>
      </c>
      <c r="J281" s="310" t="str">
        <f>IF(G281&gt;0,E281*I281,"")</f>
        <v/>
      </c>
      <c r="K281" s="311" t="str">
        <f>IF(G281&gt;0,H281+J281,"")</f>
        <v/>
      </c>
    </row>
    <row r="282" spans="2:11" x14ac:dyDescent="0.15">
      <c r="B282" s="336"/>
      <c r="C282" s="465" t="s">
        <v>1027</v>
      </c>
      <c r="D282" s="299" t="s">
        <v>989</v>
      </c>
      <c r="E282" s="338"/>
      <c r="F282" s="301"/>
      <c r="G282" s="340"/>
      <c r="H282" s="341"/>
      <c r="I282" s="340"/>
      <c r="J282" s="341"/>
      <c r="K282" s="342"/>
    </row>
    <row r="283" spans="2:11" ht="12.75" customHeight="1" x14ac:dyDescent="0.15">
      <c r="B283" s="305"/>
      <c r="C283" s="462"/>
      <c r="D283" s="306"/>
      <c r="E283" s="307">
        <v>1</v>
      </c>
      <c r="F283" s="308" t="s">
        <v>380</v>
      </c>
      <c r="G283" s="309"/>
      <c r="H283" s="310" t="str">
        <f>IF(G283&gt;0,E283*G283,"")</f>
        <v/>
      </c>
      <c r="I283" s="309" t="str">
        <f>IF(G283&gt;0,G283*0.35,"")</f>
        <v/>
      </c>
      <c r="J283" s="310" t="str">
        <f>IF(G283&gt;0,E283*I283,"")</f>
        <v/>
      </c>
      <c r="K283" s="311" t="str">
        <f>IF(G283&gt;0,H283+J283,"")</f>
        <v/>
      </c>
    </row>
    <row r="284" spans="2:11" x14ac:dyDescent="0.15">
      <c r="B284" s="336"/>
      <c r="C284" s="465" t="s">
        <v>1028</v>
      </c>
      <c r="D284" s="299" t="s">
        <v>991</v>
      </c>
      <c r="E284" s="338"/>
      <c r="F284" s="301"/>
      <c r="G284" s="340"/>
      <c r="H284" s="341"/>
      <c r="I284" s="340"/>
      <c r="J284" s="341"/>
      <c r="K284" s="342"/>
    </row>
    <row r="285" spans="2:11" ht="12.75" customHeight="1" x14ac:dyDescent="0.15">
      <c r="B285" s="305"/>
      <c r="C285" s="462"/>
      <c r="D285" s="306"/>
      <c r="E285" s="307">
        <v>8</v>
      </c>
      <c r="F285" s="308" t="s">
        <v>380</v>
      </c>
      <c r="G285" s="309"/>
      <c r="H285" s="310" t="str">
        <f>IF(G285&gt;0,E285*G285,"")</f>
        <v/>
      </c>
      <c r="I285" s="309" t="str">
        <f>IF(G285&gt;0,G285*0.35,"")</f>
        <v/>
      </c>
      <c r="J285" s="310" t="str">
        <f>IF(G285&gt;0,E285*I285,"")</f>
        <v/>
      </c>
      <c r="K285" s="311" t="str">
        <f>IF(G285&gt;0,H285+J285,"")</f>
        <v/>
      </c>
    </row>
    <row r="286" spans="2:11" x14ac:dyDescent="0.15">
      <c r="B286" s="336"/>
      <c r="C286" s="465" t="s">
        <v>1029</v>
      </c>
      <c r="D286" s="299" t="s">
        <v>1030</v>
      </c>
      <c r="E286" s="338"/>
      <c r="F286" s="301"/>
      <c r="G286" s="340"/>
      <c r="H286" s="341"/>
      <c r="I286" s="340"/>
      <c r="J286" s="341"/>
      <c r="K286" s="342"/>
    </row>
    <row r="287" spans="2:11" ht="12.75" customHeight="1" x14ac:dyDescent="0.15">
      <c r="B287" s="305"/>
      <c r="C287" s="462"/>
      <c r="D287" s="306"/>
      <c r="E287" s="307">
        <v>1</v>
      </c>
      <c r="F287" s="308" t="s">
        <v>380</v>
      </c>
      <c r="G287" s="309"/>
      <c r="H287" s="310" t="str">
        <f>IF(G287&gt;0,E287*G287,"")</f>
        <v/>
      </c>
      <c r="I287" s="309" t="str">
        <f>IF(G287&gt;0,G287*0.35,"")</f>
        <v/>
      </c>
      <c r="J287" s="310" t="str">
        <f>IF(G287&gt;0,E287*I287,"")</f>
        <v/>
      </c>
      <c r="K287" s="311" t="str">
        <f>IF(G287&gt;0,H287+J287,"")</f>
        <v/>
      </c>
    </row>
    <row r="288" spans="2:11" x14ac:dyDescent="0.15">
      <c r="B288" s="336"/>
      <c r="C288" s="465" t="s">
        <v>1031</v>
      </c>
      <c r="D288" s="299" t="s">
        <v>995</v>
      </c>
      <c r="E288" s="338"/>
      <c r="F288" s="301"/>
      <c r="G288" s="340"/>
      <c r="H288" s="341"/>
      <c r="I288" s="340"/>
      <c r="J288" s="341"/>
      <c r="K288" s="342"/>
    </row>
    <row r="289" spans="2:11" ht="12.75" customHeight="1" x14ac:dyDescent="0.15">
      <c r="B289" s="305"/>
      <c r="C289" s="462"/>
      <c r="D289" s="306"/>
      <c r="E289" s="307">
        <v>350</v>
      </c>
      <c r="F289" s="308" t="s">
        <v>145</v>
      </c>
      <c r="G289" s="309"/>
      <c r="H289" s="310" t="str">
        <f>IF(G289&gt;0,E289*G289,"")</f>
        <v/>
      </c>
      <c r="I289" s="309" t="str">
        <f>IF(G289&gt;0,G289*0.35,"")</f>
        <v/>
      </c>
      <c r="J289" s="310" t="str">
        <f>IF(G289&gt;0,E289*I289,"")</f>
        <v/>
      </c>
      <c r="K289" s="311" t="str">
        <f>IF(G289&gt;0,H289+J289,"")</f>
        <v/>
      </c>
    </row>
    <row r="290" spans="2:11" x14ac:dyDescent="0.15">
      <c r="B290" s="336"/>
      <c r="C290" s="465" t="s">
        <v>1032</v>
      </c>
      <c r="D290" s="299" t="s">
        <v>997</v>
      </c>
      <c r="E290" s="338"/>
      <c r="F290" s="301"/>
      <c r="G290" s="340"/>
      <c r="H290" s="341"/>
      <c r="I290" s="340"/>
      <c r="J290" s="341"/>
      <c r="K290" s="342"/>
    </row>
    <row r="291" spans="2:11" ht="12.75" customHeight="1" x14ac:dyDescent="0.15">
      <c r="B291" s="305"/>
      <c r="C291" s="462"/>
      <c r="D291" s="306"/>
      <c r="E291" s="307">
        <v>20</v>
      </c>
      <c r="F291" s="308" t="s">
        <v>145</v>
      </c>
      <c r="G291" s="309"/>
      <c r="H291" s="310" t="str">
        <f>IF(G291&gt;0,E291*G291,"")</f>
        <v/>
      </c>
      <c r="I291" s="309" t="str">
        <f>IF(G291&gt;0,G291*0.35,"")</f>
        <v/>
      </c>
      <c r="J291" s="310" t="str">
        <f>IF(G291&gt;0,E291*I291,"")</f>
        <v/>
      </c>
      <c r="K291" s="311" t="str">
        <f>IF(G291&gt;0,H291+J291,"")</f>
        <v/>
      </c>
    </row>
    <row r="292" spans="2:11" ht="5" customHeight="1" x14ac:dyDescent="0.15">
      <c r="B292" s="343"/>
      <c r="C292" s="313"/>
      <c r="D292" s="313"/>
      <c r="E292" s="313"/>
      <c r="F292" s="314"/>
      <c r="G292" s="315"/>
      <c r="H292" s="316"/>
      <c r="I292" s="313"/>
      <c r="J292" s="316"/>
      <c r="K292" s="317"/>
    </row>
    <row r="293" spans="2:11" ht="14.25" customHeight="1" x14ac:dyDescent="0.15">
      <c r="B293" s="318"/>
      <c r="C293" s="319" t="s">
        <v>998</v>
      </c>
      <c r="D293" s="320" t="s">
        <v>999</v>
      </c>
      <c r="E293" s="463"/>
      <c r="F293" s="464"/>
      <c r="G293" s="344" t="s">
        <v>1000</v>
      </c>
      <c r="H293" s="345" t="str">
        <f>IF(SUM(H271:H292)&gt;0,SUM(H271:H292),"")</f>
        <v/>
      </c>
      <c r="I293" s="346" t="s">
        <v>1001</v>
      </c>
      <c r="J293" s="345" t="str">
        <f>IF(SUM(J271:J292)&gt;0,SUM(J271:J292),"")</f>
        <v/>
      </c>
      <c r="K293" s="324" t="str">
        <f>IF(SUM(K271:K292)&gt;0,SUM(K271:K292),"")</f>
        <v/>
      </c>
    </row>
    <row r="294" spans="2:11" ht="5" customHeight="1" x14ac:dyDescent="0.15">
      <c r="B294" s="325"/>
      <c r="C294" s="326"/>
      <c r="D294" s="326"/>
      <c r="E294" s="326"/>
      <c r="F294" s="327"/>
      <c r="G294" s="328"/>
      <c r="H294" s="329"/>
      <c r="I294" s="329"/>
      <c r="J294" s="329"/>
      <c r="K294" s="330"/>
    </row>
    <row r="295" spans="2:11" x14ac:dyDescent="0.15">
      <c r="D295" s="288" t="s">
        <v>649</v>
      </c>
      <c r="E295" s="288"/>
      <c r="F295" s="288"/>
      <c r="G295" s="288"/>
      <c r="H295" s="288"/>
      <c r="I295" s="288"/>
      <c r="J295" s="288"/>
      <c r="K295" s="348">
        <f>SUM(K293,K265,K237,K207,K175,K147,K121,K95,K67,K39)</f>
        <v>0</v>
      </c>
    </row>
  </sheetData>
  <sheetProtection selectLockedCells="1" selectUnlockedCells="1"/>
  <mergeCells count="182">
    <mergeCell ref="C284:C285"/>
    <mergeCell ref="C286:C287"/>
    <mergeCell ref="C288:C289"/>
    <mergeCell ref="C290:C291"/>
    <mergeCell ref="E293:F293"/>
    <mergeCell ref="C272:C273"/>
    <mergeCell ref="C274:C275"/>
    <mergeCell ref="C276:C277"/>
    <mergeCell ref="C278:C279"/>
    <mergeCell ref="C280:C281"/>
    <mergeCell ref="C282:C283"/>
    <mergeCell ref="G269:K269"/>
    <mergeCell ref="B270:B271"/>
    <mergeCell ref="C270:C271"/>
    <mergeCell ref="D270:D271"/>
    <mergeCell ref="G270:H270"/>
    <mergeCell ref="I270:J270"/>
    <mergeCell ref="C256:C257"/>
    <mergeCell ref="C258:C259"/>
    <mergeCell ref="C260:C261"/>
    <mergeCell ref="C262:C263"/>
    <mergeCell ref="E265:F265"/>
    <mergeCell ref="E269:F271"/>
    <mergeCell ref="C244:C245"/>
    <mergeCell ref="C246:C247"/>
    <mergeCell ref="C248:C249"/>
    <mergeCell ref="C250:C251"/>
    <mergeCell ref="C252:C253"/>
    <mergeCell ref="C254:C255"/>
    <mergeCell ref="G241:K241"/>
    <mergeCell ref="B242:B243"/>
    <mergeCell ref="C242:C243"/>
    <mergeCell ref="D242:D243"/>
    <mergeCell ref="G242:H242"/>
    <mergeCell ref="I242:J242"/>
    <mergeCell ref="C228:C229"/>
    <mergeCell ref="C230:C231"/>
    <mergeCell ref="C232:C233"/>
    <mergeCell ref="C234:C235"/>
    <mergeCell ref="E237:F237"/>
    <mergeCell ref="E241:F243"/>
    <mergeCell ref="C216:C217"/>
    <mergeCell ref="C218:C219"/>
    <mergeCell ref="C220:C221"/>
    <mergeCell ref="C222:C223"/>
    <mergeCell ref="C224:C225"/>
    <mergeCell ref="C226:C227"/>
    <mergeCell ref="E207:F207"/>
    <mergeCell ref="E213:F215"/>
    <mergeCell ref="G213:K213"/>
    <mergeCell ref="B214:B215"/>
    <mergeCell ref="C214:C215"/>
    <mergeCell ref="D214:D215"/>
    <mergeCell ref="G214:H214"/>
    <mergeCell ref="I214:J214"/>
    <mergeCell ref="C194:C195"/>
    <mergeCell ref="C196:C197"/>
    <mergeCell ref="C198:C199"/>
    <mergeCell ref="C200:C201"/>
    <mergeCell ref="C202:C203"/>
    <mergeCell ref="C204:C205"/>
    <mergeCell ref="C182:C183"/>
    <mergeCell ref="C184:C185"/>
    <mergeCell ref="C186:C187"/>
    <mergeCell ref="C188:C189"/>
    <mergeCell ref="C190:C191"/>
    <mergeCell ref="C192:C193"/>
    <mergeCell ref="G179:K179"/>
    <mergeCell ref="B180:B181"/>
    <mergeCell ref="C180:C181"/>
    <mergeCell ref="D180:D181"/>
    <mergeCell ref="G180:H180"/>
    <mergeCell ref="I180:J180"/>
    <mergeCell ref="C166:C167"/>
    <mergeCell ref="C168:C169"/>
    <mergeCell ref="C170:C171"/>
    <mergeCell ref="C172:C173"/>
    <mergeCell ref="E175:F175"/>
    <mergeCell ref="E179:F181"/>
    <mergeCell ref="C154:C155"/>
    <mergeCell ref="C156:C157"/>
    <mergeCell ref="C158:C159"/>
    <mergeCell ref="C160:C161"/>
    <mergeCell ref="C162:C163"/>
    <mergeCell ref="C164:C165"/>
    <mergeCell ref="C142:C143"/>
    <mergeCell ref="C144:C145"/>
    <mergeCell ref="E147:F147"/>
    <mergeCell ref="E151:F153"/>
    <mergeCell ref="G151:K151"/>
    <mergeCell ref="B152:B153"/>
    <mergeCell ref="C152:C153"/>
    <mergeCell ref="D152:D153"/>
    <mergeCell ref="G152:H152"/>
    <mergeCell ref="I152:J152"/>
    <mergeCell ref="C130:C131"/>
    <mergeCell ref="C132:C133"/>
    <mergeCell ref="C134:C135"/>
    <mergeCell ref="C136:C137"/>
    <mergeCell ref="C138:C139"/>
    <mergeCell ref="C140:C141"/>
    <mergeCell ref="B126:B127"/>
    <mergeCell ref="C126:C127"/>
    <mergeCell ref="D126:D127"/>
    <mergeCell ref="G126:H126"/>
    <mergeCell ref="I126:J126"/>
    <mergeCell ref="C128:C129"/>
    <mergeCell ref="C114:C115"/>
    <mergeCell ref="C116:C117"/>
    <mergeCell ref="C118:C119"/>
    <mergeCell ref="E121:F121"/>
    <mergeCell ref="E125:F127"/>
    <mergeCell ref="G125:K125"/>
    <mergeCell ref="C102:C103"/>
    <mergeCell ref="C104:C105"/>
    <mergeCell ref="C106:C107"/>
    <mergeCell ref="C108:C109"/>
    <mergeCell ref="C110:C111"/>
    <mergeCell ref="C112:C113"/>
    <mergeCell ref="G99:K99"/>
    <mergeCell ref="B100:B101"/>
    <mergeCell ref="C100:C101"/>
    <mergeCell ref="D100:D101"/>
    <mergeCell ref="G100:H100"/>
    <mergeCell ref="I100:J100"/>
    <mergeCell ref="C86:C87"/>
    <mergeCell ref="C88:C89"/>
    <mergeCell ref="C90:C91"/>
    <mergeCell ref="C92:C93"/>
    <mergeCell ref="E95:F95"/>
    <mergeCell ref="E99:F101"/>
    <mergeCell ref="C74:C75"/>
    <mergeCell ref="C76:C77"/>
    <mergeCell ref="C78:C79"/>
    <mergeCell ref="C80:C81"/>
    <mergeCell ref="C82:C83"/>
    <mergeCell ref="C84:C85"/>
    <mergeCell ref="G71:K71"/>
    <mergeCell ref="B72:B73"/>
    <mergeCell ref="C72:C73"/>
    <mergeCell ref="D72:D73"/>
    <mergeCell ref="G72:H72"/>
    <mergeCell ref="I72:J72"/>
    <mergeCell ref="C58:C59"/>
    <mergeCell ref="C60:C61"/>
    <mergeCell ref="C62:C63"/>
    <mergeCell ref="C64:C65"/>
    <mergeCell ref="E67:F67"/>
    <mergeCell ref="E71:F73"/>
    <mergeCell ref="C46:C47"/>
    <mergeCell ref="C48:C49"/>
    <mergeCell ref="C50:C51"/>
    <mergeCell ref="C52:C53"/>
    <mergeCell ref="C54:C55"/>
    <mergeCell ref="C56:C57"/>
    <mergeCell ref="E43:F45"/>
    <mergeCell ref="G43:K43"/>
    <mergeCell ref="B44:B45"/>
    <mergeCell ref="C44:C45"/>
    <mergeCell ref="D44:D45"/>
    <mergeCell ref="G44:H44"/>
    <mergeCell ref="I44:J44"/>
    <mergeCell ref="C30:C31"/>
    <mergeCell ref="C32:C33"/>
    <mergeCell ref="C34:C35"/>
    <mergeCell ref="C36:C37"/>
    <mergeCell ref="E39:F39"/>
    <mergeCell ref="C16:C17"/>
    <mergeCell ref="C18:C19"/>
    <mergeCell ref="C20:C21"/>
    <mergeCell ref="C22:C23"/>
    <mergeCell ref="C24:C25"/>
    <mergeCell ref="C26:C27"/>
    <mergeCell ref="C7:D7"/>
    <mergeCell ref="E13:F15"/>
    <mergeCell ref="G13:K13"/>
    <mergeCell ref="B14:B15"/>
    <mergeCell ref="C14:C15"/>
    <mergeCell ref="D14:D15"/>
    <mergeCell ref="G14:H14"/>
    <mergeCell ref="I14:J14"/>
    <mergeCell ref="C28:C29"/>
  </mergeCells>
  <pageMargins left="0.19685039370078741" right="0" top="0.39370078740157483" bottom="0.59055118110236227" header="0.19685039370078741" footer="0.39370078740157483"/>
  <pageSetup paperSize="9" scale="58" firstPageNumber="0" fitToHeight="4" pageOrder="overThenDown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 enableFormatConditionsCalculation="0">
    <tabColor rgb="FF66FF66"/>
  </sheetPr>
  <dimension ref="A1:O57"/>
  <sheetViews>
    <sheetView showGridLines="0" tabSelected="1" topLeftCell="B1" zoomScaleSheetLayoutView="75" workbookViewId="0">
      <selection activeCell="M54" sqref="M54"/>
    </sheetView>
  </sheetViews>
  <sheetFormatPr baseColWidth="10" defaultColWidth="9" defaultRowHeight="13" x14ac:dyDescent="0.15"/>
  <cols>
    <col min="1" max="1" width="8.5" hidden="1" customWidth="1"/>
    <col min="2" max="2" width="9.1640625" customWidth="1"/>
    <col min="3" max="3" width="7.5" customWidth="1"/>
    <col min="4" max="4" width="13.5" customWidth="1"/>
    <col min="5" max="5" width="16.5" customWidth="1"/>
    <col min="6" max="6" width="11.5" customWidth="1"/>
    <col min="7" max="7" width="7.1640625" style="1" customWidth="1"/>
    <col min="8" max="8" width="10.5" customWidth="1"/>
    <col min="9" max="9" width="7.1640625" style="1" customWidth="1"/>
    <col min="10" max="10" width="10.5" style="1" customWidth="1"/>
    <col min="11" max="11" width="4.33203125" customWidth="1"/>
    <col min="12" max="12" width="15.1640625" customWidth="1"/>
    <col min="13" max="15" width="10.6640625" customWidth="1"/>
  </cols>
  <sheetData>
    <row r="1" spans="1:15" ht="33.75" customHeight="1" x14ac:dyDescent="0.15">
      <c r="A1" s="66" t="s">
        <v>31</v>
      </c>
      <c r="B1" s="387" t="s">
        <v>36</v>
      </c>
      <c r="C1" s="388"/>
      <c r="D1" s="388"/>
      <c r="E1" s="388"/>
      <c r="F1" s="388"/>
      <c r="G1" s="388"/>
      <c r="H1" s="388"/>
      <c r="I1" s="388"/>
      <c r="J1" s="389"/>
    </row>
    <row r="2" spans="1:15" ht="23.25" customHeight="1" x14ac:dyDescent="0.15">
      <c r="A2" s="3"/>
      <c r="B2" s="73" t="s">
        <v>34</v>
      </c>
      <c r="C2" s="74"/>
      <c r="D2" s="407" t="s">
        <v>39</v>
      </c>
      <c r="E2" s="408"/>
      <c r="F2" s="408"/>
      <c r="G2" s="408"/>
      <c r="H2" s="408"/>
      <c r="I2" s="408"/>
      <c r="J2" s="409"/>
      <c r="O2" s="2"/>
    </row>
    <row r="3" spans="1:15" ht="23.25" customHeight="1" x14ac:dyDescent="0.15">
      <c r="A3" s="3"/>
      <c r="B3" s="75" t="s">
        <v>38</v>
      </c>
      <c r="C3" s="76"/>
      <c r="D3" s="404" t="s">
        <v>37</v>
      </c>
      <c r="E3" s="405"/>
      <c r="F3" s="405"/>
      <c r="G3" s="405"/>
      <c r="H3" s="405"/>
      <c r="I3" s="405"/>
      <c r="J3" s="406"/>
    </row>
    <row r="4" spans="1:15" ht="24" customHeight="1" x14ac:dyDescent="0.15">
      <c r="A4" s="3"/>
      <c r="B4" s="42" t="s">
        <v>19</v>
      </c>
      <c r="C4" s="4"/>
      <c r="D4" s="77" t="s">
        <v>40</v>
      </c>
      <c r="E4" s="25"/>
      <c r="F4" s="25"/>
      <c r="G4" s="25"/>
      <c r="H4" s="26" t="s">
        <v>28</v>
      </c>
      <c r="I4" s="77" t="s">
        <v>44</v>
      </c>
      <c r="J4" s="10"/>
    </row>
    <row r="5" spans="1:15" ht="15.75" customHeight="1" x14ac:dyDescent="0.15">
      <c r="A5" s="3"/>
      <c r="B5" s="37"/>
      <c r="C5" s="25"/>
      <c r="D5" s="77" t="s">
        <v>41</v>
      </c>
      <c r="E5" s="25"/>
      <c r="F5" s="25"/>
      <c r="G5" s="25"/>
      <c r="H5" s="26" t="s">
        <v>29</v>
      </c>
      <c r="I5" s="77" t="s">
        <v>45</v>
      </c>
      <c r="J5" s="10"/>
    </row>
    <row r="6" spans="1:15" ht="15.75" customHeight="1" x14ac:dyDescent="0.15">
      <c r="A6" s="3"/>
      <c r="B6" s="38"/>
      <c r="C6" s="78" t="s">
        <v>43</v>
      </c>
      <c r="D6" s="72" t="s">
        <v>42</v>
      </c>
      <c r="E6" s="31"/>
      <c r="F6" s="31"/>
      <c r="G6" s="31"/>
      <c r="H6" s="32"/>
      <c r="I6" s="31"/>
      <c r="J6" s="46"/>
    </row>
    <row r="7" spans="1:15" x14ac:dyDescent="0.15">
      <c r="A7" s="3"/>
      <c r="B7" s="42" t="s">
        <v>17</v>
      </c>
      <c r="C7" s="4"/>
      <c r="D7" s="411" t="s">
        <v>46</v>
      </c>
      <c r="E7" s="411"/>
      <c r="F7" s="411"/>
      <c r="G7" s="411"/>
      <c r="H7" s="26" t="s">
        <v>28</v>
      </c>
      <c r="I7" s="77" t="s">
        <v>50</v>
      </c>
      <c r="J7" s="10"/>
    </row>
    <row r="8" spans="1:15" x14ac:dyDescent="0.15">
      <c r="A8" s="3"/>
      <c r="B8" s="3"/>
      <c r="C8" s="25"/>
      <c r="D8" s="403" t="s">
        <v>47</v>
      </c>
      <c r="E8" s="403"/>
      <c r="F8" s="403"/>
      <c r="G8" s="403"/>
      <c r="H8" s="26" t="s">
        <v>29</v>
      </c>
      <c r="I8" s="77" t="s">
        <v>51</v>
      </c>
      <c r="J8" s="10"/>
    </row>
    <row r="9" spans="1:15" x14ac:dyDescent="0.15">
      <c r="A9" s="3"/>
      <c r="B9" s="47"/>
      <c r="C9" s="78" t="s">
        <v>49</v>
      </c>
      <c r="D9" s="428" t="s">
        <v>48</v>
      </c>
      <c r="E9" s="428"/>
      <c r="F9" s="428"/>
      <c r="G9" s="428"/>
      <c r="H9" s="27"/>
      <c r="I9" s="31"/>
      <c r="J9" s="46"/>
    </row>
    <row r="10" spans="1:15" ht="24" customHeight="1" x14ac:dyDescent="0.15">
      <c r="A10" s="3"/>
      <c r="B10" s="42" t="s">
        <v>16</v>
      </c>
      <c r="C10" s="4"/>
      <c r="D10" s="411"/>
      <c r="E10" s="411"/>
      <c r="F10" s="411"/>
      <c r="G10" s="411"/>
      <c r="H10" s="26" t="s">
        <v>28</v>
      </c>
      <c r="I10" s="77"/>
      <c r="J10" s="10"/>
    </row>
    <row r="11" spans="1:15" ht="15.75" customHeight="1" x14ac:dyDescent="0.15">
      <c r="A11" s="3"/>
      <c r="B11" s="37"/>
      <c r="C11" s="25"/>
      <c r="D11" s="403"/>
      <c r="E11" s="403"/>
      <c r="F11" s="403"/>
      <c r="G11" s="403"/>
      <c r="H11" s="26" t="s">
        <v>29</v>
      </c>
      <c r="I11" s="77"/>
      <c r="J11" s="10"/>
    </row>
    <row r="12" spans="1:15" ht="15.75" customHeight="1" x14ac:dyDescent="0.15">
      <c r="A12" s="3"/>
      <c r="B12" s="38"/>
      <c r="C12" s="78"/>
      <c r="D12" s="428"/>
      <c r="E12" s="428"/>
      <c r="F12" s="428"/>
      <c r="G12" s="428"/>
      <c r="H12" s="27"/>
      <c r="I12" s="31"/>
      <c r="J12" s="46"/>
    </row>
    <row r="13" spans="1:15" ht="24" customHeight="1" x14ac:dyDescent="0.15">
      <c r="A13" s="3"/>
      <c r="B13" s="59" t="s">
        <v>18</v>
      </c>
      <c r="C13" s="60"/>
      <c r="D13" s="61"/>
      <c r="E13" s="62"/>
      <c r="F13" s="62"/>
      <c r="G13" s="62"/>
      <c r="H13" s="63"/>
      <c r="I13" s="62"/>
      <c r="J13" s="64"/>
    </row>
    <row r="14" spans="1:15" ht="32.25" customHeight="1" x14ac:dyDescent="0.15">
      <c r="A14" s="3"/>
      <c r="B14" s="47" t="s">
        <v>26</v>
      </c>
      <c r="C14" s="65"/>
      <c r="D14" s="48"/>
      <c r="E14" s="415"/>
      <c r="F14" s="415"/>
      <c r="G14" s="400"/>
      <c r="H14" s="400"/>
      <c r="I14" s="400" t="s">
        <v>25</v>
      </c>
      <c r="J14" s="401"/>
    </row>
    <row r="15" spans="1:15" ht="23.25" customHeight="1" x14ac:dyDescent="0.15">
      <c r="A15" s="98" t="s">
        <v>20</v>
      </c>
      <c r="B15" s="99" t="s">
        <v>20</v>
      </c>
      <c r="C15" s="51"/>
      <c r="D15" s="52"/>
      <c r="E15" s="396"/>
      <c r="F15" s="402"/>
      <c r="G15" s="396"/>
      <c r="H15" s="402"/>
      <c r="I15" s="396">
        <v>0</v>
      </c>
      <c r="J15" s="397"/>
    </row>
    <row r="16" spans="1:15" ht="23.25" customHeight="1" x14ac:dyDescent="0.15">
      <c r="A16" s="98" t="s">
        <v>21</v>
      </c>
      <c r="B16" s="99" t="s">
        <v>21</v>
      </c>
      <c r="C16" s="51"/>
      <c r="D16" s="52"/>
      <c r="E16" s="396"/>
      <c r="F16" s="402"/>
      <c r="G16" s="396"/>
      <c r="H16" s="402"/>
      <c r="I16" s="396">
        <v>0</v>
      </c>
      <c r="J16" s="397"/>
    </row>
    <row r="17" spans="1:10" ht="23.25" customHeight="1" x14ac:dyDescent="0.15">
      <c r="A17" s="98" t="s">
        <v>22</v>
      </c>
      <c r="B17" s="99" t="s">
        <v>22</v>
      </c>
      <c r="C17" s="51"/>
      <c r="D17" s="52"/>
      <c r="E17" s="396"/>
      <c r="F17" s="402"/>
      <c r="G17" s="396"/>
      <c r="H17" s="402"/>
      <c r="I17" s="396">
        <v>0</v>
      </c>
      <c r="J17" s="397"/>
    </row>
    <row r="18" spans="1:10" ht="23.25" customHeight="1" x14ac:dyDescent="0.15">
      <c r="A18" s="98" t="s">
        <v>107</v>
      </c>
      <c r="B18" s="99" t="s">
        <v>23</v>
      </c>
      <c r="C18" s="51"/>
      <c r="D18" s="52"/>
      <c r="E18" s="396"/>
      <c r="F18" s="402"/>
      <c r="G18" s="396"/>
      <c r="H18" s="402"/>
      <c r="I18" s="396">
        <v>0</v>
      </c>
      <c r="J18" s="397"/>
    </row>
    <row r="19" spans="1:10" ht="23.25" customHeight="1" x14ac:dyDescent="0.15">
      <c r="A19" s="98" t="s">
        <v>108</v>
      </c>
      <c r="B19" s="99" t="s">
        <v>24</v>
      </c>
      <c r="C19" s="51"/>
      <c r="D19" s="52"/>
      <c r="E19" s="396"/>
      <c r="F19" s="402"/>
      <c r="G19" s="396"/>
      <c r="H19" s="402"/>
      <c r="I19" s="396">
        <v>0</v>
      </c>
      <c r="J19" s="397"/>
    </row>
    <row r="20" spans="1:10" ht="23.25" customHeight="1" x14ac:dyDescent="0.15">
      <c r="A20" s="3"/>
      <c r="B20" s="67" t="s">
        <v>25</v>
      </c>
      <c r="C20" s="68"/>
      <c r="D20" s="69"/>
      <c r="E20" s="398"/>
      <c r="F20" s="399"/>
      <c r="G20" s="398"/>
      <c r="H20" s="399"/>
      <c r="I20" s="398">
        <f>I54</f>
        <v>0</v>
      </c>
      <c r="J20" s="410"/>
    </row>
    <row r="21" spans="1:10" ht="33" customHeight="1" x14ac:dyDescent="0.15">
      <c r="A21" s="3"/>
      <c r="B21" s="58" t="s">
        <v>27</v>
      </c>
      <c r="C21" s="51"/>
      <c r="D21" s="52"/>
      <c r="E21" s="57"/>
      <c r="F21" s="54"/>
      <c r="G21" s="45"/>
      <c r="H21" s="45"/>
      <c r="I21" s="45"/>
      <c r="J21" s="55"/>
    </row>
    <row r="22" spans="1:10" ht="23.25" customHeight="1" x14ac:dyDescent="0.15">
      <c r="A22" s="3"/>
      <c r="B22" s="50" t="s">
        <v>11</v>
      </c>
      <c r="C22" s="51"/>
      <c r="D22" s="52"/>
      <c r="E22" s="53">
        <v>15</v>
      </c>
      <c r="F22" s="54" t="s">
        <v>0</v>
      </c>
      <c r="G22" s="394">
        <v>0</v>
      </c>
      <c r="H22" s="395"/>
      <c r="I22" s="395"/>
      <c r="J22" s="55" t="str">
        <f t="shared" ref="J22:J26" si="0">Mena</f>
        <v>CZK</v>
      </c>
    </row>
    <row r="23" spans="1:10" ht="23.25" customHeight="1" x14ac:dyDescent="0.15">
      <c r="A23" s="3"/>
      <c r="B23" s="50" t="s">
        <v>12</v>
      </c>
      <c r="C23" s="51"/>
      <c r="D23" s="52"/>
      <c r="E23" s="53">
        <f>SazbaDPH1</f>
        <v>15</v>
      </c>
      <c r="F23" s="54" t="s">
        <v>0</v>
      </c>
      <c r="G23" s="424">
        <v>0</v>
      </c>
      <c r="H23" s="425"/>
      <c r="I23" s="425"/>
      <c r="J23" s="55" t="str">
        <f t="shared" si="0"/>
        <v>CZK</v>
      </c>
    </row>
    <row r="24" spans="1:10" ht="23.25" customHeight="1" x14ac:dyDescent="0.15">
      <c r="A24" s="3"/>
      <c r="B24" s="50" t="s">
        <v>13</v>
      </c>
      <c r="C24" s="51"/>
      <c r="D24" s="52"/>
      <c r="E24" s="53">
        <v>21</v>
      </c>
      <c r="F24" s="54" t="s">
        <v>0</v>
      </c>
      <c r="G24" s="394">
        <f>I20</f>
        <v>0</v>
      </c>
      <c r="H24" s="395"/>
      <c r="I24" s="395"/>
      <c r="J24" s="55" t="str">
        <f t="shared" si="0"/>
        <v>CZK</v>
      </c>
    </row>
    <row r="25" spans="1:10" ht="23.25" customHeight="1" x14ac:dyDescent="0.15">
      <c r="A25" s="3"/>
      <c r="B25" s="44" t="s">
        <v>14</v>
      </c>
      <c r="C25" s="21"/>
      <c r="D25" s="17"/>
      <c r="E25" s="39">
        <f>SazbaDPH2</f>
        <v>21</v>
      </c>
      <c r="F25" s="40" t="s">
        <v>0</v>
      </c>
      <c r="G25" s="390">
        <f>ZakladDPHZakl*0.21</f>
        <v>0</v>
      </c>
      <c r="H25" s="391"/>
      <c r="I25" s="391"/>
      <c r="J25" s="49" t="str">
        <f t="shared" si="0"/>
        <v>CZK</v>
      </c>
    </row>
    <row r="26" spans="1:10" ht="23.25" customHeight="1" thickBot="1" x14ac:dyDescent="0.2">
      <c r="A26" s="3"/>
      <c r="B26" s="43" t="s">
        <v>4</v>
      </c>
      <c r="C26" s="19"/>
      <c r="D26" s="22"/>
      <c r="E26" s="19"/>
      <c r="F26" s="20"/>
      <c r="G26" s="392">
        <v>0</v>
      </c>
      <c r="H26" s="392"/>
      <c r="I26" s="392"/>
      <c r="J26" s="56" t="str">
        <f t="shared" si="0"/>
        <v>CZK</v>
      </c>
    </row>
    <row r="27" spans="1:10" ht="27.75" customHeight="1" thickBot="1" x14ac:dyDescent="0.2">
      <c r="A27" s="3"/>
      <c r="B27" s="82" t="s">
        <v>30</v>
      </c>
      <c r="C27" s="83"/>
      <c r="D27" s="83"/>
      <c r="E27" s="83"/>
      <c r="F27" s="83"/>
      <c r="G27" s="393">
        <f>SUM(G24:I26)</f>
        <v>0</v>
      </c>
      <c r="H27" s="393"/>
      <c r="I27" s="393"/>
      <c r="J27" s="84" t="s">
        <v>52</v>
      </c>
    </row>
    <row r="28" spans="1:10" ht="12.75" customHeight="1" x14ac:dyDescent="0.15">
      <c r="A28" s="3"/>
      <c r="B28" s="3"/>
      <c r="C28" s="4"/>
      <c r="D28" s="4"/>
      <c r="E28" s="4"/>
      <c r="F28" s="4"/>
      <c r="G28" s="41"/>
      <c r="H28" s="4"/>
      <c r="I28" s="41"/>
      <c r="J28" s="11"/>
    </row>
    <row r="29" spans="1:10" ht="30" customHeight="1" x14ac:dyDescent="0.15">
      <c r="A29" s="3"/>
      <c r="B29" s="3"/>
      <c r="C29" s="4"/>
      <c r="D29" s="4"/>
      <c r="E29" s="4"/>
      <c r="F29" s="4"/>
      <c r="G29" s="41"/>
      <c r="H29" s="4"/>
      <c r="I29" s="41"/>
      <c r="J29" s="11"/>
    </row>
    <row r="30" spans="1:10" ht="18.75" customHeight="1" x14ac:dyDescent="0.15">
      <c r="A30" s="3"/>
      <c r="B30" s="23"/>
      <c r="C30" s="18" t="s">
        <v>10</v>
      </c>
      <c r="D30" s="35"/>
      <c r="E30" s="35"/>
      <c r="F30" s="18" t="s">
        <v>9</v>
      </c>
      <c r="G30" s="35"/>
      <c r="H30" s="36">
        <f ca="1">TODAY()</f>
        <v>43054</v>
      </c>
      <c r="I30" s="35"/>
      <c r="J30" s="11"/>
    </row>
    <row r="31" spans="1:10" ht="47.25" customHeight="1" x14ac:dyDescent="0.15">
      <c r="A31" s="3"/>
      <c r="B31" s="3"/>
      <c r="C31" s="4"/>
      <c r="D31" s="4"/>
      <c r="E31" s="4"/>
      <c r="F31" s="4"/>
      <c r="G31" s="41"/>
      <c r="H31" s="4"/>
      <c r="I31" s="41"/>
      <c r="J31" s="11"/>
    </row>
    <row r="32" spans="1:10" s="33" customFormat="1" ht="18.75" customHeight="1" x14ac:dyDescent="0.15">
      <c r="A32" s="28"/>
      <c r="B32" s="28"/>
      <c r="C32" s="29"/>
      <c r="D32" s="24"/>
      <c r="E32" s="24"/>
      <c r="F32" s="29"/>
      <c r="G32" s="30"/>
      <c r="H32" s="24"/>
      <c r="I32" s="30"/>
      <c r="J32" s="34"/>
    </row>
    <row r="33" spans="1:10" ht="12.75" customHeight="1" x14ac:dyDescent="0.15">
      <c r="A33" s="3"/>
      <c r="B33" s="3"/>
      <c r="C33" s="4"/>
      <c r="D33" s="423" t="s">
        <v>2</v>
      </c>
      <c r="E33" s="423"/>
      <c r="F33" s="4"/>
      <c r="G33" s="41"/>
      <c r="H33" s="12" t="s">
        <v>3</v>
      </c>
      <c r="I33" s="41"/>
      <c r="J33" s="11"/>
    </row>
    <row r="34" spans="1:10" ht="13.5" customHeight="1" thickBot="1" x14ac:dyDescent="0.2">
      <c r="A34" s="13"/>
      <c r="B34" s="13"/>
      <c r="C34" s="14"/>
      <c r="D34" s="14"/>
      <c r="E34" s="14"/>
      <c r="F34" s="14"/>
      <c r="G34" s="15"/>
      <c r="H34" s="14"/>
      <c r="I34" s="15"/>
      <c r="J34" s="16"/>
    </row>
    <row r="38" spans="1:10" ht="16" x14ac:dyDescent="0.2">
      <c r="B38" s="85" t="s">
        <v>53</v>
      </c>
    </row>
    <row r="40" spans="1:10" ht="25.5" customHeight="1" x14ac:dyDescent="0.15">
      <c r="A40" s="86"/>
      <c r="B40" s="90" t="s">
        <v>15</v>
      </c>
      <c r="C40" s="90" t="s">
        <v>5</v>
      </c>
      <c r="D40" s="91"/>
      <c r="E40" s="91"/>
      <c r="F40" s="92" t="s">
        <v>54</v>
      </c>
      <c r="G40" s="92"/>
      <c r="H40" s="92"/>
      <c r="I40" s="416" t="s">
        <v>25</v>
      </c>
      <c r="J40" s="416"/>
    </row>
    <row r="41" spans="1:10" ht="25.5" customHeight="1" x14ac:dyDescent="0.15">
      <c r="A41" s="87"/>
      <c r="B41" s="93" t="s">
        <v>498</v>
      </c>
      <c r="C41" s="418" t="s">
        <v>500</v>
      </c>
      <c r="D41" s="419"/>
      <c r="E41" s="419"/>
      <c r="F41" s="94"/>
      <c r="G41" s="95"/>
      <c r="H41" s="95"/>
      <c r="I41" s="417">
        <f>'E1-OBJEKT Hala'!G225</f>
        <v>0</v>
      </c>
      <c r="J41" s="417"/>
    </row>
    <row r="42" spans="1:10" ht="25.5" customHeight="1" x14ac:dyDescent="0.15">
      <c r="A42" s="87"/>
      <c r="B42" s="89" t="s">
        <v>498</v>
      </c>
      <c r="C42" s="413" t="s">
        <v>905</v>
      </c>
      <c r="D42" s="414"/>
      <c r="E42" s="414"/>
      <c r="F42" s="96"/>
      <c r="G42" s="97"/>
      <c r="H42" s="97"/>
      <c r="I42" s="412">
        <f>'E1-KANALIZACE'!F30</f>
        <v>0</v>
      </c>
      <c r="J42" s="412"/>
    </row>
    <row r="43" spans="1:10" ht="25.5" customHeight="1" x14ac:dyDescent="0.15">
      <c r="A43" s="87"/>
      <c r="B43" s="89" t="s">
        <v>498</v>
      </c>
      <c r="C43" s="413" t="s">
        <v>501</v>
      </c>
      <c r="D43" s="414"/>
      <c r="E43" s="414"/>
      <c r="F43" s="96"/>
      <c r="G43" s="97"/>
      <c r="H43" s="97"/>
      <c r="I43" s="412">
        <f>'E1-SILNOPROUD'!I1</f>
        <v>0</v>
      </c>
      <c r="J43" s="412"/>
    </row>
    <row r="44" spans="1:10" ht="25.5" customHeight="1" x14ac:dyDescent="0.15">
      <c r="A44" s="87"/>
      <c r="B44" s="89" t="s">
        <v>498</v>
      </c>
      <c r="C44" s="420" t="s">
        <v>792</v>
      </c>
      <c r="D44" s="421"/>
      <c r="E44" s="422"/>
      <c r="F44" s="96"/>
      <c r="G44" s="141"/>
      <c r="H44" s="141"/>
      <c r="I44" s="429">
        <f>SUM('E1,2-VZT'!K39,'E1,2-VZT'!K67,'E1,2-VZT'!K95,'E1,2-VZT'!K175,'E1,2-VZT'!K207)</f>
        <v>0</v>
      </c>
      <c r="J44" s="430"/>
    </row>
    <row r="45" spans="1:10" ht="25.5" customHeight="1" x14ac:dyDescent="0.15">
      <c r="A45" s="87"/>
      <c r="B45" s="89" t="s">
        <v>498</v>
      </c>
      <c r="C45" s="420" t="s">
        <v>904</v>
      </c>
      <c r="D45" s="421"/>
      <c r="E45" s="422"/>
      <c r="F45" s="96"/>
      <c r="G45" s="142"/>
      <c r="H45" s="142"/>
      <c r="I45" s="429">
        <f>'E1-TOPENI'!F40</f>
        <v>0</v>
      </c>
      <c r="J45" s="430"/>
    </row>
    <row r="46" spans="1:10" ht="25.5" customHeight="1" x14ac:dyDescent="0.15">
      <c r="A46" s="87"/>
      <c r="B46" s="89" t="s">
        <v>498</v>
      </c>
      <c r="C46" s="420" t="s">
        <v>794</v>
      </c>
      <c r="D46" s="421"/>
      <c r="E46" s="422"/>
      <c r="F46" s="96"/>
      <c r="G46" s="141"/>
      <c r="H46" s="141"/>
      <c r="I46" s="426"/>
      <c r="J46" s="427"/>
    </row>
    <row r="47" spans="1:10" ht="25.5" customHeight="1" x14ac:dyDescent="0.15">
      <c r="A47" s="87"/>
      <c r="B47" s="89" t="s">
        <v>499</v>
      </c>
      <c r="C47" s="413" t="s">
        <v>502</v>
      </c>
      <c r="D47" s="414"/>
      <c r="E47" s="414"/>
      <c r="F47" s="96"/>
      <c r="G47" s="97"/>
      <c r="H47" s="97"/>
      <c r="I47" s="412">
        <f>'E2-OBJEKT Vestavky- etapa 2'!G163</f>
        <v>0</v>
      </c>
      <c r="J47" s="412"/>
    </row>
    <row r="48" spans="1:10" ht="25.5" customHeight="1" x14ac:dyDescent="0.15">
      <c r="A48" s="87"/>
      <c r="B48" s="89" t="s">
        <v>499</v>
      </c>
      <c r="C48" s="413" t="s">
        <v>906</v>
      </c>
      <c r="D48" s="414"/>
      <c r="E48" s="414"/>
      <c r="F48" s="96"/>
      <c r="G48" s="97"/>
      <c r="H48" s="97"/>
      <c r="I48" s="412">
        <f>'E2-KANALIZACE-etapa 2'!F31</f>
        <v>0</v>
      </c>
      <c r="J48" s="412"/>
    </row>
    <row r="49" spans="1:12" ht="25.5" customHeight="1" x14ac:dyDescent="0.15">
      <c r="A49" s="87"/>
      <c r="B49" s="89" t="s">
        <v>499</v>
      </c>
      <c r="C49" s="413" t="s">
        <v>503</v>
      </c>
      <c r="D49" s="414"/>
      <c r="E49" s="414"/>
      <c r="F49" s="96"/>
      <c r="G49" s="97"/>
      <c r="H49" s="97"/>
      <c r="I49" s="412">
        <f>'E2-TOPENI-etapa 2'!F34</f>
        <v>0</v>
      </c>
      <c r="J49" s="412"/>
    </row>
    <row r="50" spans="1:12" ht="25.5" customHeight="1" x14ac:dyDescent="0.15">
      <c r="A50" s="87"/>
      <c r="B50" s="89" t="s">
        <v>499</v>
      </c>
      <c r="C50" s="420" t="s">
        <v>793</v>
      </c>
      <c r="D50" s="421"/>
      <c r="E50" s="422"/>
      <c r="F50" s="96"/>
      <c r="G50" s="141"/>
      <c r="H50" s="141"/>
      <c r="I50" s="429">
        <f>SUM('E1,2-VZT'!K237,'E1,2-VZT'!K265,'E1,2-VZT'!K293,'E1,2-VZT'!K121,'E1,2-VZT'!K147)</f>
        <v>0</v>
      </c>
      <c r="J50" s="430"/>
    </row>
    <row r="51" spans="1:12" ht="25.5" customHeight="1" x14ac:dyDescent="0.15">
      <c r="A51" s="87"/>
      <c r="B51" s="89" t="s">
        <v>499</v>
      </c>
      <c r="C51" s="413" t="s">
        <v>795</v>
      </c>
      <c r="D51" s="414"/>
      <c r="E51" s="414"/>
      <c r="F51" s="96"/>
      <c r="G51" s="141"/>
      <c r="H51" s="141"/>
      <c r="I51" s="412"/>
      <c r="J51" s="412"/>
    </row>
    <row r="52" spans="1:12" ht="25.5" customHeight="1" x14ac:dyDescent="0.15">
      <c r="A52" s="87"/>
      <c r="B52" s="89" t="s">
        <v>499</v>
      </c>
      <c r="C52" s="413" t="s">
        <v>504</v>
      </c>
      <c r="D52" s="414"/>
      <c r="E52" s="414"/>
      <c r="F52" s="96"/>
      <c r="G52" s="97"/>
      <c r="H52" s="97"/>
      <c r="I52" s="412">
        <f>'E2a-SILNOPROUD-etapa 2'!I1+'E2b-SILNOPROUD-etapa 2'!I1+'E2c-SILNOPROUD-etapa 2'!I1</f>
        <v>0</v>
      </c>
      <c r="J52" s="412"/>
      <c r="L52" s="80"/>
    </row>
    <row r="53" spans="1:12" ht="25.5" customHeight="1" x14ac:dyDescent="0.15">
      <c r="A53" s="87"/>
      <c r="B53" s="89" t="s">
        <v>796</v>
      </c>
      <c r="C53" s="413" t="s">
        <v>797</v>
      </c>
      <c r="D53" s="414"/>
      <c r="E53" s="414"/>
      <c r="F53" s="96"/>
      <c r="G53" s="141"/>
      <c r="H53" s="141"/>
      <c r="I53" s="412">
        <f>'E3-FOTOVOLTAIKA'!R1</f>
        <v>0</v>
      </c>
      <c r="J53" s="412"/>
    </row>
    <row r="54" spans="1:12" ht="25.5" customHeight="1" x14ac:dyDescent="0.15">
      <c r="A54" s="88"/>
      <c r="B54" s="258" t="s">
        <v>1</v>
      </c>
      <c r="C54" s="258"/>
      <c r="D54" s="259"/>
      <c r="E54" s="259"/>
      <c r="F54" s="260"/>
      <c r="G54" s="261"/>
      <c r="H54" s="261"/>
      <c r="I54" s="431">
        <f>SUM(I41:I53)</f>
        <v>0</v>
      </c>
      <c r="J54" s="431"/>
    </row>
    <row r="55" spans="1:12" x14ac:dyDescent="0.15">
      <c r="F55" s="80"/>
      <c r="G55" s="81"/>
      <c r="H55" s="80"/>
      <c r="I55" s="81"/>
      <c r="J55" s="81"/>
    </row>
    <row r="56" spans="1:12" x14ac:dyDescent="0.15">
      <c r="F56" s="80"/>
      <c r="G56" s="81"/>
      <c r="H56" s="80"/>
      <c r="I56" s="81"/>
      <c r="J56" s="81"/>
    </row>
    <row r="57" spans="1:12" x14ac:dyDescent="0.15">
      <c r="F57" s="80"/>
      <c r="G57" s="81"/>
      <c r="H57" s="80"/>
      <c r="I57" s="81"/>
      <c r="J57" s="81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5">
    <mergeCell ref="I54:J54"/>
    <mergeCell ref="I49:J49"/>
    <mergeCell ref="C49:E49"/>
    <mergeCell ref="I52:J52"/>
    <mergeCell ref="C52:E52"/>
    <mergeCell ref="I50:J50"/>
    <mergeCell ref="C50:E50"/>
    <mergeCell ref="C51:E51"/>
    <mergeCell ref="I51:J51"/>
    <mergeCell ref="C53:E53"/>
    <mergeCell ref="I53:J53"/>
    <mergeCell ref="E17:F17"/>
    <mergeCell ref="C47:E47"/>
    <mergeCell ref="C46:E46"/>
    <mergeCell ref="I46:J46"/>
    <mergeCell ref="D8:G8"/>
    <mergeCell ref="D9:G9"/>
    <mergeCell ref="D10:G10"/>
    <mergeCell ref="D12:G12"/>
    <mergeCell ref="I45:J45"/>
    <mergeCell ref="I42:J42"/>
    <mergeCell ref="C42:E42"/>
    <mergeCell ref="C44:E44"/>
    <mergeCell ref="I44:J44"/>
    <mergeCell ref="G17:H17"/>
    <mergeCell ref="I16:J16"/>
    <mergeCell ref="I17:J17"/>
    <mergeCell ref="D7:G7"/>
    <mergeCell ref="I48:J48"/>
    <mergeCell ref="C48:E48"/>
    <mergeCell ref="I43:J43"/>
    <mergeCell ref="C43:E43"/>
    <mergeCell ref="E14:F14"/>
    <mergeCell ref="I40:J40"/>
    <mergeCell ref="I41:J41"/>
    <mergeCell ref="C41:E41"/>
    <mergeCell ref="E16:F16"/>
    <mergeCell ref="G15:H15"/>
    <mergeCell ref="I47:J47"/>
    <mergeCell ref="C45:E45"/>
    <mergeCell ref="D33:E33"/>
    <mergeCell ref="G23:I23"/>
    <mergeCell ref="G22:I22"/>
    <mergeCell ref="E18:F18"/>
    <mergeCell ref="E19:F19"/>
    <mergeCell ref="I19:J19"/>
    <mergeCell ref="I20:J20"/>
    <mergeCell ref="G18:H18"/>
    <mergeCell ref="G19:H19"/>
    <mergeCell ref="B1:J1"/>
    <mergeCell ref="G25:I25"/>
    <mergeCell ref="G26:I26"/>
    <mergeCell ref="G27:I27"/>
    <mergeCell ref="G24:I24"/>
    <mergeCell ref="I15:J15"/>
    <mergeCell ref="I18:J18"/>
    <mergeCell ref="E20:F20"/>
    <mergeCell ref="G20:H20"/>
    <mergeCell ref="G14:H14"/>
    <mergeCell ref="I14:J14"/>
    <mergeCell ref="E15:F15"/>
    <mergeCell ref="D11:G11"/>
    <mergeCell ref="D3:J3"/>
    <mergeCell ref="D2:J2"/>
    <mergeCell ref="G16:H16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/>
  </sheetPr>
  <dimension ref="A1:AV231"/>
  <sheetViews>
    <sheetView topLeftCell="A202" zoomScale="180" zoomScaleNormal="180" workbookViewId="0">
      <selection activeCell="C226" sqref="C226"/>
    </sheetView>
  </sheetViews>
  <sheetFormatPr baseColWidth="10" defaultColWidth="8.83203125" defaultRowHeight="13" outlineLevelRow="1" x14ac:dyDescent="0.15"/>
  <cols>
    <col min="1" max="1" width="4.33203125" customWidth="1"/>
    <col min="2" max="2" width="14.5" style="79" customWidth="1"/>
    <col min="3" max="3" width="38.33203125" style="79" customWidth="1"/>
    <col min="4" max="4" width="4.5" customWidth="1"/>
    <col min="5" max="5" width="10.5" customWidth="1"/>
    <col min="6" max="6" width="9.83203125" customWidth="1"/>
    <col min="7" max="7" width="12.6640625" customWidth="1"/>
    <col min="17" max="27" width="0" hidden="1" customWidth="1"/>
  </cols>
  <sheetData>
    <row r="1" spans="1:48" ht="15.75" customHeight="1" x14ac:dyDescent="0.2">
      <c r="A1" s="432" t="s">
        <v>6</v>
      </c>
      <c r="B1" s="432"/>
      <c r="C1" s="432"/>
      <c r="D1" s="432"/>
      <c r="E1" s="432"/>
      <c r="F1" s="432"/>
      <c r="G1" s="432"/>
      <c r="S1" t="s">
        <v>110</v>
      </c>
    </row>
    <row r="2" spans="1:48" ht="25" customHeight="1" x14ac:dyDescent="0.15">
      <c r="A2" s="102" t="s">
        <v>109</v>
      </c>
      <c r="B2" s="100"/>
      <c r="C2" s="433" t="s">
        <v>39</v>
      </c>
      <c r="D2" s="434"/>
      <c r="E2" s="434"/>
      <c r="F2" s="434"/>
      <c r="G2" s="435"/>
      <c r="S2" t="s">
        <v>111</v>
      </c>
    </row>
    <row r="3" spans="1:48" ht="25" customHeight="1" x14ac:dyDescent="0.15">
      <c r="A3" s="103" t="s">
        <v>7</v>
      </c>
      <c r="B3" s="101"/>
      <c r="C3" s="436" t="s">
        <v>37</v>
      </c>
      <c r="D3" s="437"/>
      <c r="E3" s="437"/>
      <c r="F3" s="437"/>
      <c r="G3" s="438"/>
      <c r="S3" t="s">
        <v>112</v>
      </c>
    </row>
    <row r="4" spans="1:48" x14ac:dyDescent="0.15">
      <c r="B4" s="79" t="s">
        <v>821</v>
      </c>
    </row>
    <row r="5" spans="1:48" ht="26" x14ac:dyDescent="0.15">
      <c r="A5" s="108" t="s">
        <v>113</v>
      </c>
      <c r="B5" s="109" t="s">
        <v>114</v>
      </c>
      <c r="C5" s="109" t="s">
        <v>115</v>
      </c>
      <c r="D5" s="108" t="s">
        <v>116</v>
      </c>
      <c r="E5" s="108" t="s">
        <v>117</v>
      </c>
      <c r="F5" s="104" t="s">
        <v>118</v>
      </c>
      <c r="G5" s="118" t="s">
        <v>25</v>
      </c>
      <c r="H5" s="119" t="s">
        <v>119</v>
      </c>
      <c r="I5" s="119" t="s">
        <v>120</v>
      </c>
    </row>
    <row r="6" spans="1:48" x14ac:dyDescent="0.15">
      <c r="A6" s="120" t="s">
        <v>121</v>
      </c>
      <c r="B6" s="121" t="s">
        <v>55</v>
      </c>
      <c r="C6" s="122" t="s">
        <v>56</v>
      </c>
      <c r="D6" s="123"/>
      <c r="E6" s="124"/>
      <c r="F6" s="125"/>
      <c r="G6" s="125">
        <f>SUM(G7:G15)</f>
        <v>0</v>
      </c>
      <c r="H6" s="125"/>
      <c r="I6" s="125">
        <f>SUM(I7:I15)</f>
        <v>0</v>
      </c>
      <c r="S6" t="s">
        <v>122</v>
      </c>
    </row>
    <row r="7" spans="1:48" outlineLevel="1" x14ac:dyDescent="0.15">
      <c r="A7" s="106">
        <v>1</v>
      </c>
      <c r="B7" s="110" t="s">
        <v>123</v>
      </c>
      <c r="C7" s="131" t="s">
        <v>124</v>
      </c>
      <c r="D7" s="112" t="s">
        <v>125</v>
      </c>
      <c r="E7" s="114">
        <v>88.857000000000014</v>
      </c>
      <c r="F7" s="116"/>
      <c r="G7" s="116">
        <f>E7*F7</f>
        <v>0</v>
      </c>
      <c r="H7" s="116">
        <v>0</v>
      </c>
      <c r="I7" s="116">
        <f t="shared" ref="I7:I15" si="0">ROUND(E7*H7,5)</f>
        <v>0</v>
      </c>
      <c r="J7" s="105"/>
      <c r="K7" s="105"/>
      <c r="L7" s="105"/>
      <c r="M7" s="105"/>
      <c r="N7" s="105"/>
      <c r="O7" s="105"/>
      <c r="P7" s="105"/>
      <c r="Q7" s="105"/>
      <c r="R7" s="105"/>
      <c r="S7" s="105" t="s">
        <v>126</v>
      </c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</row>
    <row r="8" spans="1:48" outlineLevel="1" x14ac:dyDescent="0.15">
      <c r="A8" s="106">
        <v>2</v>
      </c>
      <c r="B8" s="110" t="s">
        <v>127</v>
      </c>
      <c r="C8" s="131" t="s">
        <v>128</v>
      </c>
      <c r="D8" s="112" t="s">
        <v>125</v>
      </c>
      <c r="E8" s="114">
        <v>75.254200000000012</v>
      </c>
      <c r="F8" s="116"/>
      <c r="G8" s="116">
        <f t="shared" ref="G8:G71" si="1">E8*F8</f>
        <v>0</v>
      </c>
      <c r="H8" s="116">
        <v>0</v>
      </c>
      <c r="I8" s="116">
        <f t="shared" si="0"/>
        <v>0</v>
      </c>
      <c r="J8" s="105"/>
      <c r="K8" s="105"/>
      <c r="L8" s="105"/>
      <c r="M8" s="105"/>
      <c r="N8" s="105"/>
      <c r="O8" s="105"/>
      <c r="P8" s="105"/>
      <c r="Q8" s="105"/>
      <c r="R8" s="105"/>
      <c r="S8" s="105" t="s">
        <v>126</v>
      </c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</row>
    <row r="9" spans="1:48" outlineLevel="1" x14ac:dyDescent="0.15">
      <c r="A9" s="106">
        <v>3</v>
      </c>
      <c r="B9" s="110" t="s">
        <v>129</v>
      </c>
      <c r="C9" s="131" t="s">
        <v>130</v>
      </c>
      <c r="D9" s="112" t="s">
        <v>125</v>
      </c>
      <c r="E9" s="114">
        <v>13.602800000000002</v>
      </c>
      <c r="F9" s="116"/>
      <c r="G9" s="116">
        <f t="shared" si="1"/>
        <v>0</v>
      </c>
      <c r="H9" s="116">
        <v>0</v>
      </c>
      <c r="I9" s="116">
        <f t="shared" si="0"/>
        <v>0</v>
      </c>
      <c r="J9" s="105"/>
      <c r="K9" s="105"/>
      <c r="L9" s="105"/>
      <c r="M9" s="105"/>
      <c r="N9" s="105"/>
      <c r="O9" s="105"/>
      <c r="P9" s="105"/>
      <c r="Q9" s="105"/>
      <c r="R9" s="105"/>
      <c r="S9" s="105" t="s">
        <v>126</v>
      </c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</row>
    <row r="10" spans="1:48" outlineLevel="1" x14ac:dyDescent="0.15">
      <c r="A10" s="106">
        <v>4</v>
      </c>
      <c r="B10" s="110" t="s">
        <v>131</v>
      </c>
      <c r="C10" s="131" t="s">
        <v>132</v>
      </c>
      <c r="D10" s="112" t="s">
        <v>125</v>
      </c>
      <c r="E10" s="114">
        <v>136.02799999999999</v>
      </c>
      <c r="F10" s="116"/>
      <c r="G10" s="116">
        <f t="shared" si="1"/>
        <v>0</v>
      </c>
      <c r="H10" s="116">
        <v>0</v>
      </c>
      <c r="I10" s="116">
        <f t="shared" si="0"/>
        <v>0</v>
      </c>
      <c r="J10" s="105"/>
      <c r="K10" s="105"/>
      <c r="L10" s="105"/>
      <c r="M10" s="105"/>
      <c r="N10" s="105"/>
      <c r="O10" s="105"/>
      <c r="P10" s="105"/>
      <c r="Q10" s="105"/>
      <c r="R10" s="105"/>
      <c r="S10" s="105" t="s">
        <v>126</v>
      </c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</row>
    <row r="11" spans="1:48" outlineLevel="1" x14ac:dyDescent="0.15">
      <c r="A11" s="106">
        <v>5</v>
      </c>
      <c r="B11" s="110" t="s">
        <v>133</v>
      </c>
      <c r="C11" s="131" t="s">
        <v>134</v>
      </c>
      <c r="D11" s="112" t="s">
        <v>125</v>
      </c>
      <c r="E11" s="114">
        <v>13.602</v>
      </c>
      <c r="F11" s="116"/>
      <c r="G11" s="116">
        <f t="shared" si="1"/>
        <v>0</v>
      </c>
      <c r="H11" s="116">
        <v>0</v>
      </c>
      <c r="I11" s="116">
        <f t="shared" si="0"/>
        <v>0</v>
      </c>
      <c r="J11" s="105"/>
      <c r="K11" s="105"/>
      <c r="L11" s="105"/>
      <c r="M11" s="105"/>
      <c r="N11" s="105"/>
      <c r="O11" s="105"/>
      <c r="P11" s="105"/>
      <c r="Q11" s="105"/>
      <c r="R11" s="105"/>
      <c r="S11" s="105" t="s">
        <v>126</v>
      </c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</row>
    <row r="12" spans="1:48" outlineLevel="1" x14ac:dyDescent="0.15">
      <c r="A12" s="106">
        <v>6</v>
      </c>
      <c r="B12" s="110" t="s">
        <v>135</v>
      </c>
      <c r="C12" s="131" t="s">
        <v>136</v>
      </c>
      <c r="D12" s="112" t="s">
        <v>125</v>
      </c>
      <c r="E12" s="114">
        <v>13.602</v>
      </c>
      <c r="F12" s="116"/>
      <c r="G12" s="116">
        <f t="shared" si="1"/>
        <v>0</v>
      </c>
      <c r="H12" s="116">
        <v>0</v>
      </c>
      <c r="I12" s="116">
        <f t="shared" si="0"/>
        <v>0</v>
      </c>
      <c r="J12" s="105"/>
      <c r="K12" s="105"/>
      <c r="L12" s="105"/>
      <c r="M12" s="105"/>
      <c r="N12" s="105"/>
      <c r="O12" s="105"/>
      <c r="P12" s="105"/>
      <c r="Q12" s="105"/>
      <c r="R12" s="105"/>
      <c r="S12" s="105" t="s">
        <v>126</v>
      </c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</row>
    <row r="13" spans="1:48" outlineLevel="1" x14ac:dyDescent="0.15">
      <c r="A13" s="106">
        <v>7</v>
      </c>
      <c r="B13" s="110" t="s">
        <v>137</v>
      </c>
      <c r="C13" s="131" t="s">
        <v>138</v>
      </c>
      <c r="D13" s="112" t="s">
        <v>125</v>
      </c>
      <c r="E13" s="114">
        <v>136.02799999999999</v>
      </c>
      <c r="F13" s="116"/>
      <c r="G13" s="116">
        <f t="shared" si="1"/>
        <v>0</v>
      </c>
      <c r="H13" s="116">
        <v>0</v>
      </c>
      <c r="I13" s="116">
        <f t="shared" si="0"/>
        <v>0</v>
      </c>
      <c r="J13" s="105"/>
      <c r="K13" s="105"/>
      <c r="L13" s="105"/>
      <c r="M13" s="105"/>
      <c r="N13" s="105"/>
      <c r="O13" s="105"/>
      <c r="P13" s="105"/>
      <c r="Q13" s="105"/>
      <c r="R13" s="105"/>
      <c r="S13" s="105" t="s">
        <v>126</v>
      </c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</row>
    <row r="14" spans="1:48" outlineLevel="1" x14ac:dyDescent="0.15">
      <c r="A14" s="106">
        <v>8</v>
      </c>
      <c r="B14" s="110" t="s">
        <v>139</v>
      </c>
      <c r="C14" s="131" t="s">
        <v>140</v>
      </c>
      <c r="D14" s="112" t="s">
        <v>125</v>
      </c>
      <c r="E14" s="114">
        <v>13.602</v>
      </c>
      <c r="F14" s="116"/>
      <c r="G14" s="116">
        <f t="shared" si="1"/>
        <v>0</v>
      </c>
      <c r="H14" s="116">
        <v>0</v>
      </c>
      <c r="I14" s="116">
        <f t="shared" si="0"/>
        <v>0</v>
      </c>
      <c r="J14" s="105"/>
      <c r="K14" s="105"/>
      <c r="L14" s="105"/>
      <c r="M14" s="105"/>
      <c r="N14" s="105"/>
      <c r="O14" s="105"/>
      <c r="P14" s="105"/>
      <c r="Q14" s="105"/>
      <c r="R14" s="105"/>
      <c r="S14" s="105" t="s">
        <v>126</v>
      </c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</row>
    <row r="15" spans="1:48" outlineLevel="1" x14ac:dyDescent="0.15">
      <c r="A15" s="106">
        <v>9</v>
      </c>
      <c r="B15" s="110" t="s">
        <v>141</v>
      </c>
      <c r="C15" s="131" t="s">
        <v>142</v>
      </c>
      <c r="D15" s="112" t="s">
        <v>125</v>
      </c>
      <c r="E15" s="114">
        <v>13.602</v>
      </c>
      <c r="F15" s="116"/>
      <c r="G15" s="116">
        <f t="shared" si="1"/>
        <v>0</v>
      </c>
      <c r="H15" s="116">
        <v>0</v>
      </c>
      <c r="I15" s="116">
        <f t="shared" si="0"/>
        <v>0</v>
      </c>
      <c r="J15" s="105"/>
      <c r="K15" s="105"/>
      <c r="L15" s="105"/>
      <c r="M15" s="105"/>
      <c r="N15" s="105"/>
      <c r="O15" s="105"/>
      <c r="P15" s="105"/>
      <c r="Q15" s="105"/>
      <c r="R15" s="105"/>
      <c r="S15" s="105" t="s">
        <v>126</v>
      </c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</row>
    <row r="16" spans="1:48" x14ac:dyDescent="0.15">
      <c r="A16" s="107" t="s">
        <v>121</v>
      </c>
      <c r="B16" s="111" t="s">
        <v>57</v>
      </c>
      <c r="C16" s="132" t="s">
        <v>58</v>
      </c>
      <c r="D16" s="113"/>
      <c r="E16" s="115"/>
      <c r="F16" s="117"/>
      <c r="G16" s="117">
        <f>SUM(G17:G18)</f>
        <v>0</v>
      </c>
      <c r="H16" s="117"/>
      <c r="I16" s="117">
        <f>SUM(I17:I18)</f>
        <v>0</v>
      </c>
      <c r="S16" t="s">
        <v>122</v>
      </c>
    </row>
    <row r="17" spans="1:48" outlineLevel="1" x14ac:dyDescent="0.15">
      <c r="A17" s="106">
        <v>10</v>
      </c>
      <c r="B17" s="110" t="s">
        <v>143</v>
      </c>
      <c r="C17" s="131" t="s">
        <v>144</v>
      </c>
      <c r="D17" s="112" t="s">
        <v>145</v>
      </c>
      <c r="E17" s="114">
        <v>285.22000000000003</v>
      </c>
      <c r="F17" s="116"/>
      <c r="G17" s="116">
        <f t="shared" si="1"/>
        <v>0</v>
      </c>
      <c r="H17" s="116">
        <v>0</v>
      </c>
      <c r="I17" s="116">
        <f>ROUND(E17*H17,5)</f>
        <v>0</v>
      </c>
      <c r="J17" s="105"/>
      <c r="K17" s="105"/>
      <c r="L17" s="105"/>
      <c r="M17" s="105"/>
      <c r="N17" s="105"/>
      <c r="O17" s="105"/>
      <c r="P17" s="105"/>
      <c r="Q17" s="105"/>
      <c r="R17" s="105"/>
      <c r="S17" s="105" t="s">
        <v>126</v>
      </c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  <c r="AV17" s="105"/>
    </row>
    <row r="18" spans="1:48" outlineLevel="1" x14ac:dyDescent="0.15">
      <c r="A18" s="106">
        <v>11</v>
      </c>
      <c r="B18" s="110" t="s">
        <v>146</v>
      </c>
      <c r="C18" s="131" t="s">
        <v>147</v>
      </c>
      <c r="D18" s="112" t="s">
        <v>145</v>
      </c>
      <c r="E18" s="114">
        <v>285.22000000000003</v>
      </c>
      <c r="F18" s="116"/>
      <c r="G18" s="116">
        <f t="shared" si="1"/>
        <v>0</v>
      </c>
      <c r="H18" s="116">
        <v>0</v>
      </c>
      <c r="I18" s="116">
        <f>ROUND(E18*H18,5)</f>
        <v>0</v>
      </c>
      <c r="J18" s="105"/>
      <c r="K18" s="105"/>
      <c r="L18" s="105"/>
      <c r="M18" s="105"/>
      <c r="N18" s="105"/>
      <c r="O18" s="105"/>
      <c r="P18" s="105"/>
      <c r="Q18" s="105"/>
      <c r="R18" s="105"/>
      <c r="S18" s="105" t="s">
        <v>126</v>
      </c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  <c r="AV18" s="105"/>
    </row>
    <row r="19" spans="1:48" x14ac:dyDescent="0.15">
      <c r="A19" s="107" t="s">
        <v>121</v>
      </c>
      <c r="B19" s="111" t="s">
        <v>59</v>
      </c>
      <c r="C19" s="132" t="s">
        <v>60</v>
      </c>
      <c r="D19" s="113"/>
      <c r="E19" s="115"/>
      <c r="F19" s="117"/>
      <c r="G19" s="117">
        <f>SUM(G20:G27)</f>
        <v>0</v>
      </c>
      <c r="H19" s="117"/>
      <c r="I19" s="117">
        <f>SUM(I20:I27)</f>
        <v>27.08569</v>
      </c>
      <c r="S19" t="s">
        <v>122</v>
      </c>
    </row>
    <row r="20" spans="1:48" outlineLevel="1" x14ac:dyDescent="0.15">
      <c r="A20" s="106">
        <v>12</v>
      </c>
      <c r="B20" s="110" t="s">
        <v>148</v>
      </c>
      <c r="C20" s="131" t="s">
        <v>149</v>
      </c>
      <c r="D20" s="112" t="s">
        <v>145</v>
      </c>
      <c r="E20" s="114">
        <v>225.4</v>
      </c>
      <c r="F20" s="116"/>
      <c r="G20" s="116">
        <f t="shared" si="1"/>
        <v>0</v>
      </c>
      <c r="H20" s="116">
        <v>0</v>
      </c>
      <c r="I20" s="116">
        <f t="shared" ref="I20:I27" si="2">ROUND(E20*H20,5)</f>
        <v>0</v>
      </c>
      <c r="J20" s="105"/>
      <c r="K20" s="105"/>
      <c r="L20" s="105"/>
      <c r="M20" s="105"/>
      <c r="N20" s="105"/>
      <c r="O20" s="105"/>
      <c r="P20" s="105"/>
      <c r="Q20" s="105"/>
      <c r="R20" s="105"/>
      <c r="S20" s="105" t="s">
        <v>126</v>
      </c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</row>
    <row r="21" spans="1:48" outlineLevel="1" x14ac:dyDescent="0.15">
      <c r="A21" s="106">
        <v>13</v>
      </c>
      <c r="B21" s="110" t="s">
        <v>150</v>
      </c>
      <c r="C21" s="131" t="s">
        <v>151</v>
      </c>
      <c r="D21" s="112" t="s">
        <v>145</v>
      </c>
      <c r="E21" s="114">
        <v>1.26</v>
      </c>
      <c r="F21" s="116"/>
      <c r="G21" s="116">
        <f t="shared" si="1"/>
        <v>0</v>
      </c>
      <c r="H21" s="116">
        <v>9.9629999999999996E-2</v>
      </c>
      <c r="I21" s="116">
        <f t="shared" si="2"/>
        <v>0.12553</v>
      </c>
      <c r="J21" s="105"/>
      <c r="K21" s="105"/>
      <c r="L21" s="105"/>
      <c r="M21" s="105"/>
      <c r="N21" s="105"/>
      <c r="O21" s="105"/>
      <c r="P21" s="105"/>
      <c r="Q21" s="105"/>
      <c r="R21" s="105"/>
      <c r="S21" s="105" t="s">
        <v>126</v>
      </c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</row>
    <row r="22" spans="1:48" ht="22" outlineLevel="1" x14ac:dyDescent="0.15">
      <c r="A22" s="106">
        <v>14</v>
      </c>
      <c r="B22" s="110" t="s">
        <v>152</v>
      </c>
      <c r="C22" s="131" t="s">
        <v>153</v>
      </c>
      <c r="D22" s="112" t="s">
        <v>145</v>
      </c>
      <c r="E22" s="114">
        <v>288.65699999999998</v>
      </c>
      <c r="F22" s="116"/>
      <c r="G22" s="116">
        <f t="shared" si="1"/>
        <v>0</v>
      </c>
      <c r="H22" s="116">
        <v>7.8359999999999999E-2</v>
      </c>
      <c r="I22" s="116">
        <f t="shared" si="2"/>
        <v>22.619160000000001</v>
      </c>
      <c r="J22" s="105"/>
      <c r="K22" s="105"/>
      <c r="L22" s="105"/>
      <c r="M22" s="105"/>
      <c r="N22" s="105"/>
      <c r="O22" s="105"/>
      <c r="P22" s="105"/>
      <c r="Q22" s="105"/>
      <c r="R22" s="105"/>
      <c r="S22" s="105" t="s">
        <v>126</v>
      </c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</row>
    <row r="23" spans="1:48" outlineLevel="1" x14ac:dyDescent="0.15">
      <c r="A23" s="106">
        <v>15</v>
      </c>
      <c r="B23" s="110" t="s">
        <v>154</v>
      </c>
      <c r="C23" s="131" t="s">
        <v>155</v>
      </c>
      <c r="D23" s="112" t="s">
        <v>156</v>
      </c>
      <c r="E23" s="114">
        <v>6</v>
      </c>
      <c r="F23" s="116"/>
      <c r="G23" s="116">
        <f t="shared" si="1"/>
        <v>0</v>
      </c>
      <c r="H23" s="116">
        <v>3.3300000000000003E-2</v>
      </c>
      <c r="I23" s="116">
        <f t="shared" si="2"/>
        <v>0.19980000000000001</v>
      </c>
      <c r="J23" s="105"/>
      <c r="K23" s="105"/>
      <c r="L23" s="105"/>
      <c r="M23" s="105"/>
      <c r="N23" s="105"/>
      <c r="O23" s="105"/>
      <c r="P23" s="105"/>
      <c r="Q23" s="105"/>
      <c r="R23" s="105"/>
      <c r="S23" s="105" t="s">
        <v>126</v>
      </c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</row>
    <row r="24" spans="1:48" ht="22" outlineLevel="1" x14ac:dyDescent="0.15">
      <c r="A24" s="106">
        <v>16</v>
      </c>
      <c r="B24" s="110" t="s">
        <v>157</v>
      </c>
      <c r="C24" s="131" t="s">
        <v>158</v>
      </c>
      <c r="D24" s="112" t="s">
        <v>145</v>
      </c>
      <c r="E24" s="114">
        <v>1.32</v>
      </c>
      <c r="F24" s="116"/>
      <c r="G24" s="116">
        <f t="shared" si="1"/>
        <v>0</v>
      </c>
      <c r="H24" s="116">
        <v>3.9629999999999999E-2</v>
      </c>
      <c r="I24" s="116">
        <f t="shared" si="2"/>
        <v>5.2310000000000002E-2</v>
      </c>
      <c r="J24" s="105"/>
      <c r="K24" s="105"/>
      <c r="L24" s="105"/>
      <c r="M24" s="105"/>
      <c r="N24" s="105"/>
      <c r="O24" s="105"/>
      <c r="P24" s="105"/>
      <c r="Q24" s="105"/>
      <c r="R24" s="105"/>
      <c r="S24" s="105" t="s">
        <v>126</v>
      </c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</row>
    <row r="25" spans="1:48" ht="22" outlineLevel="1" x14ac:dyDescent="0.15">
      <c r="A25" s="106">
        <v>17</v>
      </c>
      <c r="B25" s="110" t="s">
        <v>159</v>
      </c>
      <c r="C25" s="131" t="s">
        <v>160</v>
      </c>
      <c r="D25" s="112" t="s">
        <v>145</v>
      </c>
      <c r="E25" s="114">
        <v>158.60699999999997</v>
      </c>
      <c r="F25" s="116"/>
      <c r="G25" s="116">
        <f t="shared" si="1"/>
        <v>0</v>
      </c>
      <c r="H25" s="116">
        <v>2.5780000000000001E-2</v>
      </c>
      <c r="I25" s="116">
        <f t="shared" si="2"/>
        <v>4.0888900000000001</v>
      </c>
      <c r="J25" s="105"/>
      <c r="K25" s="105"/>
      <c r="L25" s="105"/>
      <c r="M25" s="105"/>
      <c r="N25" s="105"/>
      <c r="O25" s="105"/>
      <c r="P25" s="105"/>
      <c r="Q25" s="105"/>
      <c r="R25" s="105"/>
      <c r="S25" s="105" t="s">
        <v>126</v>
      </c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</row>
    <row r="26" spans="1:48" outlineLevel="1" x14ac:dyDescent="0.15">
      <c r="A26" s="106">
        <v>18</v>
      </c>
      <c r="B26" s="110" t="s">
        <v>161</v>
      </c>
      <c r="C26" s="131" t="s">
        <v>162</v>
      </c>
      <c r="D26" s="112" t="s">
        <v>156</v>
      </c>
      <c r="E26" s="114">
        <v>1</v>
      </c>
      <c r="F26" s="116"/>
      <c r="G26" s="116">
        <f t="shared" si="1"/>
        <v>0</v>
      </c>
      <c r="H26" s="116">
        <v>0</v>
      </c>
      <c r="I26" s="116">
        <f t="shared" si="2"/>
        <v>0</v>
      </c>
      <c r="J26" s="105"/>
      <c r="K26" s="105"/>
      <c r="L26" s="105"/>
      <c r="M26" s="105"/>
      <c r="N26" s="105"/>
      <c r="O26" s="105"/>
      <c r="P26" s="105"/>
      <c r="Q26" s="105"/>
      <c r="R26" s="105"/>
      <c r="S26" s="105" t="s">
        <v>126</v>
      </c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</row>
    <row r="27" spans="1:48" outlineLevel="1" x14ac:dyDescent="0.15">
      <c r="A27" s="106">
        <v>19</v>
      </c>
      <c r="B27" s="110" t="s">
        <v>148</v>
      </c>
      <c r="C27" s="131" t="s">
        <v>163</v>
      </c>
      <c r="D27" s="112" t="s">
        <v>145</v>
      </c>
      <c r="E27" s="114">
        <v>317.214</v>
      </c>
      <c r="F27" s="116"/>
      <c r="G27" s="116">
        <f t="shared" si="1"/>
        <v>0</v>
      </c>
      <c r="H27" s="116">
        <v>0</v>
      </c>
      <c r="I27" s="116">
        <f t="shared" si="2"/>
        <v>0</v>
      </c>
      <c r="J27" s="105"/>
      <c r="K27" s="105"/>
      <c r="L27" s="105"/>
      <c r="M27" s="105"/>
      <c r="N27" s="105"/>
      <c r="O27" s="105"/>
      <c r="P27" s="105"/>
      <c r="Q27" s="105"/>
      <c r="R27" s="105"/>
      <c r="S27" s="105" t="s">
        <v>126</v>
      </c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5"/>
      <c r="AS27" s="105"/>
      <c r="AT27" s="105"/>
      <c r="AU27" s="105"/>
      <c r="AV27" s="105"/>
    </row>
    <row r="28" spans="1:48" x14ac:dyDescent="0.15">
      <c r="A28" s="107" t="s">
        <v>121</v>
      </c>
      <c r="B28" s="111" t="s">
        <v>61</v>
      </c>
      <c r="C28" s="132" t="s">
        <v>62</v>
      </c>
      <c r="D28" s="113"/>
      <c r="E28" s="115"/>
      <c r="F28" s="117"/>
      <c r="G28" s="117">
        <f>SUM(G29:G29)</f>
        <v>0</v>
      </c>
      <c r="H28" s="117"/>
      <c r="I28" s="117">
        <f>SUM(I29:I29)</f>
        <v>0.62134999999999996</v>
      </c>
      <c r="S28" t="s">
        <v>122</v>
      </c>
    </row>
    <row r="29" spans="1:48" outlineLevel="1" x14ac:dyDescent="0.15">
      <c r="A29" s="106">
        <v>20</v>
      </c>
      <c r="B29" s="110" t="s">
        <v>164</v>
      </c>
      <c r="C29" s="131" t="s">
        <v>165</v>
      </c>
      <c r="D29" s="112" t="s">
        <v>145</v>
      </c>
      <c r="E29" s="114">
        <v>52.39</v>
      </c>
      <c r="F29" s="116"/>
      <c r="G29" s="116">
        <f t="shared" si="1"/>
        <v>0</v>
      </c>
      <c r="H29" s="116">
        <v>1.1860000000000001E-2</v>
      </c>
      <c r="I29" s="116">
        <f>ROUND(E29*H29,5)</f>
        <v>0.62134999999999996</v>
      </c>
      <c r="J29" s="105"/>
      <c r="K29" s="105"/>
      <c r="L29" s="105"/>
      <c r="M29" s="105"/>
      <c r="N29" s="105"/>
      <c r="O29" s="105"/>
      <c r="P29" s="105"/>
      <c r="Q29" s="105"/>
      <c r="R29" s="105"/>
      <c r="S29" s="105" t="s">
        <v>126</v>
      </c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</row>
    <row r="30" spans="1:48" x14ac:dyDescent="0.15">
      <c r="A30" s="107" t="s">
        <v>121</v>
      </c>
      <c r="B30" s="111" t="s">
        <v>63</v>
      </c>
      <c r="C30" s="132" t="s">
        <v>64</v>
      </c>
      <c r="D30" s="113"/>
      <c r="E30" s="115"/>
      <c r="F30" s="117"/>
      <c r="G30" s="117">
        <f>SUM(G31:G34)</f>
        <v>0</v>
      </c>
      <c r="H30" s="117"/>
      <c r="I30" s="117">
        <f>SUM(I31:I34)</f>
        <v>46.454099999999997</v>
      </c>
      <c r="S30" t="s">
        <v>122</v>
      </c>
    </row>
    <row r="31" spans="1:48" outlineLevel="1" x14ac:dyDescent="0.15">
      <c r="A31" s="106">
        <v>21</v>
      </c>
      <c r="B31" s="110" t="s">
        <v>166</v>
      </c>
      <c r="C31" s="131" t="s">
        <v>167</v>
      </c>
      <c r="D31" s="112" t="s">
        <v>145</v>
      </c>
      <c r="E31" s="114">
        <v>25.5</v>
      </c>
      <c r="F31" s="116"/>
      <c r="G31" s="116">
        <f t="shared" si="1"/>
        <v>0</v>
      </c>
      <c r="H31" s="116">
        <v>4.0000000000000003E-5</v>
      </c>
      <c r="I31" s="116">
        <f>ROUND(E31*H31,5)</f>
        <v>1.0200000000000001E-3</v>
      </c>
      <c r="J31" s="105"/>
      <c r="K31" s="105"/>
      <c r="L31" s="105"/>
      <c r="M31" s="105"/>
      <c r="N31" s="105"/>
      <c r="O31" s="105"/>
      <c r="P31" s="105"/>
      <c r="Q31" s="105"/>
      <c r="R31" s="105"/>
      <c r="S31" s="105" t="s">
        <v>126</v>
      </c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  <c r="AU31" s="105"/>
      <c r="AV31" s="105"/>
    </row>
    <row r="32" spans="1:48" ht="22" outlineLevel="1" x14ac:dyDescent="0.15">
      <c r="A32" s="106">
        <v>22</v>
      </c>
      <c r="B32" s="110" t="s">
        <v>168</v>
      </c>
      <c r="C32" s="131" t="s">
        <v>169</v>
      </c>
      <c r="D32" s="112" t="s">
        <v>145</v>
      </c>
      <c r="E32" s="114">
        <v>1917.8917100000001</v>
      </c>
      <c r="F32" s="116"/>
      <c r="G32" s="116">
        <f t="shared" si="1"/>
        <v>0</v>
      </c>
      <c r="H32" s="116">
        <v>1.6459999999999999E-2</v>
      </c>
      <c r="I32" s="116">
        <f>ROUND(E32*H32,5)</f>
        <v>31.5685</v>
      </c>
      <c r="J32" s="105"/>
      <c r="K32" s="105"/>
      <c r="L32" s="105"/>
      <c r="M32" s="105"/>
      <c r="N32" s="105"/>
      <c r="O32" s="105"/>
      <c r="P32" s="105"/>
      <c r="Q32" s="105"/>
      <c r="R32" s="105"/>
      <c r="S32" s="105" t="s">
        <v>126</v>
      </c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</row>
    <row r="33" spans="1:48" outlineLevel="1" x14ac:dyDescent="0.15">
      <c r="A33" s="106">
        <v>23</v>
      </c>
      <c r="B33" s="110" t="s">
        <v>170</v>
      </c>
      <c r="C33" s="131" t="s">
        <v>171</v>
      </c>
      <c r="D33" s="112" t="s">
        <v>145</v>
      </c>
      <c r="E33" s="114">
        <v>308.67700000000002</v>
      </c>
      <c r="F33" s="116"/>
      <c r="G33" s="116">
        <f t="shared" si="1"/>
        <v>0</v>
      </c>
      <c r="H33" s="116">
        <v>4.7660000000000001E-2</v>
      </c>
      <c r="I33" s="116">
        <f>ROUND(E33*H33,5)</f>
        <v>14.711550000000001</v>
      </c>
      <c r="J33" s="105"/>
      <c r="K33" s="105"/>
      <c r="L33" s="105"/>
      <c r="M33" s="105"/>
      <c r="N33" s="105"/>
      <c r="O33" s="105"/>
      <c r="P33" s="105"/>
      <c r="Q33" s="105"/>
      <c r="R33" s="105"/>
      <c r="S33" s="105" t="s">
        <v>126</v>
      </c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</row>
    <row r="34" spans="1:48" outlineLevel="1" x14ac:dyDescent="0.15">
      <c r="A34" s="106">
        <v>24</v>
      </c>
      <c r="B34" s="110" t="s">
        <v>172</v>
      </c>
      <c r="C34" s="131" t="s">
        <v>173</v>
      </c>
      <c r="D34" s="112" t="s">
        <v>174</v>
      </c>
      <c r="E34" s="114">
        <v>46.64</v>
      </c>
      <c r="F34" s="116"/>
      <c r="G34" s="116">
        <f t="shared" si="1"/>
        <v>0</v>
      </c>
      <c r="H34" s="116">
        <v>3.7100000000000002E-3</v>
      </c>
      <c r="I34" s="116">
        <f>ROUND(E34*H34,5)</f>
        <v>0.17302999999999999</v>
      </c>
      <c r="J34" s="105"/>
      <c r="K34" s="105"/>
      <c r="L34" s="105"/>
      <c r="M34" s="105"/>
      <c r="N34" s="105"/>
      <c r="O34" s="105"/>
      <c r="P34" s="105"/>
      <c r="Q34" s="105"/>
      <c r="R34" s="105"/>
      <c r="S34" s="105" t="s">
        <v>175</v>
      </c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T34" s="105"/>
      <c r="AU34" s="105"/>
      <c r="AV34" s="105"/>
    </row>
    <row r="35" spans="1:48" x14ac:dyDescent="0.15">
      <c r="A35" s="107" t="s">
        <v>121</v>
      </c>
      <c r="B35" s="111" t="s">
        <v>65</v>
      </c>
      <c r="C35" s="132" t="s">
        <v>66</v>
      </c>
      <c r="D35" s="113"/>
      <c r="E35" s="115"/>
      <c r="F35" s="117"/>
      <c r="G35" s="117">
        <f>SUM(G36:G36)</f>
        <v>0</v>
      </c>
      <c r="H35" s="117"/>
      <c r="I35" s="117">
        <f>SUM(I36:I36)</f>
        <v>2.3017300000000001</v>
      </c>
      <c r="S35" t="s">
        <v>122</v>
      </c>
    </row>
    <row r="36" spans="1:48" outlineLevel="1" x14ac:dyDescent="0.15">
      <c r="A36" s="106">
        <v>25</v>
      </c>
      <c r="B36" s="110" t="s">
        <v>176</v>
      </c>
      <c r="C36" s="131" t="s">
        <v>177</v>
      </c>
      <c r="D36" s="112" t="s">
        <v>145</v>
      </c>
      <c r="E36" s="114">
        <v>285.22000000000003</v>
      </c>
      <c r="F36" s="116"/>
      <c r="G36" s="116">
        <f t="shared" si="1"/>
        <v>0</v>
      </c>
      <c r="H36" s="116">
        <v>8.0700000000000008E-3</v>
      </c>
      <c r="I36" s="116">
        <f>ROUND(E36*H36,5)</f>
        <v>2.3017300000000001</v>
      </c>
      <c r="J36" s="105"/>
      <c r="K36" s="105"/>
      <c r="L36" s="105"/>
      <c r="M36" s="105"/>
      <c r="N36" s="105"/>
      <c r="O36" s="105"/>
      <c r="P36" s="105"/>
      <c r="Q36" s="105"/>
      <c r="R36" s="105"/>
      <c r="S36" s="105" t="s">
        <v>126</v>
      </c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</row>
    <row r="37" spans="1:48" x14ac:dyDescent="0.15">
      <c r="A37" s="107" t="s">
        <v>121</v>
      </c>
      <c r="B37" s="111" t="s">
        <v>67</v>
      </c>
      <c r="C37" s="132" t="s">
        <v>68</v>
      </c>
      <c r="D37" s="113"/>
      <c r="E37" s="115"/>
      <c r="F37" s="117"/>
      <c r="G37" s="117">
        <f>SUM(G38:G40)</f>
        <v>0</v>
      </c>
      <c r="H37" s="117"/>
      <c r="I37" s="117">
        <f>SUM(I38:I40)</f>
        <v>88.805209999999988</v>
      </c>
      <c r="S37" t="s">
        <v>122</v>
      </c>
    </row>
    <row r="38" spans="1:48" outlineLevel="1" x14ac:dyDescent="0.15">
      <c r="A38" s="106">
        <v>26</v>
      </c>
      <c r="B38" s="110" t="s">
        <v>178</v>
      </c>
      <c r="C38" s="131" t="s">
        <v>179</v>
      </c>
      <c r="D38" s="112" t="s">
        <v>145</v>
      </c>
      <c r="E38" s="114">
        <v>180.33500000000001</v>
      </c>
      <c r="F38" s="116"/>
      <c r="G38" s="116">
        <f t="shared" si="1"/>
        <v>0</v>
      </c>
      <c r="H38" s="116">
        <v>1.7149999999999999E-2</v>
      </c>
      <c r="I38" s="116">
        <f>ROUND(E38*H38,5)</f>
        <v>3.0927500000000001</v>
      </c>
      <c r="J38" s="105"/>
      <c r="K38" s="105"/>
      <c r="L38" s="105"/>
      <c r="M38" s="105"/>
      <c r="N38" s="105"/>
      <c r="O38" s="105"/>
      <c r="P38" s="105"/>
      <c r="Q38" s="105"/>
      <c r="R38" s="105"/>
      <c r="S38" s="105" t="s">
        <v>126</v>
      </c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05"/>
      <c r="AQ38" s="105"/>
      <c r="AR38" s="105"/>
      <c r="AS38" s="105"/>
      <c r="AT38" s="105"/>
      <c r="AU38" s="105"/>
      <c r="AV38" s="105"/>
    </row>
    <row r="39" spans="1:48" outlineLevel="1" x14ac:dyDescent="0.15">
      <c r="A39" s="106">
        <v>27</v>
      </c>
      <c r="B39" s="110" t="s">
        <v>180</v>
      </c>
      <c r="C39" s="131" t="s">
        <v>181</v>
      </c>
      <c r="D39" s="112" t="s">
        <v>174</v>
      </c>
      <c r="E39" s="114">
        <v>205.34</v>
      </c>
      <c r="F39" s="116"/>
      <c r="G39" s="116">
        <f t="shared" si="1"/>
        <v>0</v>
      </c>
      <c r="H39" s="116">
        <v>0.34977000000000003</v>
      </c>
      <c r="I39" s="116">
        <f>ROUND(E39*H39,5)</f>
        <v>71.821770000000001</v>
      </c>
      <c r="J39" s="105"/>
      <c r="K39" s="105"/>
      <c r="L39" s="105"/>
      <c r="M39" s="105"/>
      <c r="N39" s="105"/>
      <c r="O39" s="105"/>
      <c r="P39" s="105"/>
      <c r="Q39" s="105"/>
      <c r="R39" s="105"/>
      <c r="S39" s="105" t="s">
        <v>175</v>
      </c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5"/>
      <c r="AP39" s="105"/>
      <c r="AQ39" s="105"/>
      <c r="AR39" s="105"/>
      <c r="AS39" s="105"/>
      <c r="AT39" s="105"/>
      <c r="AU39" s="105"/>
      <c r="AV39" s="105"/>
    </row>
    <row r="40" spans="1:48" outlineLevel="1" x14ac:dyDescent="0.15">
      <c r="A40" s="106">
        <v>28</v>
      </c>
      <c r="B40" s="110" t="s">
        <v>182</v>
      </c>
      <c r="C40" s="131" t="s">
        <v>183</v>
      </c>
      <c r="D40" s="112" t="s">
        <v>145</v>
      </c>
      <c r="E40" s="114">
        <v>27.31</v>
      </c>
      <c r="F40" s="116"/>
      <c r="G40" s="116">
        <f t="shared" si="1"/>
        <v>0</v>
      </c>
      <c r="H40" s="116">
        <v>0.50863000000000003</v>
      </c>
      <c r="I40" s="116">
        <f>ROUND(E40*H40,5)</f>
        <v>13.890689999999999</v>
      </c>
      <c r="J40" s="105"/>
      <c r="K40" s="105"/>
      <c r="L40" s="105"/>
      <c r="M40" s="105"/>
      <c r="N40" s="105"/>
      <c r="O40" s="105"/>
      <c r="P40" s="105"/>
      <c r="Q40" s="105"/>
      <c r="R40" s="105"/>
      <c r="S40" s="105" t="s">
        <v>175</v>
      </c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5"/>
      <c r="AP40" s="105"/>
      <c r="AQ40" s="105"/>
      <c r="AR40" s="105"/>
      <c r="AS40" s="105"/>
      <c r="AT40" s="105"/>
      <c r="AU40" s="105"/>
      <c r="AV40" s="105"/>
    </row>
    <row r="41" spans="1:48" x14ac:dyDescent="0.15">
      <c r="A41" s="107" t="s">
        <v>121</v>
      </c>
      <c r="B41" s="111" t="s">
        <v>69</v>
      </c>
      <c r="C41" s="132" t="s">
        <v>70</v>
      </c>
      <c r="D41" s="113"/>
      <c r="E41" s="115"/>
      <c r="F41" s="117"/>
      <c r="G41" s="117">
        <f>SUM(G42:G45)</f>
        <v>0</v>
      </c>
      <c r="H41" s="117"/>
      <c r="I41" s="117">
        <f>SUM(I42:I45)</f>
        <v>0.58862999999999999</v>
      </c>
      <c r="S41" t="s">
        <v>122</v>
      </c>
    </row>
    <row r="42" spans="1:48" ht="22" outlineLevel="1" x14ac:dyDescent="0.15">
      <c r="A42" s="106">
        <v>29</v>
      </c>
      <c r="B42" s="110" t="s">
        <v>184</v>
      </c>
      <c r="C42" s="131" t="s">
        <v>185</v>
      </c>
      <c r="D42" s="112" t="s">
        <v>174</v>
      </c>
      <c r="E42" s="114">
        <v>5.8</v>
      </c>
      <c r="F42" s="116"/>
      <c r="G42" s="116">
        <f t="shared" si="1"/>
        <v>0</v>
      </c>
      <c r="H42" s="116">
        <v>4.8599999999999997E-3</v>
      </c>
      <c r="I42" s="116">
        <f>ROUND(E42*H42,5)</f>
        <v>2.819E-2</v>
      </c>
      <c r="J42" s="105"/>
      <c r="K42" s="105"/>
      <c r="L42" s="105"/>
      <c r="M42" s="105"/>
      <c r="N42" s="105"/>
      <c r="O42" s="105"/>
      <c r="P42" s="105"/>
      <c r="Q42" s="105"/>
      <c r="R42" s="105"/>
      <c r="S42" s="105" t="s">
        <v>126</v>
      </c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5"/>
      <c r="AP42" s="105"/>
      <c r="AQ42" s="105"/>
      <c r="AR42" s="105"/>
      <c r="AS42" s="105"/>
      <c r="AT42" s="105"/>
      <c r="AU42" s="105"/>
      <c r="AV42" s="105"/>
    </row>
    <row r="43" spans="1:48" ht="22" outlineLevel="1" x14ac:dyDescent="0.15">
      <c r="A43" s="106">
        <v>30</v>
      </c>
      <c r="B43" s="110" t="s">
        <v>186</v>
      </c>
      <c r="C43" s="131" t="s">
        <v>187</v>
      </c>
      <c r="D43" s="112" t="s">
        <v>174</v>
      </c>
      <c r="E43" s="114">
        <v>12.42</v>
      </c>
      <c r="F43" s="116"/>
      <c r="G43" s="116">
        <f t="shared" si="1"/>
        <v>0</v>
      </c>
      <c r="H43" s="116">
        <v>4.2100000000000002E-3</v>
      </c>
      <c r="I43" s="116">
        <f>ROUND(E43*H43,5)</f>
        <v>5.2290000000000003E-2</v>
      </c>
      <c r="J43" s="105"/>
      <c r="K43" s="105"/>
      <c r="L43" s="105"/>
      <c r="M43" s="105"/>
      <c r="N43" s="105"/>
      <c r="O43" s="105"/>
      <c r="P43" s="105"/>
      <c r="Q43" s="105"/>
      <c r="R43" s="105"/>
      <c r="S43" s="105" t="s">
        <v>126</v>
      </c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5"/>
      <c r="AP43" s="105"/>
      <c r="AQ43" s="105"/>
      <c r="AR43" s="105"/>
      <c r="AS43" s="105"/>
      <c r="AT43" s="105"/>
      <c r="AU43" s="105"/>
      <c r="AV43" s="105"/>
    </row>
    <row r="44" spans="1:48" outlineLevel="1" x14ac:dyDescent="0.15">
      <c r="A44" s="106">
        <v>31</v>
      </c>
      <c r="B44" s="110" t="s">
        <v>188</v>
      </c>
      <c r="C44" s="131" t="s">
        <v>189</v>
      </c>
      <c r="D44" s="112" t="s">
        <v>156</v>
      </c>
      <c r="E44" s="114">
        <v>1</v>
      </c>
      <c r="F44" s="116"/>
      <c r="G44" s="116">
        <f t="shared" si="1"/>
        <v>0</v>
      </c>
      <c r="H44" s="116">
        <v>0.49075000000000002</v>
      </c>
      <c r="I44" s="116">
        <f>ROUND(E44*H44,5)</f>
        <v>0.49075000000000002</v>
      </c>
      <c r="J44" s="105"/>
      <c r="K44" s="105"/>
      <c r="L44" s="105"/>
      <c r="M44" s="105"/>
      <c r="N44" s="105"/>
      <c r="O44" s="105"/>
      <c r="P44" s="105"/>
      <c r="Q44" s="105"/>
      <c r="R44" s="105"/>
      <c r="S44" s="105" t="s">
        <v>126</v>
      </c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5"/>
      <c r="AP44" s="105"/>
      <c r="AQ44" s="105"/>
      <c r="AR44" s="105"/>
      <c r="AS44" s="105"/>
      <c r="AT44" s="105"/>
      <c r="AU44" s="105"/>
      <c r="AV44" s="105"/>
    </row>
    <row r="45" spans="1:48" outlineLevel="1" x14ac:dyDescent="0.15">
      <c r="A45" s="106">
        <v>32</v>
      </c>
      <c r="B45" s="110" t="s">
        <v>190</v>
      </c>
      <c r="C45" s="131" t="s">
        <v>191</v>
      </c>
      <c r="D45" s="112" t="s">
        <v>156</v>
      </c>
      <c r="E45" s="114">
        <v>1</v>
      </c>
      <c r="F45" s="116"/>
      <c r="G45" s="116">
        <f t="shared" si="1"/>
        <v>0</v>
      </c>
      <c r="H45" s="116">
        <v>1.7399999999999999E-2</v>
      </c>
      <c r="I45" s="116">
        <f>ROUND(E45*H45,5)</f>
        <v>1.7399999999999999E-2</v>
      </c>
      <c r="J45" s="105"/>
      <c r="K45" s="105"/>
      <c r="L45" s="105"/>
      <c r="M45" s="105"/>
      <c r="N45" s="105"/>
      <c r="O45" s="105"/>
      <c r="P45" s="105"/>
      <c r="Q45" s="105"/>
      <c r="R45" s="105"/>
      <c r="S45" s="105" t="s">
        <v>192</v>
      </c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5"/>
      <c r="AP45" s="105"/>
      <c r="AQ45" s="105"/>
      <c r="AR45" s="105"/>
      <c r="AS45" s="105"/>
      <c r="AT45" s="105"/>
      <c r="AU45" s="105"/>
      <c r="AV45" s="105"/>
    </row>
    <row r="46" spans="1:48" x14ac:dyDescent="0.15">
      <c r="A46" s="107" t="s">
        <v>121</v>
      </c>
      <c r="B46" s="111" t="s">
        <v>71</v>
      </c>
      <c r="C46" s="132" t="s">
        <v>72</v>
      </c>
      <c r="D46" s="113"/>
      <c r="E46" s="115"/>
      <c r="F46" s="117"/>
      <c r="G46" s="117">
        <f>SUM(G47:G47)</f>
        <v>0</v>
      </c>
      <c r="H46" s="117"/>
      <c r="I46" s="117">
        <f>SUM(I47:I47)</f>
        <v>0</v>
      </c>
      <c r="S46" t="s">
        <v>122</v>
      </c>
    </row>
    <row r="47" spans="1:48" outlineLevel="1" x14ac:dyDescent="0.15">
      <c r="A47" s="106">
        <v>33</v>
      </c>
      <c r="B47" s="110" t="s">
        <v>193</v>
      </c>
      <c r="C47" s="131" t="s">
        <v>194</v>
      </c>
      <c r="D47" s="112" t="s">
        <v>195</v>
      </c>
      <c r="E47" s="114">
        <v>250</v>
      </c>
      <c r="F47" s="116"/>
      <c r="G47" s="116">
        <f t="shared" si="1"/>
        <v>0</v>
      </c>
      <c r="H47" s="116">
        <v>0</v>
      </c>
      <c r="I47" s="116">
        <f>ROUND(E47*H47,5)</f>
        <v>0</v>
      </c>
      <c r="J47" s="105"/>
      <c r="K47" s="105"/>
      <c r="L47" s="105"/>
      <c r="M47" s="105"/>
      <c r="N47" s="105"/>
      <c r="O47" s="105"/>
      <c r="P47" s="105"/>
      <c r="Q47" s="105"/>
      <c r="R47" s="105"/>
      <c r="S47" s="105" t="s">
        <v>126</v>
      </c>
      <c r="T47" s="105"/>
      <c r="U47" s="105"/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05"/>
      <c r="AG47" s="105"/>
      <c r="AH47" s="105"/>
      <c r="AI47" s="105"/>
      <c r="AJ47" s="105"/>
      <c r="AK47" s="105"/>
      <c r="AL47" s="105"/>
      <c r="AM47" s="105"/>
      <c r="AN47" s="105"/>
      <c r="AO47" s="105"/>
      <c r="AP47" s="105"/>
      <c r="AQ47" s="105"/>
      <c r="AR47" s="105"/>
      <c r="AS47" s="105"/>
      <c r="AT47" s="105"/>
      <c r="AU47" s="105"/>
      <c r="AV47" s="105"/>
    </row>
    <row r="48" spans="1:48" x14ac:dyDescent="0.15">
      <c r="A48" s="107" t="s">
        <v>121</v>
      </c>
      <c r="B48" s="111" t="s">
        <v>73</v>
      </c>
      <c r="C48" s="132" t="s">
        <v>74</v>
      </c>
      <c r="D48" s="113"/>
      <c r="E48" s="115"/>
      <c r="F48" s="117"/>
      <c r="G48" s="117">
        <f>SUM(G49:G55)</f>
        <v>0</v>
      </c>
      <c r="H48" s="117"/>
      <c r="I48" s="117">
        <f>SUM(I49:I55)</f>
        <v>29.495329999999999</v>
      </c>
      <c r="S48" t="s">
        <v>122</v>
      </c>
    </row>
    <row r="49" spans="1:48" outlineLevel="1" x14ac:dyDescent="0.15">
      <c r="A49" s="106">
        <v>34</v>
      </c>
      <c r="B49" s="110" t="s">
        <v>196</v>
      </c>
      <c r="C49" s="131" t="s">
        <v>197</v>
      </c>
      <c r="D49" s="112" t="s">
        <v>145</v>
      </c>
      <c r="E49" s="114">
        <v>131.11000000000001</v>
      </c>
      <c r="F49" s="116"/>
      <c r="G49" s="116">
        <f t="shared" si="1"/>
        <v>0</v>
      </c>
      <c r="H49" s="116">
        <v>1.2099999999999999E-3</v>
      </c>
      <c r="I49" s="116">
        <f t="shared" ref="I49:I55" si="3">ROUND(E49*H49,5)</f>
        <v>0.15864</v>
      </c>
      <c r="J49" s="105"/>
      <c r="K49" s="105"/>
      <c r="L49" s="105"/>
      <c r="M49" s="105"/>
      <c r="N49" s="105"/>
      <c r="O49" s="105"/>
      <c r="P49" s="105"/>
      <c r="Q49" s="105"/>
      <c r="R49" s="105"/>
      <c r="S49" s="105" t="s">
        <v>126</v>
      </c>
      <c r="T49" s="105"/>
      <c r="U49" s="105"/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105"/>
      <c r="AG49" s="105"/>
      <c r="AH49" s="105"/>
      <c r="AI49" s="105"/>
      <c r="AJ49" s="105"/>
      <c r="AK49" s="105"/>
      <c r="AL49" s="105"/>
      <c r="AM49" s="105"/>
      <c r="AN49" s="105"/>
      <c r="AO49" s="105"/>
      <c r="AP49" s="105"/>
      <c r="AQ49" s="105"/>
      <c r="AR49" s="105"/>
      <c r="AS49" s="105"/>
      <c r="AT49" s="105"/>
      <c r="AU49" s="105"/>
      <c r="AV49" s="105"/>
    </row>
    <row r="50" spans="1:48" ht="22" outlineLevel="1" x14ac:dyDescent="0.15">
      <c r="A50" s="106">
        <v>35</v>
      </c>
      <c r="B50" s="110" t="s">
        <v>198</v>
      </c>
      <c r="C50" s="131" t="s">
        <v>199</v>
      </c>
      <c r="D50" s="112" t="s">
        <v>200</v>
      </c>
      <c r="E50" s="114">
        <v>2</v>
      </c>
      <c r="F50" s="116"/>
      <c r="G50" s="116">
        <f t="shared" si="1"/>
        <v>0</v>
      </c>
      <c r="H50" s="116">
        <v>0</v>
      </c>
      <c r="I50" s="116">
        <f t="shared" si="3"/>
        <v>0</v>
      </c>
      <c r="J50" s="105"/>
      <c r="K50" s="105"/>
      <c r="L50" s="105"/>
      <c r="M50" s="105"/>
      <c r="N50" s="105"/>
      <c r="O50" s="105"/>
      <c r="P50" s="105"/>
      <c r="Q50" s="105"/>
      <c r="R50" s="105"/>
      <c r="S50" s="105" t="s">
        <v>126</v>
      </c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05"/>
      <c r="AG50" s="105"/>
      <c r="AH50" s="105"/>
      <c r="AI50" s="105"/>
      <c r="AJ50" s="105"/>
      <c r="AK50" s="105"/>
      <c r="AL50" s="105"/>
      <c r="AM50" s="105"/>
      <c r="AN50" s="105"/>
      <c r="AO50" s="105"/>
      <c r="AP50" s="105"/>
      <c r="AQ50" s="105"/>
      <c r="AR50" s="105"/>
      <c r="AS50" s="105"/>
      <c r="AT50" s="105"/>
      <c r="AU50" s="105"/>
      <c r="AV50" s="105"/>
    </row>
    <row r="51" spans="1:48" ht="22" outlineLevel="1" x14ac:dyDescent="0.15">
      <c r="A51" s="106">
        <v>36</v>
      </c>
      <c r="B51" s="110" t="s">
        <v>201</v>
      </c>
      <c r="C51" s="131" t="s">
        <v>202</v>
      </c>
      <c r="D51" s="112" t="s">
        <v>203</v>
      </c>
      <c r="E51" s="114">
        <v>60</v>
      </c>
      <c r="F51" s="116"/>
      <c r="G51" s="116">
        <f t="shared" si="1"/>
        <v>0</v>
      </c>
      <c r="H51" s="116">
        <v>0</v>
      </c>
      <c r="I51" s="116">
        <f t="shared" si="3"/>
        <v>0</v>
      </c>
      <c r="J51" s="105"/>
      <c r="K51" s="105"/>
      <c r="L51" s="105"/>
      <c r="M51" s="105"/>
      <c r="N51" s="105"/>
      <c r="O51" s="105"/>
      <c r="P51" s="105"/>
      <c r="Q51" s="105"/>
      <c r="R51" s="105"/>
      <c r="S51" s="105" t="s">
        <v>126</v>
      </c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  <c r="AI51" s="105"/>
      <c r="AJ51" s="105"/>
      <c r="AK51" s="105"/>
      <c r="AL51" s="105"/>
      <c r="AM51" s="105"/>
      <c r="AN51" s="105"/>
      <c r="AO51" s="105"/>
      <c r="AP51" s="105"/>
      <c r="AQ51" s="105"/>
      <c r="AR51" s="105"/>
      <c r="AS51" s="105"/>
      <c r="AT51" s="105"/>
      <c r="AU51" s="105"/>
      <c r="AV51" s="105"/>
    </row>
    <row r="52" spans="1:48" ht="22" outlineLevel="1" x14ac:dyDescent="0.15">
      <c r="A52" s="106">
        <v>37</v>
      </c>
      <c r="B52" s="110" t="s">
        <v>204</v>
      </c>
      <c r="C52" s="131" t="s">
        <v>205</v>
      </c>
      <c r="D52" s="112" t="s">
        <v>200</v>
      </c>
      <c r="E52" s="114">
        <v>2</v>
      </c>
      <c r="F52" s="116"/>
      <c r="G52" s="116">
        <f t="shared" si="1"/>
        <v>0</v>
      </c>
      <c r="H52" s="116">
        <v>0</v>
      </c>
      <c r="I52" s="116">
        <f t="shared" si="3"/>
        <v>0</v>
      </c>
      <c r="J52" s="105"/>
      <c r="K52" s="105"/>
      <c r="L52" s="105"/>
      <c r="M52" s="105"/>
      <c r="N52" s="105"/>
      <c r="O52" s="105"/>
      <c r="P52" s="105"/>
      <c r="Q52" s="105"/>
      <c r="R52" s="105"/>
      <c r="S52" s="105" t="s">
        <v>126</v>
      </c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5"/>
      <c r="AP52" s="105"/>
      <c r="AQ52" s="105"/>
      <c r="AR52" s="105"/>
      <c r="AS52" s="105"/>
      <c r="AT52" s="105"/>
      <c r="AU52" s="105"/>
      <c r="AV52" s="105"/>
    </row>
    <row r="53" spans="1:48" outlineLevel="1" x14ac:dyDescent="0.15">
      <c r="A53" s="106">
        <v>38</v>
      </c>
      <c r="B53" s="110" t="s">
        <v>206</v>
      </c>
      <c r="C53" s="131" t="s">
        <v>207</v>
      </c>
      <c r="D53" s="112" t="s">
        <v>145</v>
      </c>
      <c r="E53" s="114">
        <v>1596.12</v>
      </c>
      <c r="F53" s="116"/>
      <c r="G53" s="116">
        <f t="shared" si="1"/>
        <v>0</v>
      </c>
      <c r="H53" s="116">
        <v>1.8380000000000001E-2</v>
      </c>
      <c r="I53" s="116">
        <f t="shared" si="3"/>
        <v>29.336690000000001</v>
      </c>
      <c r="J53" s="105"/>
      <c r="K53" s="105"/>
      <c r="L53" s="105"/>
      <c r="M53" s="105"/>
      <c r="N53" s="105"/>
      <c r="O53" s="105"/>
      <c r="P53" s="105"/>
      <c r="Q53" s="105"/>
      <c r="R53" s="105"/>
      <c r="S53" s="105" t="s">
        <v>126</v>
      </c>
      <c r="T53" s="105"/>
      <c r="U53" s="105"/>
      <c r="V53" s="105"/>
      <c r="W53" s="105"/>
      <c r="X53" s="105"/>
      <c r="Y53" s="105"/>
      <c r="Z53" s="105"/>
      <c r="AA53" s="105"/>
      <c r="AB53" s="105"/>
      <c r="AC53" s="105"/>
      <c r="AD53" s="105"/>
      <c r="AE53" s="105"/>
      <c r="AF53" s="105"/>
      <c r="AG53" s="105"/>
      <c r="AH53" s="105"/>
      <c r="AI53" s="105"/>
      <c r="AJ53" s="105"/>
      <c r="AK53" s="105"/>
      <c r="AL53" s="105"/>
      <c r="AM53" s="105"/>
      <c r="AN53" s="105"/>
      <c r="AO53" s="105"/>
      <c r="AP53" s="105"/>
      <c r="AQ53" s="105"/>
      <c r="AR53" s="105"/>
      <c r="AS53" s="105"/>
      <c r="AT53" s="105"/>
      <c r="AU53" s="105"/>
      <c r="AV53" s="105"/>
    </row>
    <row r="54" spans="1:48" ht="22" outlineLevel="1" x14ac:dyDescent="0.15">
      <c r="A54" s="106">
        <v>39</v>
      </c>
      <c r="B54" s="110" t="s">
        <v>208</v>
      </c>
      <c r="C54" s="131" t="s">
        <v>209</v>
      </c>
      <c r="D54" s="112" t="s">
        <v>145</v>
      </c>
      <c r="E54" s="114">
        <v>3192.24</v>
      </c>
      <c r="F54" s="116"/>
      <c r="G54" s="116">
        <f t="shared" si="1"/>
        <v>0</v>
      </c>
      <c r="H54" s="116">
        <v>0</v>
      </c>
      <c r="I54" s="116">
        <f t="shared" si="3"/>
        <v>0</v>
      </c>
      <c r="J54" s="105"/>
      <c r="K54" s="105"/>
      <c r="L54" s="105"/>
      <c r="M54" s="105"/>
      <c r="N54" s="105"/>
      <c r="O54" s="105"/>
      <c r="P54" s="105"/>
      <c r="Q54" s="105"/>
      <c r="R54" s="105"/>
      <c r="S54" s="105" t="s">
        <v>126</v>
      </c>
      <c r="T54" s="105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5"/>
      <c r="AP54" s="105"/>
      <c r="AQ54" s="105"/>
      <c r="AR54" s="105"/>
      <c r="AS54" s="105"/>
      <c r="AT54" s="105"/>
      <c r="AU54" s="105"/>
      <c r="AV54" s="105"/>
    </row>
    <row r="55" spans="1:48" outlineLevel="1" x14ac:dyDescent="0.15">
      <c r="A55" s="106">
        <v>40</v>
      </c>
      <c r="B55" s="110" t="s">
        <v>210</v>
      </c>
      <c r="C55" s="131" t="s">
        <v>211</v>
      </c>
      <c r="D55" s="112" t="s">
        <v>145</v>
      </c>
      <c r="E55" s="114">
        <v>1596.12</v>
      </c>
      <c r="F55" s="116"/>
      <c r="G55" s="116">
        <f t="shared" si="1"/>
        <v>0</v>
      </c>
      <c r="H55" s="116">
        <v>0</v>
      </c>
      <c r="I55" s="116">
        <f t="shared" si="3"/>
        <v>0</v>
      </c>
      <c r="J55" s="105"/>
      <c r="K55" s="105"/>
      <c r="L55" s="105"/>
      <c r="M55" s="105"/>
      <c r="N55" s="105"/>
      <c r="O55" s="105"/>
      <c r="P55" s="105"/>
      <c r="Q55" s="105"/>
      <c r="R55" s="105"/>
      <c r="S55" s="105" t="s">
        <v>126</v>
      </c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105"/>
      <c r="AP55" s="105"/>
      <c r="AQ55" s="105"/>
      <c r="AR55" s="105"/>
      <c r="AS55" s="105"/>
      <c r="AT55" s="105"/>
      <c r="AU55" s="105"/>
      <c r="AV55" s="105"/>
    </row>
    <row r="56" spans="1:48" x14ac:dyDescent="0.15">
      <c r="A56" s="107" t="s">
        <v>121</v>
      </c>
      <c r="B56" s="111" t="s">
        <v>75</v>
      </c>
      <c r="C56" s="132" t="s">
        <v>76</v>
      </c>
      <c r="D56" s="113"/>
      <c r="E56" s="115"/>
      <c r="F56" s="117"/>
      <c r="G56" s="117">
        <f>SUM(G57:G58)</f>
        <v>0</v>
      </c>
      <c r="H56" s="117"/>
      <c r="I56" s="117">
        <f>SUM(I57:I58)</f>
        <v>7.7100000000000002E-2</v>
      </c>
      <c r="S56" t="s">
        <v>122</v>
      </c>
    </row>
    <row r="57" spans="1:48" outlineLevel="1" x14ac:dyDescent="0.15">
      <c r="A57" s="106">
        <v>41</v>
      </c>
      <c r="B57" s="110" t="s">
        <v>212</v>
      </c>
      <c r="C57" s="131" t="s">
        <v>213</v>
      </c>
      <c r="D57" s="112" t="s">
        <v>145</v>
      </c>
      <c r="E57" s="114">
        <v>124.22</v>
      </c>
      <c r="F57" s="116"/>
      <c r="G57" s="116">
        <f t="shared" si="1"/>
        <v>0</v>
      </c>
      <c r="H57" s="116">
        <v>4.0000000000000003E-5</v>
      </c>
      <c r="I57" s="116">
        <f>ROUND(E57*H57,5)</f>
        <v>4.9699999999999996E-3</v>
      </c>
      <c r="J57" s="105"/>
      <c r="K57" s="105"/>
      <c r="L57" s="105"/>
      <c r="M57" s="105"/>
      <c r="N57" s="105"/>
      <c r="O57" s="105"/>
      <c r="P57" s="105"/>
      <c r="Q57" s="105"/>
      <c r="R57" s="105"/>
      <c r="S57" s="105" t="s">
        <v>126</v>
      </c>
      <c r="T57" s="105"/>
      <c r="U57" s="105"/>
      <c r="V57" s="105"/>
      <c r="W57" s="105"/>
      <c r="X57" s="105"/>
      <c r="Y57" s="105"/>
      <c r="Z57" s="105"/>
      <c r="AA57" s="105"/>
      <c r="AB57" s="105"/>
      <c r="AC57" s="105"/>
      <c r="AD57" s="105"/>
      <c r="AE57" s="105"/>
      <c r="AF57" s="105"/>
      <c r="AG57" s="105"/>
      <c r="AH57" s="105"/>
      <c r="AI57" s="105"/>
      <c r="AJ57" s="105"/>
      <c r="AK57" s="105"/>
      <c r="AL57" s="105"/>
      <c r="AM57" s="105"/>
      <c r="AN57" s="105"/>
      <c r="AO57" s="105"/>
      <c r="AP57" s="105"/>
      <c r="AQ57" s="105"/>
      <c r="AR57" s="105"/>
      <c r="AS57" s="105"/>
      <c r="AT57" s="105"/>
      <c r="AU57" s="105"/>
      <c r="AV57" s="105"/>
    </row>
    <row r="58" spans="1:48" outlineLevel="1" x14ac:dyDescent="0.15">
      <c r="A58" s="106">
        <v>42</v>
      </c>
      <c r="B58" s="110" t="s">
        <v>214</v>
      </c>
      <c r="C58" s="131" t="s">
        <v>215</v>
      </c>
      <c r="D58" s="112" t="s">
        <v>145</v>
      </c>
      <c r="E58" s="114">
        <v>1803.35</v>
      </c>
      <c r="F58" s="116"/>
      <c r="G58" s="116">
        <f t="shared" si="1"/>
        <v>0</v>
      </c>
      <c r="H58" s="116">
        <v>4.0000000000000003E-5</v>
      </c>
      <c r="I58" s="116">
        <f>ROUND(E58*H58,5)</f>
        <v>7.213E-2</v>
      </c>
      <c r="J58" s="105"/>
      <c r="K58" s="105"/>
      <c r="L58" s="105"/>
      <c r="M58" s="105"/>
      <c r="N58" s="105"/>
      <c r="O58" s="105"/>
      <c r="P58" s="105"/>
      <c r="Q58" s="105"/>
      <c r="R58" s="105"/>
      <c r="S58" s="105" t="s">
        <v>126</v>
      </c>
      <c r="T58" s="105"/>
      <c r="U58" s="105"/>
      <c r="V58" s="105"/>
      <c r="W58" s="105"/>
      <c r="X58" s="105"/>
      <c r="Y58" s="105"/>
      <c r="Z58" s="105"/>
      <c r="AA58" s="105"/>
      <c r="AB58" s="105"/>
      <c r="AC58" s="105"/>
      <c r="AD58" s="105"/>
      <c r="AE58" s="105"/>
      <c r="AF58" s="105"/>
      <c r="AG58" s="105"/>
      <c r="AH58" s="105"/>
      <c r="AI58" s="105"/>
      <c r="AJ58" s="105"/>
      <c r="AK58" s="105"/>
      <c r="AL58" s="105"/>
      <c r="AM58" s="105"/>
      <c r="AN58" s="105"/>
      <c r="AO58" s="105"/>
      <c r="AP58" s="105"/>
      <c r="AQ58" s="105"/>
      <c r="AR58" s="105"/>
      <c r="AS58" s="105"/>
      <c r="AT58" s="105"/>
      <c r="AU58" s="105"/>
      <c r="AV58" s="105"/>
    </row>
    <row r="59" spans="1:48" x14ac:dyDescent="0.15">
      <c r="A59" s="107" t="s">
        <v>121</v>
      </c>
      <c r="B59" s="111" t="s">
        <v>77</v>
      </c>
      <c r="C59" s="132" t="s">
        <v>78</v>
      </c>
      <c r="D59" s="113"/>
      <c r="E59" s="115"/>
      <c r="F59" s="117"/>
      <c r="G59" s="117">
        <f>SUM(G60:G101)</f>
        <v>0</v>
      </c>
      <c r="H59" s="117"/>
      <c r="I59" s="117">
        <f>SUM(I60:I101)</f>
        <v>0.23146999999999998</v>
      </c>
      <c r="S59" t="s">
        <v>122</v>
      </c>
    </row>
    <row r="60" spans="1:48" outlineLevel="1" x14ac:dyDescent="0.15">
      <c r="A60" s="106">
        <v>43</v>
      </c>
      <c r="B60" s="110" t="s">
        <v>216</v>
      </c>
      <c r="C60" s="131" t="s">
        <v>217</v>
      </c>
      <c r="D60" s="112" t="s">
        <v>145</v>
      </c>
      <c r="E60" s="114">
        <v>1.32</v>
      </c>
      <c r="F60" s="116"/>
      <c r="G60" s="116">
        <f t="shared" si="1"/>
        <v>0</v>
      </c>
      <c r="H60" s="116">
        <v>6.7000000000000002E-4</v>
      </c>
      <c r="I60" s="116">
        <f t="shared" ref="I60:I101" si="4">ROUND(E60*H60,5)</f>
        <v>8.8000000000000003E-4</v>
      </c>
      <c r="J60" s="105"/>
      <c r="K60" s="105"/>
      <c r="L60" s="105"/>
      <c r="M60" s="105"/>
      <c r="N60" s="105"/>
      <c r="O60" s="105"/>
      <c r="P60" s="105"/>
      <c r="Q60" s="105"/>
      <c r="R60" s="105"/>
      <c r="S60" s="105" t="s">
        <v>126</v>
      </c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</row>
    <row r="61" spans="1:48" outlineLevel="1" x14ac:dyDescent="0.15">
      <c r="A61" s="106">
        <v>44</v>
      </c>
      <c r="B61" s="110" t="s">
        <v>218</v>
      </c>
      <c r="C61" s="131" t="s">
        <v>219</v>
      </c>
      <c r="D61" s="112" t="s">
        <v>156</v>
      </c>
      <c r="E61" s="114">
        <v>128</v>
      </c>
      <c r="F61" s="116"/>
      <c r="G61" s="116">
        <f t="shared" si="1"/>
        <v>0</v>
      </c>
      <c r="H61" s="116">
        <v>0</v>
      </c>
      <c r="I61" s="116">
        <f t="shared" si="4"/>
        <v>0</v>
      </c>
      <c r="J61" s="105"/>
      <c r="K61" s="105"/>
      <c r="L61" s="105"/>
      <c r="M61" s="105"/>
      <c r="N61" s="105"/>
      <c r="O61" s="105"/>
      <c r="P61" s="105"/>
      <c r="Q61" s="105"/>
      <c r="R61" s="105"/>
      <c r="S61" s="105" t="s">
        <v>126</v>
      </c>
      <c r="T61" s="105"/>
      <c r="U61" s="105"/>
      <c r="V61" s="105"/>
      <c r="W61" s="105"/>
      <c r="X61" s="105"/>
      <c r="Y61" s="105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</row>
    <row r="62" spans="1:48" outlineLevel="1" x14ac:dyDescent="0.15">
      <c r="A62" s="106">
        <v>45</v>
      </c>
      <c r="B62" s="110" t="s">
        <v>220</v>
      </c>
      <c r="C62" s="131" t="s">
        <v>221</v>
      </c>
      <c r="D62" s="112" t="s">
        <v>145</v>
      </c>
      <c r="E62" s="114">
        <v>251.13</v>
      </c>
      <c r="F62" s="116"/>
      <c r="G62" s="116">
        <f t="shared" si="1"/>
        <v>0</v>
      </c>
      <c r="H62" s="116">
        <v>6.0999999999999997E-4</v>
      </c>
      <c r="I62" s="116">
        <f t="shared" si="4"/>
        <v>0.15318999999999999</v>
      </c>
      <c r="J62" s="105"/>
      <c r="K62" s="105"/>
      <c r="L62" s="105"/>
      <c r="M62" s="105"/>
      <c r="N62" s="105"/>
      <c r="O62" s="105"/>
      <c r="P62" s="105"/>
      <c r="Q62" s="105"/>
      <c r="R62" s="105"/>
      <c r="S62" s="105" t="s">
        <v>126</v>
      </c>
      <c r="T62" s="105"/>
      <c r="U62" s="105"/>
      <c r="V62" s="105"/>
      <c r="W62" s="105"/>
      <c r="X62" s="105"/>
      <c r="Y62" s="105"/>
      <c r="Z62" s="105"/>
      <c r="AA62" s="105"/>
      <c r="AB62" s="105"/>
      <c r="AC62" s="105"/>
      <c r="AD62" s="105"/>
      <c r="AE62" s="105"/>
      <c r="AF62" s="105"/>
      <c r="AG62" s="105"/>
      <c r="AH62" s="105"/>
      <c r="AI62" s="105"/>
      <c r="AJ62" s="105"/>
      <c r="AK62" s="105"/>
      <c r="AL62" s="105"/>
      <c r="AM62" s="105"/>
      <c r="AN62" s="105"/>
      <c r="AO62" s="105"/>
      <c r="AP62" s="105"/>
      <c r="AQ62" s="105"/>
      <c r="AR62" s="105"/>
      <c r="AS62" s="105"/>
      <c r="AT62" s="105"/>
      <c r="AU62" s="105"/>
      <c r="AV62" s="105"/>
    </row>
    <row r="63" spans="1:48" outlineLevel="1" x14ac:dyDescent="0.15">
      <c r="A63" s="106">
        <v>46</v>
      </c>
      <c r="B63" s="110" t="s">
        <v>222</v>
      </c>
      <c r="C63" s="131" t="s">
        <v>223</v>
      </c>
      <c r="D63" s="112" t="s">
        <v>156</v>
      </c>
      <c r="E63" s="114">
        <v>8</v>
      </c>
      <c r="F63" s="116"/>
      <c r="G63" s="116">
        <f t="shared" si="1"/>
        <v>0</v>
      </c>
      <c r="H63" s="116">
        <v>0</v>
      </c>
      <c r="I63" s="116">
        <f t="shared" si="4"/>
        <v>0</v>
      </c>
      <c r="J63" s="105"/>
      <c r="K63" s="105"/>
      <c r="L63" s="105"/>
      <c r="M63" s="105"/>
      <c r="N63" s="105"/>
      <c r="O63" s="105"/>
      <c r="P63" s="105"/>
      <c r="Q63" s="105"/>
      <c r="R63" s="105"/>
      <c r="S63" s="105" t="s">
        <v>126</v>
      </c>
      <c r="T63" s="105"/>
      <c r="U63" s="105"/>
      <c r="V63" s="105"/>
      <c r="W63" s="105"/>
      <c r="X63" s="105"/>
      <c r="Y63" s="105"/>
      <c r="Z63" s="105"/>
      <c r="AA63" s="105"/>
      <c r="AB63" s="105"/>
      <c r="AC63" s="105"/>
      <c r="AD63" s="105"/>
      <c r="AE63" s="105"/>
      <c r="AF63" s="105"/>
      <c r="AG63" s="105"/>
      <c r="AH63" s="105"/>
      <c r="AI63" s="105"/>
      <c r="AJ63" s="105"/>
      <c r="AK63" s="105"/>
      <c r="AL63" s="105"/>
      <c r="AM63" s="105"/>
      <c r="AN63" s="105"/>
      <c r="AO63" s="105"/>
      <c r="AP63" s="105"/>
      <c r="AQ63" s="105"/>
      <c r="AR63" s="105"/>
      <c r="AS63" s="105"/>
      <c r="AT63" s="105"/>
      <c r="AU63" s="105"/>
      <c r="AV63" s="105"/>
    </row>
    <row r="64" spans="1:48" outlineLevel="1" x14ac:dyDescent="0.15">
      <c r="A64" s="106">
        <v>47</v>
      </c>
      <c r="B64" s="110" t="s">
        <v>224</v>
      </c>
      <c r="C64" s="131" t="s">
        <v>225</v>
      </c>
      <c r="D64" s="112" t="s">
        <v>145</v>
      </c>
      <c r="E64" s="114">
        <v>13.923500000000001</v>
      </c>
      <c r="F64" s="116"/>
      <c r="G64" s="116">
        <f t="shared" si="1"/>
        <v>0</v>
      </c>
      <c r="H64" s="116">
        <v>1E-3</v>
      </c>
      <c r="I64" s="116">
        <f t="shared" si="4"/>
        <v>1.392E-2</v>
      </c>
      <c r="J64" s="105"/>
      <c r="K64" s="105"/>
      <c r="L64" s="105"/>
      <c r="M64" s="105"/>
      <c r="N64" s="105"/>
      <c r="O64" s="105"/>
      <c r="P64" s="105"/>
      <c r="Q64" s="105"/>
      <c r="R64" s="105"/>
      <c r="S64" s="105" t="s">
        <v>126</v>
      </c>
      <c r="T64" s="105"/>
      <c r="U64" s="105"/>
      <c r="V64" s="105"/>
      <c r="W64" s="105"/>
      <c r="X64" s="105"/>
      <c r="Y64" s="105"/>
      <c r="Z64" s="105"/>
      <c r="AA64" s="105"/>
      <c r="AB64" s="105"/>
      <c r="AC64" s="105"/>
      <c r="AD64" s="105"/>
      <c r="AE64" s="105"/>
      <c r="AF64" s="105"/>
      <c r="AG64" s="105"/>
      <c r="AH64" s="105"/>
      <c r="AI64" s="105"/>
      <c r="AJ64" s="105"/>
      <c r="AK64" s="105"/>
      <c r="AL64" s="105"/>
      <c r="AM64" s="105"/>
      <c r="AN64" s="105"/>
      <c r="AO64" s="105"/>
      <c r="AP64" s="105"/>
      <c r="AQ64" s="105"/>
      <c r="AR64" s="105"/>
      <c r="AS64" s="105"/>
      <c r="AT64" s="105"/>
      <c r="AU64" s="105"/>
      <c r="AV64" s="105"/>
    </row>
    <row r="65" spans="1:48" outlineLevel="1" x14ac:dyDescent="0.15">
      <c r="A65" s="106">
        <v>48</v>
      </c>
      <c r="B65" s="110" t="s">
        <v>226</v>
      </c>
      <c r="C65" s="131" t="s">
        <v>227</v>
      </c>
      <c r="D65" s="112" t="s">
        <v>156</v>
      </c>
      <c r="E65" s="114">
        <v>17</v>
      </c>
      <c r="F65" s="116"/>
      <c r="G65" s="116">
        <f t="shared" si="1"/>
        <v>0</v>
      </c>
      <c r="H65" s="116">
        <v>0</v>
      </c>
      <c r="I65" s="116">
        <f t="shared" si="4"/>
        <v>0</v>
      </c>
      <c r="J65" s="105"/>
      <c r="K65" s="105"/>
      <c r="L65" s="105"/>
      <c r="M65" s="105"/>
      <c r="N65" s="105"/>
      <c r="O65" s="105"/>
      <c r="P65" s="105"/>
      <c r="Q65" s="105"/>
      <c r="R65" s="105"/>
      <c r="S65" s="105" t="s">
        <v>126</v>
      </c>
      <c r="T65" s="105"/>
      <c r="U65" s="105"/>
      <c r="V65" s="105"/>
      <c r="W65" s="105"/>
      <c r="X65" s="105"/>
      <c r="Y65" s="105"/>
      <c r="Z65" s="105"/>
      <c r="AA65" s="105"/>
      <c r="AB65" s="105"/>
      <c r="AC65" s="105"/>
      <c r="AD65" s="105"/>
      <c r="AE65" s="105"/>
      <c r="AF65" s="105"/>
      <c r="AG65" s="105"/>
      <c r="AH65" s="105"/>
      <c r="AI65" s="105"/>
      <c r="AJ65" s="105"/>
      <c r="AK65" s="105"/>
      <c r="AL65" s="105"/>
      <c r="AM65" s="105"/>
      <c r="AN65" s="105"/>
      <c r="AO65" s="105"/>
      <c r="AP65" s="105"/>
      <c r="AQ65" s="105"/>
      <c r="AR65" s="105"/>
      <c r="AS65" s="105"/>
      <c r="AT65" s="105"/>
      <c r="AU65" s="105"/>
      <c r="AV65" s="105"/>
    </row>
    <row r="66" spans="1:48" outlineLevel="1" x14ac:dyDescent="0.15">
      <c r="A66" s="106">
        <v>49</v>
      </c>
      <c r="B66" s="110" t="s">
        <v>228</v>
      </c>
      <c r="C66" s="131" t="s">
        <v>229</v>
      </c>
      <c r="D66" s="112" t="s">
        <v>156</v>
      </c>
      <c r="E66" s="114">
        <v>12</v>
      </c>
      <c r="F66" s="116"/>
      <c r="G66" s="116">
        <f t="shared" si="1"/>
        <v>0</v>
      </c>
      <c r="H66" s="116">
        <v>0</v>
      </c>
      <c r="I66" s="116">
        <f t="shared" si="4"/>
        <v>0</v>
      </c>
      <c r="J66" s="105"/>
      <c r="K66" s="105"/>
      <c r="L66" s="105"/>
      <c r="M66" s="105"/>
      <c r="N66" s="105"/>
      <c r="O66" s="105"/>
      <c r="P66" s="105"/>
      <c r="Q66" s="105"/>
      <c r="R66" s="105"/>
      <c r="S66" s="105" t="s">
        <v>126</v>
      </c>
      <c r="T66" s="105"/>
      <c r="U66" s="105"/>
      <c r="V66" s="105"/>
      <c r="W66" s="105"/>
      <c r="X66" s="105"/>
      <c r="Y66" s="105"/>
      <c r="Z66" s="105"/>
      <c r="AA66" s="105"/>
      <c r="AB66" s="105"/>
      <c r="AC66" s="105"/>
      <c r="AD66" s="105"/>
      <c r="AE66" s="105"/>
      <c r="AF66" s="105"/>
      <c r="AG66" s="105"/>
      <c r="AH66" s="105"/>
      <c r="AI66" s="105"/>
      <c r="AJ66" s="105"/>
      <c r="AK66" s="105"/>
      <c r="AL66" s="105"/>
      <c r="AM66" s="105"/>
      <c r="AN66" s="105"/>
      <c r="AO66" s="105"/>
      <c r="AP66" s="105"/>
      <c r="AQ66" s="105"/>
      <c r="AR66" s="105"/>
      <c r="AS66" s="105"/>
      <c r="AT66" s="105"/>
      <c r="AU66" s="105"/>
      <c r="AV66" s="105"/>
    </row>
    <row r="67" spans="1:48" outlineLevel="1" x14ac:dyDescent="0.15">
      <c r="A67" s="106">
        <v>50</v>
      </c>
      <c r="B67" s="110" t="s">
        <v>230</v>
      </c>
      <c r="C67" s="131" t="s">
        <v>231</v>
      </c>
      <c r="D67" s="112" t="s">
        <v>145</v>
      </c>
      <c r="E67" s="114">
        <v>68.31</v>
      </c>
      <c r="F67" s="116"/>
      <c r="G67" s="116">
        <f t="shared" si="1"/>
        <v>0</v>
      </c>
      <c r="H67" s="116">
        <v>5.5999999999999995E-4</v>
      </c>
      <c r="I67" s="116">
        <f t="shared" si="4"/>
        <v>3.8249999999999999E-2</v>
      </c>
      <c r="J67" s="105"/>
      <c r="K67" s="105"/>
      <c r="L67" s="105"/>
      <c r="M67" s="105"/>
      <c r="N67" s="105"/>
      <c r="O67" s="105"/>
      <c r="P67" s="105"/>
      <c r="Q67" s="105"/>
      <c r="R67" s="105"/>
      <c r="S67" s="105" t="s">
        <v>126</v>
      </c>
      <c r="T67" s="105"/>
      <c r="U67" s="105"/>
      <c r="V67" s="105"/>
      <c r="W67" s="105"/>
      <c r="X67" s="105"/>
      <c r="Y67" s="105"/>
      <c r="Z67" s="105"/>
      <c r="AA67" s="105"/>
      <c r="AB67" s="105"/>
      <c r="AC67" s="105"/>
      <c r="AD67" s="105"/>
      <c r="AE67" s="105"/>
      <c r="AF67" s="105"/>
      <c r="AG67" s="105"/>
      <c r="AH67" s="105"/>
      <c r="AI67" s="105"/>
      <c r="AJ67" s="105"/>
      <c r="AK67" s="105"/>
      <c r="AL67" s="105"/>
      <c r="AM67" s="105"/>
      <c r="AN67" s="105"/>
      <c r="AO67" s="105"/>
      <c r="AP67" s="105"/>
      <c r="AQ67" s="105"/>
      <c r="AR67" s="105"/>
      <c r="AS67" s="105"/>
      <c r="AT67" s="105"/>
      <c r="AU67" s="105"/>
      <c r="AV67" s="105"/>
    </row>
    <row r="68" spans="1:48" outlineLevel="1" x14ac:dyDescent="0.15">
      <c r="A68" s="106">
        <v>51</v>
      </c>
      <c r="B68" s="110" t="s">
        <v>232</v>
      </c>
      <c r="C68" s="131" t="s">
        <v>233</v>
      </c>
      <c r="D68" s="112" t="s">
        <v>145</v>
      </c>
      <c r="E68" s="114">
        <v>496.56799999999998</v>
      </c>
      <c r="F68" s="116"/>
      <c r="G68" s="116">
        <f t="shared" si="1"/>
        <v>0</v>
      </c>
      <c r="H68" s="116">
        <v>0</v>
      </c>
      <c r="I68" s="116">
        <f t="shared" si="4"/>
        <v>0</v>
      </c>
      <c r="J68" s="105"/>
      <c r="K68" s="105"/>
      <c r="L68" s="105"/>
      <c r="M68" s="105"/>
      <c r="N68" s="105"/>
      <c r="O68" s="105"/>
      <c r="P68" s="105"/>
      <c r="Q68" s="105"/>
      <c r="R68" s="105"/>
      <c r="S68" s="105" t="s">
        <v>126</v>
      </c>
      <c r="T68" s="105"/>
      <c r="U68" s="105"/>
      <c r="V68" s="105"/>
      <c r="W68" s="105"/>
      <c r="X68" s="105"/>
      <c r="Y68" s="105"/>
      <c r="Z68" s="105"/>
      <c r="AA68" s="105"/>
      <c r="AB68" s="105"/>
      <c r="AC68" s="105"/>
      <c r="AD68" s="105"/>
      <c r="AE68" s="105"/>
      <c r="AF68" s="105"/>
      <c r="AG68" s="105"/>
      <c r="AH68" s="105"/>
      <c r="AI68" s="105"/>
      <c r="AJ68" s="105"/>
      <c r="AK68" s="105"/>
      <c r="AL68" s="105"/>
      <c r="AM68" s="105"/>
      <c r="AN68" s="105"/>
      <c r="AO68" s="105"/>
      <c r="AP68" s="105"/>
      <c r="AQ68" s="105"/>
      <c r="AR68" s="105"/>
      <c r="AS68" s="105"/>
      <c r="AT68" s="105"/>
      <c r="AU68" s="105"/>
      <c r="AV68" s="105"/>
    </row>
    <row r="69" spans="1:48" outlineLevel="1" x14ac:dyDescent="0.15">
      <c r="A69" s="106">
        <v>52</v>
      </c>
      <c r="B69" s="110" t="s">
        <v>234</v>
      </c>
      <c r="C69" s="131" t="s">
        <v>235</v>
      </c>
      <c r="D69" s="112" t="s">
        <v>145</v>
      </c>
      <c r="E69" s="114">
        <v>479.54999999999995</v>
      </c>
      <c r="F69" s="116"/>
      <c r="G69" s="116">
        <f t="shared" si="1"/>
        <v>0</v>
      </c>
      <c r="H69" s="116">
        <v>0</v>
      </c>
      <c r="I69" s="116">
        <f t="shared" si="4"/>
        <v>0</v>
      </c>
      <c r="J69" s="105"/>
      <c r="K69" s="105"/>
      <c r="L69" s="105"/>
      <c r="M69" s="105"/>
      <c r="N69" s="105"/>
      <c r="O69" s="105"/>
      <c r="P69" s="105"/>
      <c r="Q69" s="105"/>
      <c r="R69" s="105"/>
      <c r="S69" s="105" t="s">
        <v>126</v>
      </c>
      <c r="T69" s="105"/>
      <c r="U69" s="105"/>
      <c r="V69" s="105"/>
      <c r="W69" s="105"/>
      <c r="X69" s="105"/>
      <c r="Y69" s="105"/>
      <c r="Z69" s="105"/>
      <c r="AA69" s="105"/>
      <c r="AB69" s="105"/>
      <c r="AC69" s="105"/>
      <c r="AD69" s="105"/>
      <c r="AE69" s="105"/>
      <c r="AF69" s="105"/>
      <c r="AG69" s="105"/>
      <c r="AH69" s="105"/>
      <c r="AI69" s="105"/>
      <c r="AJ69" s="105"/>
      <c r="AK69" s="105"/>
      <c r="AL69" s="105"/>
      <c r="AM69" s="105"/>
      <c r="AN69" s="105"/>
      <c r="AO69" s="105"/>
      <c r="AP69" s="105"/>
      <c r="AQ69" s="105"/>
      <c r="AR69" s="105"/>
      <c r="AS69" s="105"/>
      <c r="AT69" s="105"/>
      <c r="AU69" s="105"/>
      <c r="AV69" s="105"/>
    </row>
    <row r="70" spans="1:48" outlineLevel="1" x14ac:dyDescent="0.15">
      <c r="A70" s="106">
        <v>53</v>
      </c>
      <c r="B70" s="110" t="s">
        <v>236</v>
      </c>
      <c r="C70" s="131" t="s">
        <v>237</v>
      </c>
      <c r="D70" s="112" t="s">
        <v>145</v>
      </c>
      <c r="E70" s="114">
        <v>1758.1</v>
      </c>
      <c r="F70" s="116"/>
      <c r="G70" s="116">
        <f t="shared" si="1"/>
        <v>0</v>
      </c>
      <c r="H70" s="116">
        <v>0</v>
      </c>
      <c r="I70" s="116">
        <f t="shared" si="4"/>
        <v>0</v>
      </c>
      <c r="J70" s="105"/>
      <c r="K70" s="105"/>
      <c r="L70" s="105"/>
      <c r="M70" s="105"/>
      <c r="N70" s="105"/>
      <c r="O70" s="105"/>
      <c r="P70" s="105"/>
      <c r="Q70" s="105"/>
      <c r="R70" s="105"/>
      <c r="S70" s="105" t="s">
        <v>126</v>
      </c>
      <c r="T70" s="105"/>
      <c r="U70" s="105"/>
      <c r="V70" s="105"/>
      <c r="W70" s="105"/>
      <c r="X70" s="105"/>
      <c r="Y70" s="105"/>
      <c r="Z70" s="105"/>
      <c r="AA70" s="105"/>
      <c r="AB70" s="105"/>
      <c r="AC70" s="105"/>
      <c r="AD70" s="105"/>
      <c r="AE70" s="105"/>
      <c r="AF70" s="105"/>
      <c r="AG70" s="105"/>
      <c r="AH70" s="105"/>
      <c r="AI70" s="105"/>
      <c r="AJ70" s="105"/>
      <c r="AK70" s="105"/>
      <c r="AL70" s="105"/>
      <c r="AM70" s="105"/>
      <c r="AN70" s="105"/>
      <c r="AO70" s="105"/>
      <c r="AP70" s="105"/>
      <c r="AQ70" s="105"/>
      <c r="AR70" s="105"/>
      <c r="AS70" s="105"/>
      <c r="AT70" s="105"/>
      <c r="AU70" s="105"/>
      <c r="AV70" s="105"/>
    </row>
    <row r="71" spans="1:48" outlineLevel="1" x14ac:dyDescent="0.15">
      <c r="A71" s="106">
        <v>54</v>
      </c>
      <c r="B71" s="110" t="s">
        <v>238</v>
      </c>
      <c r="C71" s="131" t="s">
        <v>239</v>
      </c>
      <c r="D71" s="112" t="s">
        <v>145</v>
      </c>
      <c r="E71" s="114">
        <v>1758.1</v>
      </c>
      <c r="F71" s="116"/>
      <c r="G71" s="116">
        <f t="shared" si="1"/>
        <v>0</v>
      </c>
      <c r="H71" s="116">
        <v>0</v>
      </c>
      <c r="I71" s="116">
        <f t="shared" si="4"/>
        <v>0</v>
      </c>
      <c r="J71" s="105"/>
      <c r="K71" s="105"/>
      <c r="L71" s="105"/>
      <c r="M71" s="105"/>
      <c r="N71" s="105"/>
      <c r="O71" s="105"/>
      <c r="P71" s="105"/>
      <c r="Q71" s="105"/>
      <c r="R71" s="105"/>
      <c r="S71" s="105" t="s">
        <v>126</v>
      </c>
      <c r="T71" s="105"/>
      <c r="U71" s="105"/>
      <c r="V71" s="105"/>
      <c r="W71" s="105"/>
      <c r="X71" s="105"/>
      <c r="Y71" s="105"/>
      <c r="Z71" s="105"/>
      <c r="AA71" s="105"/>
      <c r="AB71" s="105"/>
      <c r="AC71" s="105"/>
      <c r="AD71" s="105"/>
      <c r="AE71" s="105"/>
      <c r="AF71" s="105"/>
      <c r="AG71" s="105"/>
      <c r="AH71" s="105"/>
      <c r="AI71" s="105"/>
      <c r="AJ71" s="105"/>
      <c r="AK71" s="105"/>
      <c r="AL71" s="105"/>
      <c r="AM71" s="105"/>
      <c r="AN71" s="105"/>
      <c r="AO71" s="105"/>
      <c r="AP71" s="105"/>
      <c r="AQ71" s="105"/>
      <c r="AR71" s="105"/>
      <c r="AS71" s="105"/>
      <c r="AT71" s="105"/>
      <c r="AU71" s="105"/>
      <c r="AV71" s="105"/>
    </row>
    <row r="72" spans="1:48" outlineLevel="1" x14ac:dyDescent="0.15">
      <c r="A72" s="106">
        <v>55</v>
      </c>
      <c r="B72" s="110" t="s">
        <v>240</v>
      </c>
      <c r="C72" s="131" t="s">
        <v>241</v>
      </c>
      <c r="D72" s="112" t="s">
        <v>145</v>
      </c>
      <c r="E72" s="114">
        <v>251.13</v>
      </c>
      <c r="F72" s="116"/>
      <c r="G72" s="116">
        <f t="shared" ref="G72:G101" si="5">E72*F72</f>
        <v>0</v>
      </c>
      <c r="H72" s="116">
        <v>0</v>
      </c>
      <c r="I72" s="116">
        <f t="shared" si="4"/>
        <v>0</v>
      </c>
      <c r="J72" s="105"/>
      <c r="K72" s="105"/>
      <c r="L72" s="105"/>
      <c r="M72" s="105"/>
      <c r="N72" s="105"/>
      <c r="O72" s="105"/>
      <c r="P72" s="105"/>
      <c r="Q72" s="105"/>
      <c r="R72" s="105"/>
      <c r="S72" s="105" t="s">
        <v>126</v>
      </c>
      <c r="T72" s="105"/>
      <c r="U72" s="105"/>
      <c r="V72" s="105"/>
      <c r="W72" s="105"/>
      <c r="X72" s="105"/>
      <c r="Y72" s="105"/>
      <c r="Z72" s="105"/>
      <c r="AA72" s="105"/>
      <c r="AB72" s="105"/>
      <c r="AC72" s="105"/>
      <c r="AD72" s="105"/>
      <c r="AE72" s="105"/>
      <c r="AF72" s="105"/>
      <c r="AG72" s="105"/>
      <c r="AH72" s="105"/>
      <c r="AI72" s="105"/>
      <c r="AJ72" s="105"/>
      <c r="AK72" s="105"/>
      <c r="AL72" s="105"/>
      <c r="AM72" s="105"/>
      <c r="AN72" s="105"/>
      <c r="AO72" s="105"/>
      <c r="AP72" s="105"/>
      <c r="AQ72" s="105"/>
      <c r="AR72" s="105"/>
      <c r="AS72" s="105"/>
      <c r="AT72" s="105"/>
      <c r="AU72" s="105"/>
      <c r="AV72" s="105"/>
    </row>
    <row r="73" spans="1:48" outlineLevel="1" x14ac:dyDescent="0.15">
      <c r="A73" s="106">
        <v>56</v>
      </c>
      <c r="B73" s="110" t="s">
        <v>242</v>
      </c>
      <c r="C73" s="131" t="s">
        <v>243</v>
      </c>
      <c r="D73" s="112" t="s">
        <v>145</v>
      </c>
      <c r="E73" s="114">
        <v>251.13</v>
      </c>
      <c r="F73" s="116"/>
      <c r="G73" s="116">
        <f t="shared" si="5"/>
        <v>0</v>
      </c>
      <c r="H73" s="116">
        <v>0</v>
      </c>
      <c r="I73" s="116">
        <f t="shared" si="4"/>
        <v>0</v>
      </c>
      <c r="J73" s="105"/>
      <c r="K73" s="105"/>
      <c r="L73" s="105"/>
      <c r="M73" s="105"/>
      <c r="N73" s="105"/>
      <c r="O73" s="105"/>
      <c r="P73" s="105"/>
      <c r="Q73" s="105"/>
      <c r="R73" s="105"/>
      <c r="S73" s="105" t="s">
        <v>126</v>
      </c>
      <c r="T73" s="105"/>
      <c r="U73" s="105"/>
      <c r="V73" s="105"/>
      <c r="W73" s="105"/>
      <c r="X73" s="105"/>
      <c r="Y73" s="105"/>
      <c r="Z73" s="105"/>
      <c r="AA73" s="105"/>
      <c r="AB73" s="105"/>
      <c r="AC73" s="105"/>
      <c r="AD73" s="105"/>
      <c r="AE73" s="105"/>
      <c r="AF73" s="105"/>
      <c r="AG73" s="105"/>
      <c r="AH73" s="105"/>
      <c r="AI73" s="105"/>
      <c r="AJ73" s="105"/>
      <c r="AK73" s="105"/>
      <c r="AL73" s="105"/>
      <c r="AM73" s="105"/>
      <c r="AN73" s="105"/>
      <c r="AO73" s="105"/>
      <c r="AP73" s="105"/>
      <c r="AQ73" s="105"/>
      <c r="AR73" s="105"/>
      <c r="AS73" s="105"/>
      <c r="AT73" s="105"/>
      <c r="AU73" s="105"/>
      <c r="AV73" s="105"/>
    </row>
    <row r="74" spans="1:48" outlineLevel="1" x14ac:dyDescent="0.15">
      <c r="A74" s="106">
        <v>57</v>
      </c>
      <c r="B74" s="110" t="s">
        <v>244</v>
      </c>
      <c r="C74" s="131" t="s">
        <v>245</v>
      </c>
      <c r="D74" s="112" t="s">
        <v>145</v>
      </c>
      <c r="E74" s="114">
        <v>1303.636</v>
      </c>
      <c r="F74" s="116"/>
      <c r="G74" s="116">
        <f t="shared" si="5"/>
        <v>0</v>
      </c>
      <c r="H74" s="116">
        <v>0</v>
      </c>
      <c r="I74" s="116">
        <f t="shared" si="4"/>
        <v>0</v>
      </c>
      <c r="J74" s="105"/>
      <c r="K74" s="105"/>
      <c r="L74" s="105"/>
      <c r="M74" s="105"/>
      <c r="N74" s="105"/>
      <c r="O74" s="105"/>
      <c r="P74" s="105"/>
      <c r="Q74" s="105"/>
      <c r="R74" s="105"/>
      <c r="S74" s="105" t="s">
        <v>126</v>
      </c>
      <c r="T74" s="105"/>
      <c r="U74" s="105"/>
      <c r="V74" s="105"/>
      <c r="W74" s="105"/>
      <c r="X74" s="105"/>
      <c r="Y74" s="105"/>
      <c r="Z74" s="105"/>
      <c r="AA74" s="105"/>
      <c r="AB74" s="105"/>
      <c r="AC74" s="105"/>
      <c r="AD74" s="105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5"/>
      <c r="AP74" s="105"/>
      <c r="AQ74" s="105"/>
      <c r="AR74" s="105"/>
      <c r="AS74" s="105"/>
      <c r="AT74" s="105"/>
      <c r="AU74" s="105"/>
      <c r="AV74" s="105"/>
    </row>
    <row r="75" spans="1:48" outlineLevel="1" x14ac:dyDescent="0.15">
      <c r="A75" s="106">
        <v>58</v>
      </c>
      <c r="B75" s="110" t="s">
        <v>246</v>
      </c>
      <c r="C75" s="131" t="s">
        <v>247</v>
      </c>
      <c r="D75" s="112" t="s">
        <v>145</v>
      </c>
      <c r="E75" s="114">
        <v>1303.3679999999999</v>
      </c>
      <c r="F75" s="116"/>
      <c r="G75" s="116">
        <f t="shared" si="5"/>
        <v>0</v>
      </c>
      <c r="H75" s="116">
        <v>0</v>
      </c>
      <c r="I75" s="116">
        <f t="shared" si="4"/>
        <v>0</v>
      </c>
      <c r="J75" s="105"/>
      <c r="K75" s="105"/>
      <c r="L75" s="105"/>
      <c r="M75" s="105"/>
      <c r="N75" s="105"/>
      <c r="O75" s="105"/>
      <c r="P75" s="105"/>
      <c r="Q75" s="105"/>
      <c r="R75" s="105"/>
      <c r="S75" s="105" t="s">
        <v>126</v>
      </c>
      <c r="T75" s="105"/>
      <c r="U75" s="105"/>
      <c r="V75" s="105"/>
      <c r="W75" s="105"/>
      <c r="X75" s="105"/>
      <c r="Y75" s="105"/>
      <c r="Z75" s="105"/>
      <c r="AA75" s="105"/>
      <c r="AB75" s="105"/>
      <c r="AC75" s="105"/>
      <c r="AD75" s="105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5"/>
      <c r="AP75" s="105"/>
      <c r="AQ75" s="105"/>
      <c r="AR75" s="105"/>
      <c r="AS75" s="105"/>
      <c r="AT75" s="105"/>
      <c r="AU75" s="105"/>
      <c r="AV75" s="105"/>
    </row>
    <row r="76" spans="1:48" outlineLevel="1" x14ac:dyDescent="0.15">
      <c r="A76" s="106">
        <v>59</v>
      </c>
      <c r="B76" s="110" t="s">
        <v>238</v>
      </c>
      <c r="C76" s="131" t="s">
        <v>239</v>
      </c>
      <c r="D76" s="112" t="s">
        <v>145</v>
      </c>
      <c r="E76" s="114">
        <v>1303.3679999999999</v>
      </c>
      <c r="F76" s="116"/>
      <c r="G76" s="116">
        <f t="shared" si="5"/>
        <v>0</v>
      </c>
      <c r="H76" s="116">
        <v>0</v>
      </c>
      <c r="I76" s="116">
        <f t="shared" si="4"/>
        <v>0</v>
      </c>
      <c r="J76" s="105"/>
      <c r="K76" s="105"/>
      <c r="L76" s="105"/>
      <c r="M76" s="105"/>
      <c r="N76" s="105"/>
      <c r="O76" s="105"/>
      <c r="P76" s="105"/>
      <c r="Q76" s="105"/>
      <c r="R76" s="105"/>
      <c r="S76" s="105" t="s">
        <v>126</v>
      </c>
      <c r="T76" s="105"/>
      <c r="U76" s="105"/>
      <c r="V76" s="105"/>
      <c r="W76" s="105"/>
      <c r="X76" s="105"/>
      <c r="Y76" s="105"/>
      <c r="Z76" s="105"/>
      <c r="AA76" s="105"/>
      <c r="AB76" s="105"/>
      <c r="AC76" s="105"/>
      <c r="AD76" s="105"/>
      <c r="AE76" s="105"/>
      <c r="AF76" s="105"/>
      <c r="AG76" s="105"/>
      <c r="AH76" s="105"/>
      <c r="AI76" s="105"/>
      <c r="AJ76" s="105"/>
      <c r="AK76" s="105"/>
      <c r="AL76" s="105"/>
      <c r="AM76" s="105"/>
      <c r="AN76" s="105"/>
      <c r="AO76" s="105"/>
      <c r="AP76" s="105"/>
      <c r="AQ76" s="105"/>
      <c r="AR76" s="105"/>
      <c r="AS76" s="105"/>
      <c r="AT76" s="105"/>
      <c r="AU76" s="105"/>
      <c r="AV76" s="105"/>
    </row>
    <row r="77" spans="1:48" outlineLevel="1" x14ac:dyDescent="0.15">
      <c r="A77" s="106">
        <v>60</v>
      </c>
      <c r="B77" s="110" t="s">
        <v>248</v>
      </c>
      <c r="C77" s="131" t="s">
        <v>249</v>
      </c>
      <c r="D77" s="112" t="s">
        <v>125</v>
      </c>
      <c r="E77" s="114">
        <v>28.035</v>
      </c>
      <c r="F77" s="116"/>
      <c r="G77" s="116">
        <f t="shared" si="5"/>
        <v>0</v>
      </c>
      <c r="H77" s="116">
        <v>8.9999999999999998E-4</v>
      </c>
      <c r="I77" s="116">
        <f t="shared" si="4"/>
        <v>2.5229999999999999E-2</v>
      </c>
      <c r="J77" s="105"/>
      <c r="K77" s="105"/>
      <c r="L77" s="105"/>
      <c r="M77" s="105"/>
      <c r="N77" s="105"/>
      <c r="O77" s="105"/>
      <c r="P77" s="105"/>
      <c r="Q77" s="105"/>
      <c r="R77" s="105"/>
      <c r="S77" s="105" t="s">
        <v>126</v>
      </c>
      <c r="T77" s="105"/>
      <c r="U77" s="105"/>
      <c r="V77" s="105"/>
      <c r="W77" s="105"/>
      <c r="X77" s="105"/>
      <c r="Y77" s="105"/>
      <c r="Z77" s="105"/>
      <c r="AA77" s="105"/>
      <c r="AB77" s="105"/>
      <c r="AC77" s="105"/>
      <c r="AD77" s="105"/>
      <c r="AE77" s="105"/>
      <c r="AF77" s="105"/>
      <c r="AG77" s="105"/>
      <c r="AH77" s="105"/>
      <c r="AI77" s="105"/>
      <c r="AJ77" s="105"/>
      <c r="AK77" s="105"/>
      <c r="AL77" s="105"/>
      <c r="AM77" s="105"/>
      <c r="AN77" s="105"/>
      <c r="AO77" s="105"/>
      <c r="AP77" s="105"/>
      <c r="AQ77" s="105"/>
      <c r="AR77" s="105"/>
      <c r="AS77" s="105"/>
      <c r="AT77" s="105"/>
      <c r="AU77" s="105"/>
      <c r="AV77" s="105"/>
    </row>
    <row r="78" spans="1:48" outlineLevel="1" x14ac:dyDescent="0.15">
      <c r="A78" s="106">
        <v>61</v>
      </c>
      <c r="B78" s="110" t="s">
        <v>250</v>
      </c>
      <c r="C78" s="131" t="s">
        <v>251</v>
      </c>
      <c r="D78" s="112" t="s">
        <v>252</v>
      </c>
      <c r="E78" s="114">
        <v>1</v>
      </c>
      <c r="F78" s="116"/>
      <c r="G78" s="116">
        <f t="shared" si="5"/>
        <v>0</v>
      </c>
      <c r="H78" s="116">
        <v>0</v>
      </c>
      <c r="I78" s="116">
        <f t="shared" si="4"/>
        <v>0</v>
      </c>
      <c r="J78" s="105"/>
      <c r="K78" s="105"/>
      <c r="L78" s="105"/>
      <c r="M78" s="105"/>
      <c r="N78" s="105"/>
      <c r="O78" s="105"/>
      <c r="P78" s="105"/>
      <c r="Q78" s="105"/>
      <c r="R78" s="105"/>
      <c r="S78" s="105" t="s">
        <v>126</v>
      </c>
      <c r="T78" s="105"/>
      <c r="U78" s="105"/>
      <c r="V78" s="105"/>
      <c r="W78" s="105"/>
      <c r="X78" s="105"/>
      <c r="Y78" s="105"/>
      <c r="Z78" s="105"/>
      <c r="AA78" s="105"/>
      <c r="AB78" s="105"/>
      <c r="AC78" s="105"/>
      <c r="AD78" s="105"/>
      <c r="AE78" s="105"/>
      <c r="AF78" s="105"/>
      <c r="AG78" s="105"/>
      <c r="AH78" s="105"/>
      <c r="AI78" s="105"/>
      <c r="AJ78" s="105"/>
      <c r="AK78" s="105"/>
      <c r="AL78" s="105"/>
      <c r="AM78" s="105"/>
      <c r="AN78" s="105"/>
      <c r="AO78" s="105"/>
      <c r="AP78" s="105"/>
      <c r="AQ78" s="105"/>
      <c r="AR78" s="105"/>
      <c r="AS78" s="105"/>
      <c r="AT78" s="105"/>
      <c r="AU78" s="105"/>
      <c r="AV78" s="105"/>
    </row>
    <row r="79" spans="1:48" outlineLevel="1" x14ac:dyDescent="0.15">
      <c r="A79" s="106">
        <v>62</v>
      </c>
      <c r="B79" s="110" t="s">
        <v>253</v>
      </c>
      <c r="C79" s="131" t="s">
        <v>254</v>
      </c>
      <c r="D79" s="112" t="s">
        <v>174</v>
      </c>
      <c r="E79" s="114">
        <v>219.74</v>
      </c>
      <c r="F79" s="116"/>
      <c r="G79" s="116">
        <f t="shared" si="5"/>
        <v>0</v>
      </c>
      <c r="H79" s="116">
        <v>0</v>
      </c>
      <c r="I79" s="116">
        <f t="shared" si="4"/>
        <v>0</v>
      </c>
      <c r="J79" s="105"/>
      <c r="K79" s="105"/>
      <c r="L79" s="105"/>
      <c r="M79" s="105"/>
      <c r="N79" s="105"/>
      <c r="O79" s="105"/>
      <c r="P79" s="105"/>
      <c r="Q79" s="105"/>
      <c r="R79" s="105"/>
      <c r="S79" s="105" t="s">
        <v>126</v>
      </c>
      <c r="T79" s="105"/>
      <c r="U79" s="105"/>
      <c r="V79" s="105"/>
      <c r="W79" s="105"/>
      <c r="X79" s="105"/>
      <c r="Y79" s="105"/>
      <c r="Z79" s="105"/>
      <c r="AA79" s="105"/>
      <c r="AB79" s="105"/>
      <c r="AC79" s="105"/>
      <c r="AD79" s="105"/>
      <c r="AE79" s="105"/>
      <c r="AF79" s="105"/>
      <c r="AG79" s="105"/>
      <c r="AH79" s="105"/>
      <c r="AI79" s="105"/>
      <c r="AJ79" s="105"/>
      <c r="AK79" s="105"/>
      <c r="AL79" s="105"/>
      <c r="AM79" s="105"/>
      <c r="AN79" s="105"/>
      <c r="AO79" s="105"/>
      <c r="AP79" s="105"/>
      <c r="AQ79" s="105"/>
      <c r="AR79" s="105"/>
      <c r="AS79" s="105"/>
      <c r="AT79" s="105"/>
      <c r="AU79" s="105"/>
      <c r="AV79" s="105"/>
    </row>
    <row r="80" spans="1:48" outlineLevel="1" x14ac:dyDescent="0.15">
      <c r="A80" s="106">
        <v>63</v>
      </c>
      <c r="B80" s="110" t="s">
        <v>255</v>
      </c>
      <c r="C80" s="131" t="s">
        <v>256</v>
      </c>
      <c r="D80" s="112" t="s">
        <v>174</v>
      </c>
      <c r="E80" s="114">
        <v>147.72</v>
      </c>
      <c r="F80" s="116"/>
      <c r="G80" s="116">
        <f t="shared" si="5"/>
        <v>0</v>
      </c>
      <c r="H80" s="116">
        <v>0</v>
      </c>
      <c r="I80" s="116">
        <f t="shared" si="4"/>
        <v>0</v>
      </c>
      <c r="J80" s="105"/>
      <c r="K80" s="105"/>
      <c r="L80" s="105"/>
      <c r="M80" s="105"/>
      <c r="N80" s="105"/>
      <c r="O80" s="105"/>
      <c r="P80" s="105"/>
      <c r="Q80" s="105"/>
      <c r="R80" s="105"/>
      <c r="S80" s="105" t="s">
        <v>126</v>
      </c>
      <c r="T80" s="105"/>
      <c r="U80" s="105"/>
      <c r="V80" s="105"/>
      <c r="W80" s="105"/>
      <c r="X80" s="105"/>
      <c r="Y80" s="105"/>
      <c r="Z80" s="105"/>
      <c r="AA80" s="105"/>
      <c r="AB80" s="105"/>
      <c r="AC80" s="105"/>
      <c r="AD80" s="105"/>
      <c r="AE80" s="105"/>
      <c r="AF80" s="105"/>
      <c r="AG80" s="105"/>
      <c r="AH80" s="105"/>
      <c r="AI80" s="105"/>
      <c r="AJ80" s="105"/>
      <c r="AK80" s="105"/>
      <c r="AL80" s="105"/>
      <c r="AM80" s="105"/>
      <c r="AN80" s="105"/>
      <c r="AO80" s="105"/>
      <c r="AP80" s="105"/>
      <c r="AQ80" s="105"/>
      <c r="AR80" s="105"/>
      <c r="AS80" s="105"/>
      <c r="AT80" s="105"/>
      <c r="AU80" s="105"/>
      <c r="AV80" s="105"/>
    </row>
    <row r="81" spans="1:48" outlineLevel="1" x14ac:dyDescent="0.15">
      <c r="A81" s="106">
        <v>64</v>
      </c>
      <c r="B81" s="110" t="s">
        <v>257</v>
      </c>
      <c r="C81" s="131" t="s">
        <v>258</v>
      </c>
      <c r="D81" s="112" t="s">
        <v>174</v>
      </c>
      <c r="E81" s="114">
        <v>170</v>
      </c>
      <c r="F81" s="116"/>
      <c r="G81" s="116">
        <f t="shared" si="5"/>
        <v>0</v>
      </c>
      <c r="H81" s="116">
        <v>0</v>
      </c>
      <c r="I81" s="116">
        <f t="shared" si="4"/>
        <v>0</v>
      </c>
      <c r="J81" s="105"/>
      <c r="K81" s="105"/>
      <c r="L81" s="105"/>
      <c r="M81" s="105"/>
      <c r="N81" s="105"/>
      <c r="O81" s="105"/>
      <c r="P81" s="105"/>
      <c r="Q81" s="105"/>
      <c r="R81" s="105"/>
      <c r="S81" s="105" t="s">
        <v>126</v>
      </c>
      <c r="T81" s="105"/>
      <c r="U81" s="105"/>
      <c r="V81" s="105"/>
      <c r="W81" s="105"/>
      <c r="X81" s="105"/>
      <c r="Y81" s="105"/>
      <c r="Z81" s="105"/>
      <c r="AA81" s="105"/>
      <c r="AB81" s="105"/>
      <c r="AC81" s="105"/>
      <c r="AD81" s="105"/>
      <c r="AE81" s="105"/>
      <c r="AF81" s="105"/>
      <c r="AG81" s="105"/>
      <c r="AH81" s="105"/>
      <c r="AI81" s="105"/>
      <c r="AJ81" s="105"/>
      <c r="AK81" s="105"/>
      <c r="AL81" s="105"/>
      <c r="AM81" s="105"/>
      <c r="AN81" s="105"/>
      <c r="AO81" s="105"/>
      <c r="AP81" s="105"/>
      <c r="AQ81" s="105"/>
      <c r="AR81" s="105"/>
      <c r="AS81" s="105"/>
      <c r="AT81" s="105"/>
      <c r="AU81" s="105"/>
      <c r="AV81" s="105"/>
    </row>
    <row r="82" spans="1:48" outlineLevel="1" x14ac:dyDescent="0.15">
      <c r="A82" s="106">
        <v>65</v>
      </c>
      <c r="B82" s="110" t="s">
        <v>259</v>
      </c>
      <c r="C82" s="131" t="s">
        <v>260</v>
      </c>
      <c r="D82" s="112" t="s">
        <v>174</v>
      </c>
      <c r="E82" s="114">
        <v>41.28</v>
      </c>
      <c r="F82" s="116"/>
      <c r="G82" s="116">
        <f t="shared" si="5"/>
        <v>0</v>
      </c>
      <c r="H82" s="116">
        <v>0</v>
      </c>
      <c r="I82" s="116">
        <f t="shared" si="4"/>
        <v>0</v>
      </c>
      <c r="J82" s="105"/>
      <c r="K82" s="105"/>
      <c r="L82" s="105"/>
      <c r="M82" s="105"/>
      <c r="N82" s="105"/>
      <c r="O82" s="105"/>
      <c r="P82" s="105"/>
      <c r="Q82" s="105"/>
      <c r="R82" s="105"/>
      <c r="S82" s="105" t="s">
        <v>126</v>
      </c>
      <c r="T82" s="105"/>
      <c r="U82" s="105"/>
      <c r="V82" s="105"/>
      <c r="W82" s="105"/>
      <c r="X82" s="105"/>
      <c r="Y82" s="105"/>
      <c r="Z82" s="105"/>
      <c r="AA82" s="105"/>
      <c r="AB82" s="105"/>
      <c r="AC82" s="105"/>
      <c r="AD82" s="105"/>
      <c r="AE82" s="105"/>
      <c r="AF82" s="105"/>
      <c r="AG82" s="105"/>
      <c r="AH82" s="105"/>
      <c r="AI82" s="105"/>
      <c r="AJ82" s="105"/>
      <c r="AK82" s="105"/>
      <c r="AL82" s="105"/>
      <c r="AM82" s="105"/>
      <c r="AN82" s="105"/>
      <c r="AO82" s="105"/>
      <c r="AP82" s="105"/>
      <c r="AQ82" s="105"/>
      <c r="AR82" s="105"/>
      <c r="AS82" s="105"/>
      <c r="AT82" s="105"/>
      <c r="AU82" s="105"/>
      <c r="AV82" s="105"/>
    </row>
    <row r="83" spans="1:48" outlineLevel="1" x14ac:dyDescent="0.15">
      <c r="A83" s="106">
        <v>66</v>
      </c>
      <c r="B83" s="110" t="s">
        <v>193</v>
      </c>
      <c r="C83" s="131" t="s">
        <v>261</v>
      </c>
      <c r="D83" s="112" t="s">
        <v>195</v>
      </c>
      <c r="E83" s="114">
        <v>300</v>
      </c>
      <c r="F83" s="116"/>
      <c r="G83" s="116">
        <f t="shared" si="5"/>
        <v>0</v>
      </c>
      <c r="H83" s="116">
        <v>0</v>
      </c>
      <c r="I83" s="116">
        <f t="shared" si="4"/>
        <v>0</v>
      </c>
      <c r="J83" s="105"/>
      <c r="K83" s="105"/>
      <c r="L83" s="105"/>
      <c r="M83" s="105"/>
      <c r="N83" s="105"/>
      <c r="O83" s="105"/>
      <c r="P83" s="105"/>
      <c r="Q83" s="105"/>
      <c r="R83" s="105"/>
      <c r="S83" s="105" t="s">
        <v>126</v>
      </c>
      <c r="T83" s="105"/>
      <c r="U83" s="105"/>
      <c r="V83" s="105"/>
      <c r="W83" s="105"/>
      <c r="X83" s="105"/>
      <c r="Y83" s="105"/>
      <c r="Z83" s="105"/>
      <c r="AA83" s="105"/>
      <c r="AB83" s="105"/>
      <c r="AC83" s="105"/>
      <c r="AD83" s="105"/>
      <c r="AE83" s="105"/>
      <c r="AF83" s="105"/>
      <c r="AG83" s="105"/>
      <c r="AH83" s="105"/>
      <c r="AI83" s="105"/>
      <c r="AJ83" s="105"/>
      <c r="AK83" s="105"/>
      <c r="AL83" s="105"/>
      <c r="AM83" s="105"/>
      <c r="AN83" s="105"/>
      <c r="AO83" s="105"/>
      <c r="AP83" s="105"/>
      <c r="AQ83" s="105"/>
      <c r="AR83" s="105"/>
      <c r="AS83" s="105"/>
      <c r="AT83" s="105"/>
      <c r="AU83" s="105"/>
      <c r="AV83" s="105"/>
    </row>
    <row r="84" spans="1:48" outlineLevel="1" x14ac:dyDescent="0.15">
      <c r="A84" s="106">
        <v>67</v>
      </c>
      <c r="B84" s="110" t="s">
        <v>262</v>
      </c>
      <c r="C84" s="131" t="s">
        <v>263</v>
      </c>
      <c r="D84" s="112" t="s">
        <v>264</v>
      </c>
      <c r="E84" s="114">
        <v>6</v>
      </c>
      <c r="F84" s="116"/>
      <c r="G84" s="116">
        <f t="shared" si="5"/>
        <v>0</v>
      </c>
      <c r="H84" s="116">
        <v>0</v>
      </c>
      <c r="I84" s="116">
        <f t="shared" si="4"/>
        <v>0</v>
      </c>
      <c r="J84" s="105"/>
      <c r="K84" s="105"/>
      <c r="L84" s="105"/>
      <c r="M84" s="105"/>
      <c r="N84" s="105"/>
      <c r="O84" s="105"/>
      <c r="P84" s="105"/>
      <c r="Q84" s="105"/>
      <c r="R84" s="105"/>
      <c r="S84" s="105" t="s">
        <v>126</v>
      </c>
      <c r="T84" s="105"/>
      <c r="U84" s="105"/>
      <c r="V84" s="105"/>
      <c r="W84" s="105"/>
      <c r="X84" s="105"/>
      <c r="Y84" s="105"/>
      <c r="Z84" s="105"/>
      <c r="AA84" s="105"/>
      <c r="AB84" s="105"/>
      <c r="AC84" s="105"/>
      <c r="AD84" s="105"/>
      <c r="AE84" s="105"/>
      <c r="AF84" s="105"/>
      <c r="AG84" s="105"/>
      <c r="AH84" s="105"/>
      <c r="AI84" s="105"/>
      <c r="AJ84" s="105"/>
      <c r="AK84" s="105"/>
      <c r="AL84" s="105"/>
      <c r="AM84" s="105"/>
      <c r="AN84" s="105"/>
      <c r="AO84" s="105"/>
      <c r="AP84" s="105"/>
      <c r="AQ84" s="105"/>
      <c r="AR84" s="105"/>
      <c r="AS84" s="105"/>
      <c r="AT84" s="105"/>
      <c r="AU84" s="105"/>
      <c r="AV84" s="105"/>
    </row>
    <row r="85" spans="1:48" outlineLevel="1" x14ac:dyDescent="0.15">
      <c r="A85" s="106">
        <v>68</v>
      </c>
      <c r="B85" s="110" t="s">
        <v>265</v>
      </c>
      <c r="C85" s="131" t="s">
        <v>266</v>
      </c>
      <c r="D85" s="112" t="s">
        <v>264</v>
      </c>
      <c r="E85" s="114">
        <v>4</v>
      </c>
      <c r="F85" s="116"/>
      <c r="G85" s="116">
        <f t="shared" si="5"/>
        <v>0</v>
      </c>
      <c r="H85" s="116">
        <v>0</v>
      </c>
      <c r="I85" s="116">
        <f t="shared" si="4"/>
        <v>0</v>
      </c>
      <c r="J85" s="105"/>
      <c r="K85" s="105"/>
      <c r="L85" s="105"/>
      <c r="M85" s="105"/>
      <c r="N85" s="105"/>
      <c r="O85" s="105"/>
      <c r="P85" s="105"/>
      <c r="Q85" s="105"/>
      <c r="R85" s="105"/>
      <c r="S85" s="105" t="s">
        <v>126</v>
      </c>
      <c r="T85" s="105"/>
      <c r="U85" s="105"/>
      <c r="V85" s="105"/>
      <c r="W85" s="105"/>
      <c r="X85" s="105"/>
      <c r="Y85" s="105"/>
      <c r="Z85" s="105"/>
      <c r="AA85" s="105"/>
      <c r="AB85" s="105"/>
      <c r="AC85" s="105"/>
      <c r="AD85" s="105"/>
      <c r="AE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5"/>
      <c r="AP85" s="105"/>
      <c r="AQ85" s="105"/>
      <c r="AR85" s="105"/>
      <c r="AS85" s="105"/>
      <c r="AT85" s="105"/>
      <c r="AU85" s="105"/>
      <c r="AV85" s="105"/>
    </row>
    <row r="86" spans="1:48" outlineLevel="1" x14ac:dyDescent="0.15">
      <c r="A86" s="106">
        <v>69</v>
      </c>
      <c r="B86" s="110" t="s">
        <v>267</v>
      </c>
      <c r="C86" s="131" t="s">
        <v>268</v>
      </c>
      <c r="D86" s="112" t="s">
        <v>264</v>
      </c>
      <c r="E86" s="114">
        <v>2</v>
      </c>
      <c r="F86" s="116"/>
      <c r="G86" s="116">
        <f t="shared" si="5"/>
        <v>0</v>
      </c>
      <c r="H86" s="116">
        <v>0</v>
      </c>
      <c r="I86" s="116">
        <f t="shared" si="4"/>
        <v>0</v>
      </c>
      <c r="J86" s="105"/>
      <c r="K86" s="105"/>
      <c r="L86" s="105"/>
      <c r="M86" s="105"/>
      <c r="N86" s="105"/>
      <c r="O86" s="105"/>
      <c r="P86" s="105"/>
      <c r="Q86" s="105"/>
      <c r="R86" s="105"/>
      <c r="S86" s="105" t="s">
        <v>126</v>
      </c>
      <c r="T86" s="105"/>
      <c r="U86" s="105"/>
      <c r="V86" s="105"/>
      <c r="W86" s="105"/>
      <c r="X86" s="105"/>
      <c r="Y86" s="105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</row>
    <row r="87" spans="1:48" outlineLevel="1" x14ac:dyDescent="0.15">
      <c r="A87" s="106">
        <v>70</v>
      </c>
      <c r="B87" s="110" t="s">
        <v>269</v>
      </c>
      <c r="C87" s="131" t="s">
        <v>270</v>
      </c>
      <c r="D87" s="112" t="s">
        <v>264</v>
      </c>
      <c r="E87" s="114">
        <v>6</v>
      </c>
      <c r="F87" s="116"/>
      <c r="G87" s="116">
        <f t="shared" si="5"/>
        <v>0</v>
      </c>
      <c r="H87" s="116">
        <v>0</v>
      </c>
      <c r="I87" s="116">
        <f t="shared" si="4"/>
        <v>0</v>
      </c>
      <c r="J87" s="105"/>
      <c r="K87" s="105"/>
      <c r="L87" s="105"/>
      <c r="M87" s="105"/>
      <c r="N87" s="105"/>
      <c r="O87" s="105"/>
      <c r="P87" s="105"/>
      <c r="Q87" s="105"/>
      <c r="R87" s="105"/>
      <c r="S87" s="105" t="s">
        <v>126</v>
      </c>
      <c r="T87" s="105"/>
      <c r="U87" s="105"/>
      <c r="V87" s="105"/>
      <c r="W87" s="105"/>
      <c r="X87" s="105"/>
      <c r="Y87" s="105"/>
      <c r="Z87" s="105"/>
      <c r="AA87" s="105"/>
      <c r="AB87" s="105"/>
      <c r="AC87" s="105"/>
      <c r="AD87" s="105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5"/>
      <c r="AP87" s="105"/>
      <c r="AQ87" s="105"/>
      <c r="AR87" s="105"/>
      <c r="AS87" s="105"/>
      <c r="AT87" s="105"/>
      <c r="AU87" s="105"/>
      <c r="AV87" s="105"/>
    </row>
    <row r="88" spans="1:48" outlineLevel="1" x14ac:dyDescent="0.15">
      <c r="A88" s="106">
        <v>71</v>
      </c>
      <c r="B88" s="110" t="s">
        <v>271</v>
      </c>
      <c r="C88" s="131" t="s">
        <v>272</v>
      </c>
      <c r="D88" s="112" t="s">
        <v>156</v>
      </c>
      <c r="E88" s="114">
        <v>6</v>
      </c>
      <c r="F88" s="116"/>
      <c r="G88" s="116">
        <f t="shared" si="5"/>
        <v>0</v>
      </c>
      <c r="H88" s="116">
        <v>0</v>
      </c>
      <c r="I88" s="116">
        <f t="shared" si="4"/>
        <v>0</v>
      </c>
      <c r="J88" s="105"/>
      <c r="K88" s="105"/>
      <c r="L88" s="105"/>
      <c r="M88" s="105"/>
      <c r="N88" s="105"/>
      <c r="O88" s="105"/>
      <c r="P88" s="105"/>
      <c r="Q88" s="105"/>
      <c r="R88" s="105"/>
      <c r="S88" s="105" t="s">
        <v>126</v>
      </c>
      <c r="T88" s="105"/>
      <c r="U88" s="105"/>
      <c r="V88" s="105"/>
      <c r="W88" s="105"/>
      <c r="X88" s="105"/>
      <c r="Y88" s="105"/>
      <c r="Z88" s="105"/>
      <c r="AA88" s="105"/>
      <c r="AB88" s="105"/>
      <c r="AC88" s="105"/>
      <c r="AD88" s="105"/>
      <c r="AE88" s="105"/>
      <c r="AF88" s="105"/>
      <c r="AG88" s="105"/>
      <c r="AH88" s="105"/>
      <c r="AI88" s="105"/>
      <c r="AJ88" s="105"/>
      <c r="AK88" s="105"/>
      <c r="AL88" s="105"/>
      <c r="AM88" s="105"/>
      <c r="AN88" s="105"/>
      <c r="AO88" s="105"/>
      <c r="AP88" s="105"/>
      <c r="AQ88" s="105"/>
      <c r="AR88" s="105"/>
      <c r="AS88" s="105"/>
      <c r="AT88" s="105"/>
      <c r="AU88" s="105"/>
      <c r="AV88" s="105"/>
    </row>
    <row r="89" spans="1:48" outlineLevel="1" x14ac:dyDescent="0.15">
      <c r="A89" s="106">
        <v>72</v>
      </c>
      <c r="B89" s="110" t="s">
        <v>273</v>
      </c>
      <c r="C89" s="131" t="s">
        <v>274</v>
      </c>
      <c r="D89" s="112" t="s">
        <v>145</v>
      </c>
      <c r="E89" s="114">
        <v>32.130000000000003</v>
      </c>
      <c r="F89" s="116"/>
      <c r="G89" s="116">
        <f t="shared" si="5"/>
        <v>0</v>
      </c>
      <c r="H89" s="116">
        <v>0</v>
      </c>
      <c r="I89" s="116">
        <f t="shared" si="4"/>
        <v>0</v>
      </c>
      <c r="J89" s="105"/>
      <c r="K89" s="105"/>
      <c r="L89" s="105"/>
      <c r="M89" s="105"/>
      <c r="N89" s="105"/>
      <c r="O89" s="105"/>
      <c r="P89" s="105"/>
      <c r="Q89" s="105"/>
      <c r="R89" s="105"/>
      <c r="S89" s="105" t="s">
        <v>126</v>
      </c>
      <c r="T89" s="105"/>
      <c r="U89" s="105"/>
      <c r="V89" s="105"/>
      <c r="W89" s="105"/>
      <c r="X89" s="105"/>
      <c r="Y89" s="105"/>
      <c r="Z89" s="105"/>
      <c r="AA89" s="105"/>
      <c r="AB89" s="105"/>
      <c r="AC89" s="105"/>
      <c r="AD89" s="105"/>
      <c r="AE89" s="105"/>
      <c r="AF89" s="105"/>
      <c r="AG89" s="105"/>
      <c r="AH89" s="105"/>
      <c r="AI89" s="105"/>
      <c r="AJ89" s="105"/>
      <c r="AK89" s="105"/>
      <c r="AL89" s="105"/>
      <c r="AM89" s="105"/>
      <c r="AN89" s="105"/>
      <c r="AO89" s="105"/>
      <c r="AP89" s="105"/>
      <c r="AQ89" s="105"/>
      <c r="AR89" s="105"/>
      <c r="AS89" s="105"/>
      <c r="AT89" s="105"/>
      <c r="AU89" s="105"/>
      <c r="AV89" s="105"/>
    </row>
    <row r="90" spans="1:48" outlineLevel="1" x14ac:dyDescent="0.15">
      <c r="A90" s="106">
        <v>73</v>
      </c>
      <c r="B90" s="110" t="s">
        <v>275</v>
      </c>
      <c r="C90" s="131" t="s">
        <v>276</v>
      </c>
      <c r="D90" s="112" t="s">
        <v>145</v>
      </c>
      <c r="E90" s="114">
        <v>91.55</v>
      </c>
      <c r="F90" s="116"/>
      <c r="G90" s="116">
        <f t="shared" si="5"/>
        <v>0</v>
      </c>
      <c r="H90" s="116">
        <v>0</v>
      </c>
      <c r="I90" s="116">
        <f t="shared" si="4"/>
        <v>0</v>
      </c>
      <c r="J90" s="105"/>
      <c r="K90" s="105"/>
      <c r="L90" s="105"/>
      <c r="M90" s="105"/>
      <c r="N90" s="105"/>
      <c r="O90" s="105"/>
      <c r="P90" s="105"/>
      <c r="Q90" s="105"/>
      <c r="R90" s="105"/>
      <c r="S90" s="105" t="s">
        <v>126</v>
      </c>
      <c r="T90" s="105"/>
      <c r="U90" s="105"/>
      <c r="V90" s="105"/>
      <c r="W90" s="105"/>
      <c r="X90" s="105"/>
      <c r="Y90" s="105"/>
      <c r="Z90" s="105"/>
      <c r="AA90" s="105"/>
      <c r="AB90" s="105"/>
      <c r="AC90" s="105"/>
      <c r="AD90" s="105"/>
      <c r="AE90" s="105"/>
      <c r="AF90" s="105"/>
      <c r="AG90" s="105"/>
      <c r="AH90" s="105"/>
      <c r="AI90" s="105"/>
      <c r="AJ90" s="105"/>
      <c r="AK90" s="105"/>
      <c r="AL90" s="105"/>
      <c r="AM90" s="105"/>
      <c r="AN90" s="105"/>
      <c r="AO90" s="105"/>
      <c r="AP90" s="105"/>
      <c r="AQ90" s="105"/>
      <c r="AR90" s="105"/>
      <c r="AS90" s="105"/>
      <c r="AT90" s="105"/>
      <c r="AU90" s="105"/>
      <c r="AV90" s="105"/>
    </row>
    <row r="91" spans="1:48" outlineLevel="1" x14ac:dyDescent="0.15">
      <c r="A91" s="106">
        <v>74</v>
      </c>
      <c r="B91" s="110" t="s">
        <v>277</v>
      </c>
      <c r="C91" s="131" t="s">
        <v>278</v>
      </c>
      <c r="D91" s="112" t="s">
        <v>174</v>
      </c>
      <c r="E91" s="114">
        <v>114.34</v>
      </c>
      <c r="F91" s="116"/>
      <c r="G91" s="116">
        <f t="shared" si="5"/>
        <v>0</v>
      </c>
      <c r="H91" s="116">
        <v>0</v>
      </c>
      <c r="I91" s="116">
        <f t="shared" si="4"/>
        <v>0</v>
      </c>
      <c r="J91" s="105"/>
      <c r="K91" s="105"/>
      <c r="L91" s="105"/>
      <c r="M91" s="105"/>
      <c r="N91" s="105"/>
      <c r="O91" s="105"/>
      <c r="P91" s="105"/>
      <c r="Q91" s="105"/>
      <c r="R91" s="105"/>
      <c r="S91" s="105" t="s">
        <v>126</v>
      </c>
      <c r="T91" s="105"/>
      <c r="U91" s="105"/>
      <c r="V91" s="105"/>
      <c r="W91" s="105"/>
      <c r="X91" s="105"/>
      <c r="Y91" s="105"/>
      <c r="Z91" s="105"/>
      <c r="AA91" s="105"/>
      <c r="AB91" s="105"/>
      <c r="AC91" s="105"/>
      <c r="AD91" s="105"/>
      <c r="AE91" s="105"/>
      <c r="AF91" s="105"/>
      <c r="AG91" s="105"/>
      <c r="AH91" s="105"/>
      <c r="AI91" s="105"/>
      <c r="AJ91" s="105"/>
      <c r="AK91" s="105"/>
      <c r="AL91" s="105"/>
      <c r="AM91" s="105"/>
      <c r="AN91" s="105"/>
      <c r="AO91" s="105"/>
      <c r="AP91" s="105"/>
      <c r="AQ91" s="105"/>
      <c r="AR91" s="105"/>
      <c r="AS91" s="105"/>
      <c r="AT91" s="105"/>
      <c r="AU91" s="105"/>
      <c r="AV91" s="105"/>
    </row>
    <row r="92" spans="1:48" outlineLevel="1" x14ac:dyDescent="0.15">
      <c r="A92" s="106">
        <v>75</v>
      </c>
      <c r="B92" s="110" t="s">
        <v>279</v>
      </c>
      <c r="C92" s="131" t="s">
        <v>280</v>
      </c>
      <c r="D92" s="112" t="s">
        <v>145</v>
      </c>
      <c r="E92" s="114">
        <v>91.55</v>
      </c>
      <c r="F92" s="116"/>
      <c r="G92" s="116">
        <f t="shared" si="5"/>
        <v>0</v>
      </c>
      <c r="H92" s="116">
        <v>0</v>
      </c>
      <c r="I92" s="116">
        <f t="shared" si="4"/>
        <v>0</v>
      </c>
      <c r="J92" s="105"/>
      <c r="K92" s="105"/>
      <c r="L92" s="105"/>
      <c r="M92" s="105"/>
      <c r="N92" s="105"/>
      <c r="O92" s="105"/>
      <c r="P92" s="105"/>
      <c r="Q92" s="105"/>
      <c r="R92" s="105"/>
      <c r="S92" s="105" t="s">
        <v>126</v>
      </c>
      <c r="T92" s="105"/>
      <c r="U92" s="105"/>
      <c r="V92" s="105"/>
      <c r="W92" s="105"/>
      <c r="X92" s="105"/>
      <c r="Y92" s="105"/>
      <c r="Z92" s="105"/>
      <c r="AA92" s="105"/>
      <c r="AB92" s="105"/>
      <c r="AC92" s="105"/>
      <c r="AD92" s="105"/>
      <c r="AE92" s="105"/>
      <c r="AF92" s="105"/>
      <c r="AG92" s="105"/>
      <c r="AH92" s="105"/>
      <c r="AI92" s="105"/>
      <c r="AJ92" s="105"/>
      <c r="AK92" s="105"/>
      <c r="AL92" s="105"/>
      <c r="AM92" s="105"/>
      <c r="AN92" s="105"/>
      <c r="AO92" s="105"/>
      <c r="AP92" s="105"/>
      <c r="AQ92" s="105"/>
      <c r="AR92" s="105"/>
      <c r="AS92" s="105"/>
      <c r="AT92" s="105"/>
      <c r="AU92" s="105"/>
      <c r="AV92" s="105"/>
    </row>
    <row r="93" spans="1:48" outlineLevel="1" x14ac:dyDescent="0.15">
      <c r="A93" s="106">
        <v>76</v>
      </c>
      <c r="B93" s="110" t="s">
        <v>281</v>
      </c>
      <c r="C93" s="131" t="s">
        <v>282</v>
      </c>
      <c r="D93" s="112" t="s">
        <v>145</v>
      </c>
      <c r="E93" s="114">
        <v>31.68</v>
      </c>
      <c r="F93" s="116"/>
      <c r="G93" s="116">
        <f t="shared" si="5"/>
        <v>0</v>
      </c>
      <c r="H93" s="116">
        <v>0</v>
      </c>
      <c r="I93" s="116">
        <f t="shared" si="4"/>
        <v>0</v>
      </c>
      <c r="J93" s="105"/>
      <c r="K93" s="105"/>
      <c r="L93" s="105"/>
      <c r="M93" s="105"/>
      <c r="N93" s="105"/>
      <c r="O93" s="105"/>
      <c r="P93" s="105"/>
      <c r="Q93" s="105"/>
      <c r="R93" s="105"/>
      <c r="S93" s="105" t="s">
        <v>126</v>
      </c>
      <c r="T93" s="105"/>
      <c r="U93" s="105"/>
      <c r="V93" s="105"/>
      <c r="W93" s="105"/>
      <c r="X93" s="105"/>
      <c r="Y93" s="105"/>
      <c r="Z93" s="105"/>
      <c r="AA93" s="105"/>
      <c r="AB93" s="105"/>
      <c r="AC93" s="105"/>
      <c r="AD93" s="105"/>
      <c r="AE93" s="105"/>
      <c r="AF93" s="105"/>
      <c r="AG93" s="105"/>
      <c r="AH93" s="105"/>
      <c r="AI93" s="105"/>
      <c r="AJ93" s="105"/>
      <c r="AK93" s="105"/>
      <c r="AL93" s="105"/>
      <c r="AM93" s="105"/>
      <c r="AN93" s="105"/>
      <c r="AO93" s="105"/>
      <c r="AP93" s="105"/>
      <c r="AQ93" s="105"/>
      <c r="AR93" s="105"/>
      <c r="AS93" s="105"/>
      <c r="AT93" s="105"/>
      <c r="AU93" s="105"/>
      <c r="AV93" s="105"/>
    </row>
    <row r="94" spans="1:48" outlineLevel="1" x14ac:dyDescent="0.15">
      <c r="A94" s="106">
        <v>77</v>
      </c>
      <c r="B94" s="110" t="s">
        <v>283</v>
      </c>
      <c r="C94" s="131" t="s">
        <v>284</v>
      </c>
      <c r="D94" s="112" t="s">
        <v>174</v>
      </c>
      <c r="E94" s="114">
        <v>109.64</v>
      </c>
      <c r="F94" s="116"/>
      <c r="G94" s="116">
        <f t="shared" si="5"/>
        <v>0</v>
      </c>
      <c r="H94" s="116">
        <v>0</v>
      </c>
      <c r="I94" s="116">
        <f t="shared" si="4"/>
        <v>0</v>
      </c>
      <c r="J94" s="105"/>
      <c r="K94" s="105"/>
      <c r="L94" s="105"/>
      <c r="M94" s="105"/>
      <c r="N94" s="105"/>
      <c r="O94" s="105"/>
      <c r="P94" s="105"/>
      <c r="Q94" s="105"/>
      <c r="R94" s="105"/>
      <c r="S94" s="105" t="s">
        <v>126</v>
      </c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5"/>
      <c r="AH94" s="105"/>
      <c r="AI94" s="105"/>
      <c r="AJ94" s="105"/>
      <c r="AK94" s="105"/>
      <c r="AL94" s="105"/>
      <c r="AM94" s="105"/>
      <c r="AN94" s="105"/>
      <c r="AO94" s="105"/>
      <c r="AP94" s="105"/>
      <c r="AQ94" s="105"/>
      <c r="AR94" s="105"/>
      <c r="AS94" s="105"/>
      <c r="AT94" s="105"/>
      <c r="AU94" s="105"/>
      <c r="AV94" s="105"/>
    </row>
    <row r="95" spans="1:48" outlineLevel="1" x14ac:dyDescent="0.15">
      <c r="A95" s="106">
        <v>78</v>
      </c>
      <c r="B95" s="110" t="s">
        <v>285</v>
      </c>
      <c r="C95" s="131" t="s">
        <v>286</v>
      </c>
      <c r="D95" s="112" t="s">
        <v>145</v>
      </c>
      <c r="E95" s="114">
        <v>82.778199999999998</v>
      </c>
      <c r="F95" s="116"/>
      <c r="G95" s="116">
        <f t="shared" si="5"/>
        <v>0</v>
      </c>
      <c r="H95" s="116">
        <v>0</v>
      </c>
      <c r="I95" s="116">
        <f t="shared" si="4"/>
        <v>0</v>
      </c>
      <c r="J95" s="105"/>
      <c r="K95" s="105"/>
      <c r="L95" s="105"/>
      <c r="M95" s="105"/>
      <c r="N95" s="105"/>
      <c r="O95" s="105"/>
      <c r="P95" s="105"/>
      <c r="Q95" s="105"/>
      <c r="R95" s="105"/>
      <c r="S95" s="105" t="s">
        <v>126</v>
      </c>
      <c r="T95" s="105"/>
      <c r="U95" s="105"/>
      <c r="V95" s="105"/>
      <c r="W95" s="105"/>
      <c r="X95" s="105"/>
      <c r="Y95" s="105"/>
      <c r="Z95" s="105"/>
      <c r="AA95" s="105"/>
      <c r="AB95" s="105"/>
      <c r="AC95" s="105"/>
      <c r="AD95" s="105"/>
      <c r="AE95" s="105"/>
      <c r="AF95" s="105"/>
      <c r="AG95" s="105"/>
      <c r="AH95" s="105"/>
      <c r="AI95" s="105"/>
      <c r="AJ95" s="105"/>
      <c r="AK95" s="105"/>
      <c r="AL95" s="105"/>
      <c r="AM95" s="105"/>
      <c r="AN95" s="105"/>
      <c r="AO95" s="105"/>
      <c r="AP95" s="105"/>
      <c r="AQ95" s="105"/>
      <c r="AR95" s="105"/>
      <c r="AS95" s="105"/>
      <c r="AT95" s="105"/>
      <c r="AU95" s="105"/>
      <c r="AV95" s="105"/>
    </row>
    <row r="96" spans="1:48" outlineLevel="1" x14ac:dyDescent="0.15">
      <c r="A96" s="106">
        <v>79</v>
      </c>
      <c r="B96" s="110" t="s">
        <v>287</v>
      </c>
      <c r="C96" s="131" t="s">
        <v>288</v>
      </c>
      <c r="D96" s="112" t="s">
        <v>174</v>
      </c>
      <c r="E96" s="114">
        <v>113.39999999999999</v>
      </c>
      <c r="F96" s="116"/>
      <c r="G96" s="116">
        <f t="shared" si="5"/>
        <v>0</v>
      </c>
      <c r="H96" s="116">
        <v>0</v>
      </c>
      <c r="I96" s="116">
        <f t="shared" si="4"/>
        <v>0</v>
      </c>
      <c r="J96" s="105"/>
      <c r="K96" s="105"/>
      <c r="L96" s="105"/>
      <c r="M96" s="105"/>
      <c r="N96" s="105"/>
      <c r="O96" s="105"/>
      <c r="P96" s="105"/>
      <c r="Q96" s="105"/>
      <c r="R96" s="105"/>
      <c r="S96" s="105" t="s">
        <v>126</v>
      </c>
      <c r="T96" s="105"/>
      <c r="U96" s="105"/>
      <c r="V96" s="105"/>
      <c r="W96" s="105"/>
      <c r="X96" s="105"/>
      <c r="Y96" s="105"/>
      <c r="Z96" s="105"/>
      <c r="AA96" s="105"/>
      <c r="AB96" s="105"/>
      <c r="AC96" s="105"/>
      <c r="AD96" s="105"/>
      <c r="AE96" s="105"/>
      <c r="AF96" s="105"/>
      <c r="AG96" s="105"/>
      <c r="AH96" s="105"/>
      <c r="AI96" s="105"/>
      <c r="AJ96" s="105"/>
      <c r="AK96" s="105"/>
      <c r="AL96" s="105"/>
      <c r="AM96" s="105"/>
      <c r="AN96" s="105"/>
      <c r="AO96" s="105"/>
      <c r="AP96" s="105"/>
      <c r="AQ96" s="105"/>
      <c r="AR96" s="105"/>
      <c r="AS96" s="105"/>
      <c r="AT96" s="105"/>
      <c r="AU96" s="105"/>
      <c r="AV96" s="105"/>
    </row>
    <row r="97" spans="1:48" ht="22" outlineLevel="1" x14ac:dyDescent="0.15">
      <c r="A97" s="106">
        <v>80</v>
      </c>
      <c r="B97" s="110" t="s">
        <v>289</v>
      </c>
      <c r="C97" s="131" t="s">
        <v>290</v>
      </c>
      <c r="D97" s="112" t="s">
        <v>125</v>
      </c>
      <c r="E97" s="114">
        <v>0.56399999999999995</v>
      </c>
      <c r="F97" s="116"/>
      <c r="G97" s="116">
        <f t="shared" si="5"/>
        <v>0</v>
      </c>
      <c r="H97" s="116">
        <v>0</v>
      </c>
      <c r="I97" s="116">
        <f t="shared" si="4"/>
        <v>0</v>
      </c>
      <c r="J97" s="105"/>
      <c r="K97" s="105"/>
      <c r="L97" s="105"/>
      <c r="M97" s="105"/>
      <c r="N97" s="105"/>
      <c r="O97" s="105"/>
      <c r="P97" s="105"/>
      <c r="Q97" s="105"/>
      <c r="R97" s="105"/>
      <c r="S97" s="105" t="s">
        <v>126</v>
      </c>
      <c r="T97" s="105"/>
      <c r="U97" s="105"/>
      <c r="V97" s="105"/>
      <c r="W97" s="105"/>
      <c r="X97" s="105"/>
      <c r="Y97" s="105"/>
      <c r="Z97" s="105"/>
      <c r="AA97" s="105"/>
      <c r="AB97" s="105"/>
      <c r="AC97" s="105"/>
      <c r="AD97" s="105"/>
      <c r="AE97" s="105"/>
      <c r="AF97" s="105"/>
      <c r="AG97" s="105"/>
      <c r="AH97" s="105"/>
      <c r="AI97" s="105"/>
      <c r="AJ97" s="105"/>
      <c r="AK97" s="105"/>
      <c r="AL97" s="105"/>
      <c r="AM97" s="105"/>
      <c r="AN97" s="105"/>
      <c r="AO97" s="105"/>
      <c r="AP97" s="105"/>
      <c r="AQ97" s="105"/>
      <c r="AR97" s="105"/>
      <c r="AS97" s="105"/>
      <c r="AT97" s="105"/>
      <c r="AU97" s="105"/>
      <c r="AV97" s="105"/>
    </row>
    <row r="98" spans="1:48" outlineLevel="1" x14ac:dyDescent="0.15">
      <c r="A98" s="106">
        <v>81</v>
      </c>
      <c r="B98" s="110" t="s">
        <v>291</v>
      </c>
      <c r="C98" s="131" t="s">
        <v>292</v>
      </c>
      <c r="D98" s="112" t="s">
        <v>293</v>
      </c>
      <c r="E98" s="114">
        <v>154.22</v>
      </c>
      <c r="F98" s="116"/>
      <c r="G98" s="116">
        <f t="shared" si="5"/>
        <v>0</v>
      </c>
      <c r="H98" s="116">
        <v>0</v>
      </c>
      <c r="I98" s="116">
        <f t="shared" si="4"/>
        <v>0</v>
      </c>
      <c r="J98" s="105"/>
      <c r="K98" s="105"/>
      <c r="L98" s="105"/>
      <c r="M98" s="105"/>
      <c r="N98" s="105"/>
      <c r="O98" s="105"/>
      <c r="P98" s="105"/>
      <c r="Q98" s="105"/>
      <c r="R98" s="105"/>
      <c r="S98" s="105" t="s">
        <v>126</v>
      </c>
      <c r="T98" s="105"/>
      <c r="U98" s="105"/>
      <c r="V98" s="105"/>
      <c r="W98" s="105"/>
      <c r="X98" s="105"/>
      <c r="Y98" s="105"/>
      <c r="Z98" s="105"/>
      <c r="AA98" s="105"/>
      <c r="AB98" s="105"/>
      <c r="AC98" s="105"/>
      <c r="AD98" s="105"/>
      <c r="AE98" s="105"/>
      <c r="AF98" s="105"/>
      <c r="AG98" s="105"/>
      <c r="AH98" s="105"/>
      <c r="AI98" s="105"/>
      <c r="AJ98" s="105"/>
      <c r="AK98" s="105"/>
      <c r="AL98" s="105"/>
      <c r="AM98" s="105"/>
      <c r="AN98" s="105"/>
      <c r="AO98" s="105"/>
      <c r="AP98" s="105"/>
      <c r="AQ98" s="105"/>
      <c r="AR98" s="105"/>
      <c r="AS98" s="105"/>
      <c r="AT98" s="105"/>
      <c r="AU98" s="105"/>
      <c r="AV98" s="105"/>
    </row>
    <row r="99" spans="1:48" outlineLevel="1" x14ac:dyDescent="0.15">
      <c r="A99" s="106">
        <v>82</v>
      </c>
      <c r="B99" s="110" t="s">
        <v>294</v>
      </c>
      <c r="C99" s="131" t="s">
        <v>295</v>
      </c>
      <c r="D99" s="112" t="s">
        <v>293</v>
      </c>
      <c r="E99" s="114">
        <v>1542.2</v>
      </c>
      <c r="F99" s="116"/>
      <c r="G99" s="116">
        <f t="shared" si="5"/>
        <v>0</v>
      </c>
      <c r="H99" s="116">
        <v>0</v>
      </c>
      <c r="I99" s="116">
        <f t="shared" si="4"/>
        <v>0</v>
      </c>
      <c r="J99" s="105"/>
      <c r="K99" s="105"/>
      <c r="L99" s="105"/>
      <c r="M99" s="105"/>
      <c r="N99" s="105"/>
      <c r="O99" s="105"/>
      <c r="P99" s="105"/>
      <c r="Q99" s="105"/>
      <c r="R99" s="105"/>
      <c r="S99" s="105" t="s">
        <v>126</v>
      </c>
      <c r="T99" s="105"/>
      <c r="U99" s="105"/>
      <c r="V99" s="105"/>
      <c r="W99" s="105"/>
      <c r="X99" s="105"/>
      <c r="Y99" s="105"/>
      <c r="Z99" s="105"/>
      <c r="AA99" s="105"/>
      <c r="AB99" s="105"/>
      <c r="AC99" s="105"/>
      <c r="AD99" s="105"/>
      <c r="AE99" s="105"/>
      <c r="AF99" s="105"/>
      <c r="AG99" s="105"/>
      <c r="AH99" s="105"/>
      <c r="AI99" s="105"/>
      <c r="AJ99" s="105"/>
      <c r="AK99" s="105"/>
      <c r="AL99" s="105"/>
      <c r="AM99" s="105"/>
      <c r="AN99" s="105"/>
      <c r="AO99" s="105"/>
      <c r="AP99" s="105"/>
      <c r="AQ99" s="105"/>
      <c r="AR99" s="105"/>
      <c r="AS99" s="105"/>
      <c r="AT99" s="105"/>
      <c r="AU99" s="105"/>
      <c r="AV99" s="105"/>
    </row>
    <row r="100" spans="1:48" outlineLevel="1" x14ac:dyDescent="0.15">
      <c r="A100" s="106">
        <v>83</v>
      </c>
      <c r="B100" s="110" t="s">
        <v>296</v>
      </c>
      <c r="C100" s="131" t="s">
        <v>297</v>
      </c>
      <c r="D100" s="112" t="s">
        <v>293</v>
      </c>
      <c r="E100" s="114">
        <v>154.22</v>
      </c>
      <c r="F100" s="116"/>
      <c r="G100" s="116">
        <f t="shared" si="5"/>
        <v>0</v>
      </c>
      <c r="H100" s="116">
        <v>0</v>
      </c>
      <c r="I100" s="116">
        <f t="shared" si="4"/>
        <v>0</v>
      </c>
      <c r="J100" s="105"/>
      <c r="K100" s="105"/>
      <c r="L100" s="105"/>
      <c r="M100" s="105"/>
      <c r="N100" s="105"/>
      <c r="O100" s="105"/>
      <c r="P100" s="105"/>
      <c r="Q100" s="105"/>
      <c r="R100" s="105"/>
      <c r="S100" s="105" t="s">
        <v>126</v>
      </c>
      <c r="T100" s="105"/>
      <c r="U100" s="105"/>
      <c r="V100" s="105"/>
      <c r="W100" s="105"/>
      <c r="X100" s="105"/>
      <c r="Y100" s="105"/>
      <c r="Z100" s="105"/>
      <c r="AA100" s="105"/>
      <c r="AB100" s="105"/>
      <c r="AC100" s="105"/>
      <c r="AD100" s="105"/>
      <c r="AE100" s="105"/>
      <c r="AF100" s="105"/>
      <c r="AG100" s="105"/>
      <c r="AH100" s="105"/>
      <c r="AI100" s="105"/>
      <c r="AJ100" s="105"/>
      <c r="AK100" s="105"/>
      <c r="AL100" s="105"/>
      <c r="AM100" s="105"/>
      <c r="AN100" s="105"/>
      <c r="AO100" s="105"/>
      <c r="AP100" s="105"/>
      <c r="AQ100" s="105"/>
      <c r="AR100" s="105"/>
      <c r="AS100" s="105"/>
      <c r="AT100" s="105"/>
      <c r="AU100" s="105"/>
      <c r="AV100" s="105"/>
    </row>
    <row r="101" spans="1:48" outlineLevel="1" x14ac:dyDescent="0.15">
      <c r="A101" s="106">
        <v>84</v>
      </c>
      <c r="B101" s="110" t="s">
        <v>298</v>
      </c>
      <c r="C101" s="131" t="s">
        <v>299</v>
      </c>
      <c r="D101" s="112" t="s">
        <v>293</v>
      </c>
      <c r="E101" s="114">
        <v>154.22</v>
      </c>
      <c r="F101" s="116"/>
      <c r="G101" s="116">
        <f t="shared" si="5"/>
        <v>0</v>
      </c>
      <c r="H101" s="116">
        <v>0</v>
      </c>
      <c r="I101" s="116">
        <f t="shared" si="4"/>
        <v>0</v>
      </c>
      <c r="J101" s="105"/>
      <c r="K101" s="105"/>
      <c r="L101" s="105"/>
      <c r="M101" s="105"/>
      <c r="N101" s="105"/>
      <c r="O101" s="105"/>
      <c r="P101" s="105"/>
      <c r="Q101" s="105"/>
      <c r="R101" s="105"/>
      <c r="S101" s="105" t="s">
        <v>126</v>
      </c>
      <c r="T101" s="105"/>
      <c r="U101" s="105"/>
      <c r="V101" s="105"/>
      <c r="W101" s="105"/>
      <c r="X101" s="105"/>
      <c r="Y101" s="105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</row>
    <row r="102" spans="1:48" x14ac:dyDescent="0.15">
      <c r="A102" s="107" t="s">
        <v>121</v>
      </c>
      <c r="B102" s="111" t="s">
        <v>79</v>
      </c>
      <c r="C102" s="132" t="s">
        <v>80</v>
      </c>
      <c r="D102" s="113"/>
      <c r="E102" s="115"/>
      <c r="F102" s="117"/>
      <c r="G102" s="117">
        <f>SUM(G103:G103)</f>
        <v>0</v>
      </c>
      <c r="H102" s="117"/>
      <c r="I102" s="117">
        <f>SUM(I103:I103)</f>
        <v>0</v>
      </c>
      <c r="S102" t="s">
        <v>122</v>
      </c>
    </row>
    <row r="103" spans="1:48" outlineLevel="1" x14ac:dyDescent="0.15">
      <c r="A103" s="106">
        <v>85</v>
      </c>
      <c r="B103" s="110" t="s">
        <v>300</v>
      </c>
      <c r="C103" s="131" t="s">
        <v>301</v>
      </c>
      <c r="D103" s="112" t="s">
        <v>293</v>
      </c>
      <c r="E103" s="114">
        <f>I59+I56+I48+I46+I41+I37+I35+I30+I28+I19+I16+I6</f>
        <v>195.66060999999999</v>
      </c>
      <c r="F103" s="116"/>
      <c r="G103" s="116">
        <f t="shared" ref="G103" si="6">E103*F103</f>
        <v>0</v>
      </c>
      <c r="H103" s="116">
        <v>0</v>
      </c>
      <c r="I103" s="116">
        <f>ROUND(E103*H103,5)</f>
        <v>0</v>
      </c>
      <c r="J103" s="105"/>
      <c r="K103" s="105"/>
      <c r="L103" s="105"/>
      <c r="M103" s="105"/>
      <c r="N103" s="105"/>
      <c r="O103" s="105"/>
      <c r="P103" s="105"/>
      <c r="Q103" s="105"/>
      <c r="R103" s="105"/>
      <c r="S103" s="105" t="s">
        <v>126</v>
      </c>
      <c r="T103" s="105"/>
      <c r="U103" s="105"/>
      <c r="V103" s="105"/>
      <c r="W103" s="105"/>
      <c r="X103" s="105"/>
      <c r="Y103" s="105"/>
      <c r="Z103" s="105"/>
      <c r="AA103" s="105"/>
      <c r="AB103" s="105"/>
      <c r="AC103" s="105"/>
      <c r="AD103" s="105"/>
      <c r="AE103" s="105"/>
      <c r="AF103" s="105"/>
      <c r="AG103" s="105"/>
      <c r="AH103" s="105"/>
      <c r="AI103" s="105"/>
      <c r="AJ103" s="105"/>
      <c r="AK103" s="105"/>
      <c r="AL103" s="105"/>
      <c r="AM103" s="105"/>
      <c r="AN103" s="105"/>
      <c r="AO103" s="105"/>
      <c r="AP103" s="105"/>
      <c r="AQ103" s="105"/>
      <c r="AR103" s="105"/>
      <c r="AS103" s="105"/>
      <c r="AT103" s="105"/>
      <c r="AU103" s="105"/>
      <c r="AV103" s="105"/>
    </row>
    <row r="104" spans="1:48" x14ac:dyDescent="0.15">
      <c r="A104" s="107" t="s">
        <v>121</v>
      </c>
      <c r="B104" s="111" t="s">
        <v>81</v>
      </c>
      <c r="C104" s="132" t="s">
        <v>82</v>
      </c>
      <c r="D104" s="113"/>
      <c r="E104" s="115"/>
      <c r="F104" s="117"/>
      <c r="G104" s="117">
        <f>SUM(G105:G109)</f>
        <v>0</v>
      </c>
      <c r="H104" s="117"/>
      <c r="I104" s="117">
        <f>SUM(I105:I109)</f>
        <v>0.26980999999999999</v>
      </c>
      <c r="S104" t="s">
        <v>122</v>
      </c>
    </row>
    <row r="105" spans="1:48" outlineLevel="1" x14ac:dyDescent="0.15">
      <c r="A105" s="106">
        <v>86</v>
      </c>
      <c r="B105" s="110" t="s">
        <v>302</v>
      </c>
      <c r="C105" s="131" t="s">
        <v>303</v>
      </c>
      <c r="D105" s="112" t="s">
        <v>145</v>
      </c>
      <c r="E105" s="114">
        <v>58.287999999999997</v>
      </c>
      <c r="F105" s="116"/>
      <c r="G105" s="116">
        <f t="shared" ref="G105:G109" si="7">E105*F105</f>
        <v>0</v>
      </c>
      <c r="H105" s="116">
        <v>2.1000000000000001E-4</v>
      </c>
      <c r="I105" s="116">
        <f>ROUND(E105*H105,5)</f>
        <v>1.2239999999999999E-2</v>
      </c>
      <c r="J105" s="105"/>
      <c r="K105" s="105"/>
      <c r="L105" s="105"/>
      <c r="M105" s="105"/>
      <c r="N105" s="105"/>
      <c r="O105" s="105"/>
      <c r="P105" s="105"/>
      <c r="Q105" s="105"/>
      <c r="R105" s="105"/>
      <c r="S105" s="105" t="s">
        <v>126</v>
      </c>
      <c r="T105" s="105"/>
      <c r="U105" s="105"/>
      <c r="V105" s="105"/>
      <c r="W105" s="105"/>
      <c r="X105" s="105"/>
      <c r="Y105" s="105"/>
      <c r="Z105" s="105"/>
      <c r="AA105" s="105"/>
      <c r="AB105" s="105"/>
      <c r="AC105" s="105"/>
      <c r="AD105" s="105"/>
      <c r="AE105" s="105"/>
      <c r="AF105" s="105"/>
      <c r="AG105" s="105"/>
      <c r="AH105" s="105"/>
      <c r="AI105" s="105"/>
      <c r="AJ105" s="105"/>
      <c r="AK105" s="105"/>
      <c r="AL105" s="105"/>
      <c r="AM105" s="105"/>
      <c r="AN105" s="105"/>
      <c r="AO105" s="105"/>
      <c r="AP105" s="105"/>
      <c r="AQ105" s="105"/>
      <c r="AR105" s="105"/>
      <c r="AS105" s="105"/>
      <c r="AT105" s="105"/>
      <c r="AU105" s="105"/>
      <c r="AV105" s="105"/>
    </row>
    <row r="106" spans="1:48" outlineLevel="1" x14ac:dyDescent="0.15">
      <c r="A106" s="106">
        <v>87</v>
      </c>
      <c r="B106" s="110" t="s">
        <v>304</v>
      </c>
      <c r="C106" s="131" t="s">
        <v>305</v>
      </c>
      <c r="D106" s="112" t="s">
        <v>145</v>
      </c>
      <c r="E106" s="114">
        <v>58.287999999999997</v>
      </c>
      <c r="F106" s="116"/>
      <c r="G106" s="116">
        <f t="shared" si="7"/>
        <v>0</v>
      </c>
      <c r="H106" s="116">
        <v>3.6800000000000001E-3</v>
      </c>
      <c r="I106" s="116">
        <f>ROUND(E106*H106,5)</f>
        <v>0.2145</v>
      </c>
      <c r="J106" s="105"/>
      <c r="K106" s="105"/>
      <c r="L106" s="105"/>
      <c r="M106" s="105"/>
      <c r="N106" s="105"/>
      <c r="O106" s="105"/>
      <c r="P106" s="105"/>
      <c r="Q106" s="105"/>
      <c r="R106" s="105"/>
      <c r="S106" s="105" t="s">
        <v>126</v>
      </c>
      <c r="T106" s="105"/>
      <c r="U106" s="105"/>
      <c r="V106" s="105"/>
      <c r="W106" s="105"/>
      <c r="X106" s="105"/>
      <c r="Y106" s="105"/>
      <c r="Z106" s="105"/>
      <c r="AA106" s="105"/>
      <c r="AB106" s="105"/>
      <c r="AC106" s="105"/>
      <c r="AD106" s="105"/>
      <c r="AE106" s="105"/>
      <c r="AF106" s="105"/>
      <c r="AG106" s="105"/>
      <c r="AH106" s="105"/>
      <c r="AI106" s="105"/>
      <c r="AJ106" s="105"/>
      <c r="AK106" s="105"/>
      <c r="AL106" s="105"/>
      <c r="AM106" s="105"/>
      <c r="AN106" s="105"/>
      <c r="AO106" s="105"/>
      <c r="AP106" s="105"/>
      <c r="AQ106" s="105"/>
      <c r="AR106" s="105"/>
      <c r="AS106" s="105"/>
      <c r="AT106" s="105"/>
      <c r="AU106" s="105"/>
      <c r="AV106" s="105"/>
    </row>
    <row r="107" spans="1:48" outlineLevel="1" x14ac:dyDescent="0.15">
      <c r="A107" s="106">
        <v>88</v>
      </c>
      <c r="B107" s="110" t="s">
        <v>306</v>
      </c>
      <c r="C107" s="131" t="s">
        <v>307</v>
      </c>
      <c r="D107" s="112" t="s">
        <v>174</v>
      </c>
      <c r="E107" s="114">
        <v>62.02</v>
      </c>
      <c r="F107" s="116"/>
      <c r="G107" s="116">
        <f t="shared" si="7"/>
        <v>0</v>
      </c>
      <c r="H107" s="116">
        <v>3.2000000000000003E-4</v>
      </c>
      <c r="I107" s="116">
        <f>ROUND(E107*H107,5)</f>
        <v>1.985E-2</v>
      </c>
      <c r="J107" s="105"/>
      <c r="K107" s="105"/>
      <c r="L107" s="105"/>
      <c r="M107" s="105"/>
      <c r="N107" s="105"/>
      <c r="O107" s="105"/>
      <c r="P107" s="105"/>
      <c r="Q107" s="105"/>
      <c r="R107" s="105"/>
      <c r="S107" s="105" t="s">
        <v>126</v>
      </c>
      <c r="T107" s="105"/>
      <c r="U107" s="105"/>
      <c r="V107" s="105"/>
      <c r="W107" s="105"/>
      <c r="X107" s="105"/>
      <c r="Y107" s="105"/>
      <c r="Z107" s="105"/>
      <c r="AA107" s="105"/>
      <c r="AB107" s="105"/>
      <c r="AC107" s="105"/>
      <c r="AD107" s="105"/>
      <c r="AE107" s="105"/>
      <c r="AF107" s="105"/>
      <c r="AG107" s="105"/>
      <c r="AH107" s="105"/>
      <c r="AI107" s="105"/>
      <c r="AJ107" s="105"/>
      <c r="AK107" s="105"/>
      <c r="AL107" s="105"/>
      <c r="AM107" s="105"/>
      <c r="AN107" s="105"/>
      <c r="AO107" s="105"/>
      <c r="AP107" s="105"/>
      <c r="AQ107" s="105"/>
      <c r="AR107" s="105"/>
      <c r="AS107" s="105"/>
      <c r="AT107" s="105"/>
      <c r="AU107" s="105"/>
      <c r="AV107" s="105"/>
    </row>
    <row r="108" spans="1:48" outlineLevel="1" x14ac:dyDescent="0.15">
      <c r="A108" s="106">
        <v>89</v>
      </c>
      <c r="B108" s="110" t="s">
        <v>308</v>
      </c>
      <c r="C108" s="131" t="s">
        <v>309</v>
      </c>
      <c r="D108" s="112" t="s">
        <v>156</v>
      </c>
      <c r="E108" s="114">
        <v>54</v>
      </c>
      <c r="F108" s="116"/>
      <c r="G108" s="116">
        <f t="shared" si="7"/>
        <v>0</v>
      </c>
      <c r="H108" s="116">
        <v>4.2999999999999999E-4</v>
      </c>
      <c r="I108" s="116">
        <f>ROUND(E108*H108,5)</f>
        <v>2.3220000000000001E-2</v>
      </c>
      <c r="J108" s="105"/>
      <c r="K108" s="105"/>
      <c r="L108" s="105"/>
      <c r="M108" s="105"/>
      <c r="N108" s="105"/>
      <c r="O108" s="105"/>
      <c r="P108" s="105"/>
      <c r="Q108" s="105"/>
      <c r="R108" s="105"/>
      <c r="S108" s="105" t="s">
        <v>126</v>
      </c>
      <c r="T108" s="105"/>
      <c r="U108" s="105"/>
      <c r="V108" s="105"/>
      <c r="W108" s="105"/>
      <c r="X108" s="105"/>
      <c r="Y108" s="105"/>
      <c r="Z108" s="105"/>
      <c r="AA108" s="105"/>
      <c r="AB108" s="105"/>
      <c r="AC108" s="105"/>
      <c r="AD108" s="105"/>
      <c r="AE108" s="105"/>
      <c r="AF108" s="105"/>
      <c r="AG108" s="105"/>
      <c r="AH108" s="105"/>
      <c r="AI108" s="105"/>
      <c r="AJ108" s="105"/>
      <c r="AK108" s="105"/>
      <c r="AL108" s="105"/>
      <c r="AM108" s="105"/>
      <c r="AN108" s="105"/>
      <c r="AO108" s="105"/>
      <c r="AP108" s="105"/>
      <c r="AQ108" s="105"/>
      <c r="AR108" s="105"/>
      <c r="AS108" s="105"/>
      <c r="AT108" s="105"/>
      <c r="AU108" s="105"/>
      <c r="AV108" s="105"/>
    </row>
    <row r="109" spans="1:48" outlineLevel="1" x14ac:dyDescent="0.15">
      <c r="A109" s="106">
        <v>90</v>
      </c>
      <c r="B109" s="110" t="s">
        <v>310</v>
      </c>
      <c r="C109" s="131" t="s">
        <v>311</v>
      </c>
      <c r="D109" s="112" t="s">
        <v>293</v>
      </c>
      <c r="E109" s="114">
        <v>0.27</v>
      </c>
      <c r="F109" s="116"/>
      <c r="G109" s="116">
        <f t="shared" si="7"/>
        <v>0</v>
      </c>
      <c r="H109" s="116">
        <v>0</v>
      </c>
      <c r="I109" s="116">
        <f>ROUND(E109*H109,5)</f>
        <v>0</v>
      </c>
      <c r="J109" s="105"/>
      <c r="K109" s="105"/>
      <c r="L109" s="105"/>
      <c r="M109" s="105"/>
      <c r="N109" s="105"/>
      <c r="O109" s="105"/>
      <c r="P109" s="105"/>
      <c r="Q109" s="105"/>
      <c r="R109" s="105"/>
      <c r="S109" s="105" t="s">
        <v>126</v>
      </c>
      <c r="T109" s="105"/>
      <c r="U109" s="105"/>
      <c r="V109" s="105"/>
      <c r="W109" s="105"/>
      <c r="X109" s="105"/>
      <c r="Y109" s="105"/>
      <c r="Z109" s="105"/>
      <c r="AA109" s="105"/>
      <c r="AB109" s="105"/>
      <c r="AC109" s="105"/>
      <c r="AD109" s="105"/>
      <c r="AE109" s="105"/>
      <c r="AF109" s="105"/>
      <c r="AG109" s="105"/>
      <c r="AH109" s="105"/>
      <c r="AI109" s="105"/>
      <c r="AJ109" s="105"/>
      <c r="AK109" s="105"/>
      <c r="AL109" s="105"/>
      <c r="AM109" s="105"/>
      <c r="AN109" s="105"/>
      <c r="AO109" s="105"/>
      <c r="AP109" s="105"/>
      <c r="AQ109" s="105"/>
      <c r="AR109" s="105"/>
      <c r="AS109" s="105"/>
      <c r="AT109" s="105"/>
      <c r="AU109" s="105"/>
      <c r="AV109" s="105"/>
    </row>
    <row r="110" spans="1:48" x14ac:dyDescent="0.15">
      <c r="A110" s="107" t="s">
        <v>121</v>
      </c>
      <c r="B110" s="111" t="s">
        <v>83</v>
      </c>
      <c r="C110" s="132" t="s">
        <v>84</v>
      </c>
      <c r="D110" s="113"/>
      <c r="E110" s="115"/>
      <c r="F110" s="117"/>
      <c r="G110" s="117">
        <f>SUM(G111:G118)</f>
        <v>0</v>
      </c>
      <c r="H110" s="117"/>
      <c r="I110" s="117">
        <f>SUM(I111:I118)</f>
        <v>17.332400000000003</v>
      </c>
      <c r="S110" t="s">
        <v>122</v>
      </c>
    </row>
    <row r="111" spans="1:48" ht="22" outlineLevel="1" x14ac:dyDescent="0.15">
      <c r="A111" s="106">
        <v>91</v>
      </c>
      <c r="B111" s="110" t="s">
        <v>312</v>
      </c>
      <c r="C111" s="131" t="s">
        <v>313</v>
      </c>
      <c r="D111" s="112" t="s">
        <v>145</v>
      </c>
      <c r="E111" s="114">
        <v>2113.63</v>
      </c>
      <c r="F111" s="116"/>
      <c r="G111" s="116">
        <f t="shared" ref="G111:G118" si="8">E111*F111</f>
        <v>0</v>
      </c>
      <c r="H111" s="116">
        <v>3.5E-4</v>
      </c>
      <c r="I111" s="116">
        <f t="shared" ref="I111:I118" si="9">ROUND(E111*H111,5)</f>
        <v>0.73977000000000004</v>
      </c>
      <c r="J111" s="105"/>
      <c r="K111" s="105"/>
      <c r="L111" s="105"/>
      <c r="M111" s="105"/>
      <c r="N111" s="105"/>
      <c r="O111" s="105"/>
      <c r="P111" s="105"/>
      <c r="Q111" s="105"/>
      <c r="R111" s="105"/>
      <c r="S111" s="105" t="s">
        <v>126</v>
      </c>
      <c r="T111" s="105"/>
      <c r="U111" s="105"/>
      <c r="V111" s="105"/>
      <c r="W111" s="105"/>
      <c r="X111" s="105"/>
      <c r="Y111" s="105"/>
      <c r="Z111" s="105"/>
      <c r="AA111" s="105"/>
      <c r="AB111" s="105"/>
      <c r="AC111" s="105"/>
      <c r="AD111" s="105"/>
      <c r="AE111" s="105"/>
      <c r="AF111" s="105"/>
      <c r="AG111" s="105"/>
      <c r="AH111" s="105"/>
      <c r="AI111" s="105"/>
      <c r="AJ111" s="105"/>
      <c r="AK111" s="105"/>
      <c r="AL111" s="105"/>
      <c r="AM111" s="105"/>
      <c r="AN111" s="105"/>
      <c r="AO111" s="105"/>
      <c r="AP111" s="105"/>
      <c r="AQ111" s="105"/>
      <c r="AR111" s="105"/>
      <c r="AS111" s="105"/>
      <c r="AT111" s="105"/>
      <c r="AU111" s="105"/>
      <c r="AV111" s="105"/>
    </row>
    <row r="112" spans="1:48" outlineLevel="1" x14ac:dyDescent="0.15">
      <c r="A112" s="106">
        <v>92</v>
      </c>
      <c r="B112" s="110" t="s">
        <v>314</v>
      </c>
      <c r="C112" s="131" t="s">
        <v>315</v>
      </c>
      <c r="D112" s="112" t="s">
        <v>145</v>
      </c>
      <c r="E112" s="114">
        <v>2430.6745000000001</v>
      </c>
      <c r="F112" s="116"/>
      <c r="G112" s="116">
        <f t="shared" si="8"/>
        <v>0</v>
      </c>
      <c r="H112" s="116">
        <v>4.4000000000000003E-3</v>
      </c>
      <c r="I112" s="116">
        <f t="shared" si="9"/>
        <v>10.69497</v>
      </c>
      <c r="J112" s="105"/>
      <c r="K112" s="105"/>
      <c r="L112" s="105"/>
      <c r="M112" s="105"/>
      <c r="N112" s="105"/>
      <c r="O112" s="105"/>
      <c r="P112" s="105"/>
      <c r="Q112" s="105"/>
      <c r="R112" s="105"/>
      <c r="S112" s="105" t="s">
        <v>192</v>
      </c>
      <c r="T112" s="105"/>
      <c r="U112" s="105"/>
      <c r="V112" s="105"/>
      <c r="W112" s="105"/>
      <c r="X112" s="105"/>
      <c r="Y112" s="105"/>
      <c r="Z112" s="105"/>
      <c r="AA112" s="105"/>
      <c r="AB112" s="105"/>
      <c r="AC112" s="105"/>
      <c r="AD112" s="105"/>
      <c r="AE112" s="105"/>
      <c r="AF112" s="105"/>
      <c r="AG112" s="105"/>
      <c r="AH112" s="105"/>
      <c r="AI112" s="105"/>
      <c r="AJ112" s="105"/>
      <c r="AK112" s="105"/>
      <c r="AL112" s="105"/>
      <c r="AM112" s="105"/>
      <c r="AN112" s="105"/>
      <c r="AO112" s="105"/>
      <c r="AP112" s="105"/>
      <c r="AQ112" s="105"/>
      <c r="AR112" s="105"/>
      <c r="AS112" s="105"/>
      <c r="AT112" s="105"/>
      <c r="AU112" s="105"/>
      <c r="AV112" s="105"/>
    </row>
    <row r="113" spans="1:48" ht="22" outlineLevel="1" x14ac:dyDescent="0.15">
      <c r="A113" s="106">
        <v>93</v>
      </c>
      <c r="B113" s="110" t="s">
        <v>316</v>
      </c>
      <c r="C113" s="131" t="s">
        <v>317</v>
      </c>
      <c r="D113" s="112" t="s">
        <v>145</v>
      </c>
      <c r="E113" s="114">
        <v>2113.63</v>
      </c>
      <c r="F113" s="116"/>
      <c r="G113" s="116">
        <f t="shared" si="8"/>
        <v>0</v>
      </c>
      <c r="H113" s="116">
        <v>0</v>
      </c>
      <c r="I113" s="116">
        <f t="shared" si="9"/>
        <v>0</v>
      </c>
      <c r="J113" s="105"/>
      <c r="K113" s="105"/>
      <c r="L113" s="105"/>
      <c r="M113" s="105"/>
      <c r="N113" s="105"/>
      <c r="O113" s="105"/>
      <c r="P113" s="105"/>
      <c r="Q113" s="105"/>
      <c r="R113" s="105"/>
      <c r="S113" s="105" t="s">
        <v>126</v>
      </c>
      <c r="T113" s="105"/>
      <c r="U113" s="105"/>
      <c r="V113" s="105"/>
      <c r="W113" s="105"/>
      <c r="X113" s="105"/>
      <c r="Y113" s="105"/>
      <c r="Z113" s="105"/>
      <c r="AA113" s="105"/>
      <c r="AB113" s="105"/>
      <c r="AC113" s="105"/>
      <c r="AD113" s="105"/>
      <c r="AE113" s="105"/>
      <c r="AF113" s="105"/>
      <c r="AG113" s="105"/>
      <c r="AH113" s="105"/>
      <c r="AI113" s="105"/>
      <c r="AJ113" s="105"/>
      <c r="AK113" s="105"/>
      <c r="AL113" s="105"/>
      <c r="AM113" s="105"/>
      <c r="AN113" s="105"/>
      <c r="AO113" s="105"/>
      <c r="AP113" s="105"/>
      <c r="AQ113" s="105"/>
      <c r="AR113" s="105"/>
      <c r="AS113" s="105"/>
      <c r="AT113" s="105"/>
      <c r="AU113" s="105"/>
      <c r="AV113" s="105"/>
    </row>
    <row r="114" spans="1:48" outlineLevel="1" x14ac:dyDescent="0.15">
      <c r="A114" s="106">
        <v>94</v>
      </c>
      <c r="B114" s="110" t="s">
        <v>318</v>
      </c>
      <c r="C114" s="131" t="s">
        <v>319</v>
      </c>
      <c r="D114" s="112" t="s">
        <v>145</v>
      </c>
      <c r="E114" s="114">
        <v>2430.6745000000001</v>
      </c>
      <c r="F114" s="116"/>
      <c r="G114" s="116">
        <f t="shared" si="8"/>
        <v>0</v>
      </c>
      <c r="H114" s="116">
        <v>2.9999999999999997E-4</v>
      </c>
      <c r="I114" s="116">
        <f t="shared" si="9"/>
        <v>0.72919999999999996</v>
      </c>
      <c r="J114" s="105"/>
      <c r="K114" s="105"/>
      <c r="L114" s="105"/>
      <c r="M114" s="105"/>
      <c r="N114" s="105"/>
      <c r="O114" s="105"/>
      <c r="P114" s="105"/>
      <c r="Q114" s="105"/>
      <c r="R114" s="105"/>
      <c r="S114" s="105" t="s">
        <v>192</v>
      </c>
      <c r="T114" s="105"/>
      <c r="U114" s="105"/>
      <c r="V114" s="105"/>
      <c r="W114" s="105"/>
      <c r="X114" s="105"/>
      <c r="Y114" s="105"/>
      <c r="Z114" s="105"/>
      <c r="AA114" s="105"/>
      <c r="AB114" s="105"/>
      <c r="AC114" s="105"/>
      <c r="AD114" s="105"/>
      <c r="AE114" s="105"/>
      <c r="AF114" s="105"/>
      <c r="AG114" s="105"/>
      <c r="AH114" s="105"/>
      <c r="AI114" s="105"/>
      <c r="AJ114" s="105"/>
      <c r="AK114" s="105"/>
      <c r="AL114" s="105"/>
      <c r="AM114" s="105"/>
      <c r="AN114" s="105"/>
      <c r="AO114" s="105"/>
      <c r="AP114" s="105"/>
      <c r="AQ114" s="105"/>
      <c r="AR114" s="105"/>
      <c r="AS114" s="105"/>
      <c r="AT114" s="105"/>
      <c r="AU114" s="105"/>
      <c r="AV114" s="105"/>
    </row>
    <row r="115" spans="1:48" ht="22" outlineLevel="1" x14ac:dyDescent="0.15">
      <c r="A115" s="106">
        <v>95</v>
      </c>
      <c r="B115" s="110" t="s">
        <v>320</v>
      </c>
      <c r="C115" s="131" t="s">
        <v>321</v>
      </c>
      <c r="D115" s="112" t="s">
        <v>145</v>
      </c>
      <c r="E115" s="114">
        <v>2113.63</v>
      </c>
      <c r="F115" s="116"/>
      <c r="G115" s="116">
        <f t="shared" si="8"/>
        <v>0</v>
      </c>
      <c r="H115" s="116">
        <v>0</v>
      </c>
      <c r="I115" s="116">
        <f t="shared" si="9"/>
        <v>0</v>
      </c>
      <c r="J115" s="105"/>
      <c r="K115" s="105"/>
      <c r="L115" s="105"/>
      <c r="M115" s="105"/>
      <c r="N115" s="105"/>
      <c r="O115" s="105"/>
      <c r="P115" s="105"/>
      <c r="Q115" s="105"/>
      <c r="R115" s="105"/>
      <c r="S115" s="105" t="s">
        <v>126</v>
      </c>
      <c r="T115" s="105"/>
      <c r="U115" s="105"/>
      <c r="V115" s="105"/>
      <c r="W115" s="105"/>
      <c r="X115" s="105"/>
      <c r="Y115" s="105"/>
      <c r="Z115" s="105"/>
      <c r="AA115" s="105"/>
      <c r="AB115" s="105"/>
      <c r="AC115" s="105"/>
      <c r="AD115" s="105"/>
      <c r="AE115" s="105"/>
      <c r="AF115" s="105"/>
      <c r="AG115" s="105"/>
      <c r="AH115" s="105"/>
      <c r="AI115" s="105"/>
      <c r="AJ115" s="105"/>
      <c r="AK115" s="105"/>
      <c r="AL115" s="105"/>
      <c r="AM115" s="105"/>
      <c r="AN115" s="105"/>
      <c r="AO115" s="105"/>
      <c r="AP115" s="105"/>
      <c r="AQ115" s="105"/>
      <c r="AR115" s="105"/>
      <c r="AS115" s="105"/>
      <c r="AT115" s="105"/>
      <c r="AU115" s="105"/>
      <c r="AV115" s="105"/>
    </row>
    <row r="116" spans="1:48" outlineLevel="1" x14ac:dyDescent="0.15">
      <c r="A116" s="106">
        <v>96</v>
      </c>
      <c r="B116" s="110" t="s">
        <v>322</v>
      </c>
      <c r="C116" s="131" t="s">
        <v>323</v>
      </c>
      <c r="D116" s="112" t="s">
        <v>145</v>
      </c>
      <c r="E116" s="114">
        <v>2430.6745000000001</v>
      </c>
      <c r="F116" s="116"/>
      <c r="G116" s="116">
        <f t="shared" si="8"/>
        <v>0</v>
      </c>
      <c r="H116" s="116">
        <v>1.9599999999999999E-3</v>
      </c>
      <c r="I116" s="116">
        <f t="shared" si="9"/>
        <v>4.7641200000000001</v>
      </c>
      <c r="J116" s="105"/>
      <c r="K116" s="105"/>
      <c r="L116" s="105"/>
      <c r="M116" s="105"/>
      <c r="N116" s="105"/>
      <c r="O116" s="105"/>
      <c r="P116" s="105"/>
      <c r="Q116" s="105"/>
      <c r="R116" s="105"/>
      <c r="S116" s="105" t="s">
        <v>192</v>
      </c>
      <c r="T116" s="105"/>
      <c r="U116" s="105"/>
      <c r="V116" s="105"/>
      <c r="W116" s="105"/>
      <c r="X116" s="105"/>
      <c r="Y116" s="105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</row>
    <row r="117" spans="1:48" outlineLevel="1" x14ac:dyDescent="0.15">
      <c r="A117" s="106">
        <v>97</v>
      </c>
      <c r="B117" s="110" t="s">
        <v>324</v>
      </c>
      <c r="C117" s="131" t="s">
        <v>325</v>
      </c>
      <c r="D117" s="112" t="s">
        <v>174</v>
      </c>
      <c r="E117" s="114">
        <v>219.75</v>
      </c>
      <c r="F117" s="116"/>
      <c r="G117" s="116">
        <f t="shared" si="8"/>
        <v>0</v>
      </c>
      <c r="H117" s="116">
        <v>1.8400000000000001E-3</v>
      </c>
      <c r="I117" s="116">
        <f t="shared" si="9"/>
        <v>0.40433999999999998</v>
      </c>
      <c r="J117" s="105"/>
      <c r="K117" s="105"/>
      <c r="L117" s="105"/>
      <c r="M117" s="105"/>
      <c r="N117" s="105"/>
      <c r="O117" s="105"/>
      <c r="P117" s="105"/>
      <c r="Q117" s="105"/>
      <c r="R117" s="105"/>
      <c r="S117" s="105" t="s">
        <v>126</v>
      </c>
      <c r="T117" s="105"/>
      <c r="U117" s="105"/>
      <c r="V117" s="105"/>
      <c r="W117" s="105"/>
      <c r="X117" s="105"/>
      <c r="Y117" s="105"/>
      <c r="Z117" s="105"/>
      <c r="AA117" s="105"/>
      <c r="AB117" s="105"/>
      <c r="AC117" s="105"/>
      <c r="AD117" s="105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5"/>
      <c r="AP117" s="105"/>
      <c r="AQ117" s="105"/>
      <c r="AR117" s="105"/>
      <c r="AS117" s="105"/>
      <c r="AT117" s="105"/>
      <c r="AU117" s="105"/>
      <c r="AV117" s="105"/>
    </row>
    <row r="118" spans="1:48" outlineLevel="1" x14ac:dyDescent="0.15">
      <c r="A118" s="106">
        <v>98</v>
      </c>
      <c r="B118" s="110" t="s">
        <v>326</v>
      </c>
      <c r="C118" s="131" t="s">
        <v>327</v>
      </c>
      <c r="D118" s="112" t="s">
        <v>293</v>
      </c>
      <c r="E118" s="114">
        <v>17.329999999999998</v>
      </c>
      <c r="F118" s="116"/>
      <c r="G118" s="116">
        <f t="shared" si="8"/>
        <v>0</v>
      </c>
      <c r="H118" s="116">
        <v>0</v>
      </c>
      <c r="I118" s="116">
        <f t="shared" si="9"/>
        <v>0</v>
      </c>
      <c r="J118" s="105"/>
      <c r="K118" s="105"/>
      <c r="L118" s="105"/>
      <c r="M118" s="105"/>
      <c r="N118" s="105"/>
      <c r="O118" s="105"/>
      <c r="P118" s="105"/>
      <c r="Q118" s="105"/>
      <c r="R118" s="105"/>
      <c r="S118" s="105" t="s">
        <v>126</v>
      </c>
      <c r="T118" s="105"/>
      <c r="U118" s="105"/>
      <c r="V118" s="105"/>
      <c r="W118" s="105"/>
      <c r="X118" s="105"/>
      <c r="Y118" s="105"/>
      <c r="Z118" s="105"/>
      <c r="AA118" s="105"/>
      <c r="AB118" s="105"/>
      <c r="AC118" s="105"/>
      <c r="AD118" s="105"/>
      <c r="AE118" s="105"/>
      <c r="AF118" s="105"/>
      <c r="AG118" s="105"/>
      <c r="AH118" s="105"/>
      <c r="AI118" s="105"/>
      <c r="AJ118" s="105"/>
      <c r="AK118" s="105"/>
      <c r="AL118" s="105"/>
      <c r="AM118" s="105"/>
      <c r="AN118" s="105"/>
      <c r="AO118" s="105"/>
      <c r="AP118" s="105"/>
      <c r="AQ118" s="105"/>
      <c r="AR118" s="105"/>
      <c r="AS118" s="105"/>
      <c r="AT118" s="105"/>
      <c r="AU118" s="105"/>
      <c r="AV118" s="105"/>
    </row>
    <row r="119" spans="1:48" x14ac:dyDescent="0.15">
      <c r="A119" s="107" t="s">
        <v>121</v>
      </c>
      <c r="B119" s="111" t="s">
        <v>85</v>
      </c>
      <c r="C119" s="132" t="s">
        <v>86</v>
      </c>
      <c r="D119" s="113"/>
      <c r="E119" s="115"/>
      <c r="F119" s="117"/>
      <c r="G119" s="117">
        <f>SUM(G120:G127)</f>
        <v>0</v>
      </c>
      <c r="H119" s="117"/>
      <c r="I119" s="117">
        <f>SUM(I120:I127)</f>
        <v>96.595070000000007</v>
      </c>
      <c r="S119" t="s">
        <v>122</v>
      </c>
    </row>
    <row r="120" spans="1:48" outlineLevel="1" x14ac:dyDescent="0.15">
      <c r="A120" s="106">
        <v>99</v>
      </c>
      <c r="B120" s="110" t="s">
        <v>328</v>
      </c>
      <c r="C120" s="131" t="s">
        <v>329</v>
      </c>
      <c r="D120" s="112" t="s">
        <v>145</v>
      </c>
      <c r="E120" s="114">
        <v>1533.63625</v>
      </c>
      <c r="F120" s="116"/>
      <c r="G120" s="116">
        <f t="shared" ref="G120:G127" si="10">E120*F120</f>
        <v>0</v>
      </c>
      <c r="H120" s="116">
        <v>5.2999999999999998E-4</v>
      </c>
      <c r="I120" s="116">
        <f t="shared" ref="I120:I127" si="11">ROUND(E120*H120,5)</f>
        <v>0.81283000000000005</v>
      </c>
      <c r="J120" s="105"/>
      <c r="K120" s="105"/>
      <c r="L120" s="105"/>
      <c r="M120" s="105"/>
      <c r="N120" s="105"/>
      <c r="O120" s="105"/>
      <c r="P120" s="105"/>
      <c r="Q120" s="105"/>
      <c r="R120" s="105"/>
      <c r="S120" s="105" t="s">
        <v>126</v>
      </c>
      <c r="T120" s="105"/>
      <c r="U120" s="105"/>
      <c r="V120" s="105"/>
      <c r="W120" s="105"/>
      <c r="X120" s="105"/>
      <c r="Y120" s="105"/>
      <c r="Z120" s="105"/>
      <c r="AA120" s="105"/>
      <c r="AB120" s="105"/>
      <c r="AC120" s="105"/>
      <c r="AD120" s="105"/>
      <c r="AE120" s="105"/>
      <c r="AF120" s="105"/>
      <c r="AG120" s="105"/>
      <c r="AH120" s="105"/>
      <c r="AI120" s="105"/>
      <c r="AJ120" s="105"/>
      <c r="AK120" s="105"/>
      <c r="AL120" s="105"/>
      <c r="AM120" s="105"/>
      <c r="AN120" s="105"/>
      <c r="AO120" s="105"/>
      <c r="AP120" s="105"/>
      <c r="AQ120" s="105"/>
      <c r="AR120" s="105"/>
      <c r="AS120" s="105"/>
      <c r="AT120" s="105"/>
      <c r="AU120" s="105"/>
      <c r="AV120" s="105"/>
    </row>
    <row r="121" spans="1:48" outlineLevel="1" x14ac:dyDescent="0.15">
      <c r="A121" s="106">
        <v>100</v>
      </c>
      <c r="B121" s="110" t="s">
        <v>330</v>
      </c>
      <c r="C121" s="131" t="s">
        <v>331</v>
      </c>
      <c r="D121" s="112" t="s">
        <v>145</v>
      </c>
      <c r="E121" s="114">
        <v>1610.318115</v>
      </c>
      <c r="F121" s="116"/>
      <c r="G121" s="116">
        <f t="shared" si="10"/>
        <v>0</v>
      </c>
      <c r="H121" s="116">
        <v>8.0000000000000002E-3</v>
      </c>
      <c r="I121" s="116">
        <f t="shared" si="11"/>
        <v>12.882540000000001</v>
      </c>
      <c r="J121" s="105"/>
      <c r="K121" s="105"/>
      <c r="L121" s="105"/>
      <c r="M121" s="105"/>
      <c r="N121" s="105"/>
      <c r="O121" s="105"/>
      <c r="P121" s="105"/>
      <c r="Q121" s="105"/>
      <c r="R121" s="105"/>
      <c r="S121" s="105" t="s">
        <v>192</v>
      </c>
      <c r="T121" s="105"/>
      <c r="U121" s="105"/>
      <c r="V121" s="105"/>
      <c r="W121" s="105"/>
      <c r="X121" s="105"/>
      <c r="Y121" s="105"/>
      <c r="Z121" s="105"/>
      <c r="AA121" s="105"/>
      <c r="AB121" s="105"/>
      <c r="AC121" s="105"/>
      <c r="AD121" s="105"/>
      <c r="AE121" s="105"/>
      <c r="AF121" s="105"/>
      <c r="AG121" s="105"/>
      <c r="AH121" s="105"/>
      <c r="AI121" s="105"/>
      <c r="AJ121" s="105"/>
      <c r="AK121" s="105"/>
      <c r="AL121" s="105"/>
      <c r="AM121" s="105"/>
      <c r="AN121" s="105"/>
      <c r="AO121" s="105"/>
      <c r="AP121" s="105"/>
      <c r="AQ121" s="105"/>
      <c r="AR121" s="105"/>
      <c r="AS121" s="105"/>
      <c r="AT121" s="105"/>
      <c r="AU121" s="105"/>
      <c r="AV121" s="105"/>
    </row>
    <row r="122" spans="1:48" outlineLevel="1" x14ac:dyDescent="0.15">
      <c r="A122" s="106">
        <v>101</v>
      </c>
      <c r="B122" s="110" t="s">
        <v>332</v>
      </c>
      <c r="C122" s="131" t="s">
        <v>333</v>
      </c>
      <c r="D122" s="112" t="s">
        <v>145</v>
      </c>
      <c r="E122" s="114">
        <v>1533.6362999999999</v>
      </c>
      <c r="F122" s="116"/>
      <c r="G122" s="116">
        <f t="shared" si="10"/>
        <v>0</v>
      </c>
      <c r="H122" s="116">
        <v>2.0000000000000002E-5</v>
      </c>
      <c r="I122" s="116">
        <f t="shared" si="11"/>
        <v>3.0669999999999999E-2</v>
      </c>
      <c r="J122" s="105"/>
      <c r="K122" s="105"/>
      <c r="L122" s="105"/>
      <c r="M122" s="105"/>
      <c r="N122" s="105"/>
      <c r="O122" s="105"/>
      <c r="P122" s="105"/>
      <c r="Q122" s="105"/>
      <c r="R122" s="105"/>
      <c r="S122" s="105" t="s">
        <v>126</v>
      </c>
      <c r="T122" s="105"/>
      <c r="U122" s="105"/>
      <c r="V122" s="105"/>
      <c r="W122" s="105"/>
      <c r="X122" s="105"/>
      <c r="Y122" s="105"/>
      <c r="Z122" s="105"/>
      <c r="AA122" s="105"/>
      <c r="AB122" s="105"/>
      <c r="AC122" s="105"/>
      <c r="AD122" s="105"/>
      <c r="AE122" s="105"/>
      <c r="AF122" s="105"/>
      <c r="AG122" s="105"/>
      <c r="AH122" s="105"/>
      <c r="AI122" s="105"/>
      <c r="AJ122" s="105"/>
      <c r="AK122" s="105"/>
      <c r="AL122" s="105"/>
      <c r="AM122" s="105"/>
      <c r="AN122" s="105"/>
      <c r="AO122" s="105"/>
      <c r="AP122" s="105"/>
      <c r="AQ122" s="105"/>
      <c r="AR122" s="105"/>
      <c r="AS122" s="105"/>
      <c r="AT122" s="105"/>
      <c r="AU122" s="105"/>
      <c r="AV122" s="105"/>
    </row>
    <row r="123" spans="1:48" outlineLevel="1" x14ac:dyDescent="0.15">
      <c r="A123" s="106">
        <v>102</v>
      </c>
      <c r="B123" s="110" t="s">
        <v>334</v>
      </c>
      <c r="C123" s="131" t="s">
        <v>335</v>
      </c>
      <c r="D123" s="112" t="s">
        <v>145</v>
      </c>
      <c r="E123" s="114">
        <v>1763.6817449999996</v>
      </c>
      <c r="F123" s="116"/>
      <c r="G123" s="116">
        <f t="shared" si="10"/>
        <v>0</v>
      </c>
      <c r="H123" s="116">
        <v>1.6000000000000001E-4</v>
      </c>
      <c r="I123" s="116">
        <f t="shared" si="11"/>
        <v>0.28219</v>
      </c>
      <c r="J123" s="105"/>
      <c r="K123" s="105"/>
      <c r="L123" s="105"/>
      <c r="M123" s="105"/>
      <c r="N123" s="105"/>
      <c r="O123" s="105"/>
      <c r="P123" s="105"/>
      <c r="Q123" s="105"/>
      <c r="R123" s="105"/>
      <c r="S123" s="105" t="s">
        <v>192</v>
      </c>
      <c r="T123" s="105"/>
      <c r="U123" s="105"/>
      <c r="V123" s="105"/>
      <c r="W123" s="105"/>
      <c r="X123" s="105"/>
      <c r="Y123" s="105"/>
      <c r="Z123" s="105"/>
      <c r="AA123" s="105"/>
      <c r="AB123" s="105"/>
      <c r="AC123" s="105"/>
      <c r="AD123" s="105"/>
      <c r="AE123" s="105"/>
      <c r="AF123" s="105"/>
      <c r="AG123" s="105"/>
      <c r="AH123" s="105"/>
      <c r="AI123" s="105"/>
      <c r="AJ123" s="105"/>
      <c r="AK123" s="105"/>
      <c r="AL123" s="105"/>
      <c r="AM123" s="105"/>
      <c r="AN123" s="105"/>
      <c r="AO123" s="105"/>
      <c r="AP123" s="105"/>
      <c r="AQ123" s="105"/>
      <c r="AR123" s="105"/>
      <c r="AS123" s="105"/>
      <c r="AT123" s="105"/>
      <c r="AU123" s="105"/>
      <c r="AV123" s="105"/>
    </row>
    <row r="124" spans="1:48" outlineLevel="1" x14ac:dyDescent="0.15">
      <c r="A124" s="106">
        <v>103</v>
      </c>
      <c r="B124" s="110" t="s">
        <v>336</v>
      </c>
      <c r="C124" s="131" t="s">
        <v>1099</v>
      </c>
      <c r="D124" s="112" t="s">
        <v>145</v>
      </c>
      <c r="E124" s="114">
        <v>2113.63</v>
      </c>
      <c r="F124" s="116"/>
      <c r="G124" s="116">
        <f t="shared" si="10"/>
        <v>0</v>
      </c>
      <c r="H124" s="116">
        <v>0</v>
      </c>
      <c r="I124" s="116">
        <f t="shared" si="11"/>
        <v>0</v>
      </c>
      <c r="J124" s="105"/>
      <c r="K124" s="105"/>
      <c r="L124" s="105"/>
      <c r="M124" s="105"/>
      <c r="N124" s="105"/>
      <c r="O124" s="105"/>
      <c r="P124" s="105"/>
      <c r="Q124" s="105"/>
      <c r="R124" s="105"/>
      <c r="S124" s="105" t="s">
        <v>126</v>
      </c>
      <c r="T124" s="105"/>
      <c r="U124" s="105"/>
      <c r="V124" s="105"/>
      <c r="W124" s="105"/>
      <c r="X124" s="105"/>
      <c r="Y124" s="105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</row>
    <row r="125" spans="1:48" outlineLevel="1" x14ac:dyDescent="0.15">
      <c r="A125" s="106">
        <v>104</v>
      </c>
      <c r="B125" s="110" t="s">
        <v>337</v>
      </c>
      <c r="C125" s="131" t="s">
        <v>1100</v>
      </c>
      <c r="D125" s="112" t="s">
        <v>145</v>
      </c>
      <c r="E125" s="114">
        <v>4438.6230000000005</v>
      </c>
      <c r="F125" s="116"/>
      <c r="G125" s="116">
        <f t="shared" si="10"/>
        <v>0</v>
      </c>
      <c r="H125" s="116">
        <v>1.8599999999999998E-2</v>
      </c>
      <c r="I125" s="116">
        <f t="shared" si="11"/>
        <v>82.558390000000003</v>
      </c>
      <c r="J125" s="105"/>
      <c r="K125" s="105"/>
      <c r="L125" s="105"/>
      <c r="M125" s="105"/>
      <c r="N125" s="105"/>
      <c r="O125" s="105"/>
      <c r="P125" s="105"/>
      <c r="Q125" s="105"/>
      <c r="R125" s="105"/>
      <c r="S125" s="105" t="s">
        <v>192</v>
      </c>
      <c r="T125" s="105"/>
      <c r="U125" s="105"/>
      <c r="V125" s="105"/>
      <c r="W125" s="105"/>
      <c r="X125" s="105"/>
      <c r="Y125" s="105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5"/>
      <c r="AP125" s="105"/>
      <c r="AQ125" s="105"/>
      <c r="AR125" s="105"/>
      <c r="AS125" s="105"/>
      <c r="AT125" s="105"/>
      <c r="AU125" s="105"/>
      <c r="AV125" s="105"/>
    </row>
    <row r="126" spans="1:48" outlineLevel="1" x14ac:dyDescent="0.15">
      <c r="A126" s="106">
        <v>105</v>
      </c>
      <c r="B126" s="110" t="s">
        <v>338</v>
      </c>
      <c r="C126" s="131" t="s">
        <v>339</v>
      </c>
      <c r="D126" s="112" t="s">
        <v>174</v>
      </c>
      <c r="E126" s="114">
        <v>113.8</v>
      </c>
      <c r="F126" s="116"/>
      <c r="G126" s="116">
        <f t="shared" si="10"/>
        <v>0</v>
      </c>
      <c r="H126" s="116">
        <v>2.5000000000000001E-4</v>
      </c>
      <c r="I126" s="116">
        <f t="shared" si="11"/>
        <v>2.845E-2</v>
      </c>
      <c r="J126" s="105"/>
      <c r="K126" s="105"/>
      <c r="L126" s="105"/>
      <c r="M126" s="105"/>
      <c r="N126" s="105"/>
      <c r="O126" s="105"/>
      <c r="P126" s="105"/>
      <c r="Q126" s="105"/>
      <c r="R126" s="105"/>
      <c r="S126" s="105" t="s">
        <v>126</v>
      </c>
      <c r="T126" s="105"/>
      <c r="U126" s="105"/>
      <c r="V126" s="105"/>
      <c r="W126" s="105"/>
      <c r="X126" s="105"/>
      <c r="Y126" s="105"/>
      <c r="Z126" s="105"/>
      <c r="AA126" s="105"/>
      <c r="AB126" s="105"/>
      <c r="AC126" s="105"/>
      <c r="AD126" s="105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5"/>
      <c r="AP126" s="105"/>
      <c r="AQ126" s="105"/>
      <c r="AR126" s="105"/>
      <c r="AS126" s="105"/>
      <c r="AT126" s="105"/>
      <c r="AU126" s="105"/>
      <c r="AV126" s="105"/>
    </row>
    <row r="127" spans="1:48" outlineLevel="1" x14ac:dyDescent="0.15">
      <c r="A127" s="106">
        <v>106</v>
      </c>
      <c r="B127" s="110" t="s">
        <v>340</v>
      </c>
      <c r="C127" s="131" t="s">
        <v>341</v>
      </c>
      <c r="D127" s="112" t="s">
        <v>293</v>
      </c>
      <c r="E127" s="114">
        <v>96.6</v>
      </c>
      <c r="F127" s="116"/>
      <c r="G127" s="116">
        <f t="shared" si="10"/>
        <v>0</v>
      </c>
      <c r="H127" s="116">
        <v>0</v>
      </c>
      <c r="I127" s="116">
        <f t="shared" si="11"/>
        <v>0</v>
      </c>
      <c r="J127" s="105"/>
      <c r="K127" s="105"/>
      <c r="L127" s="105"/>
      <c r="M127" s="105"/>
      <c r="N127" s="105"/>
      <c r="O127" s="105"/>
      <c r="P127" s="105"/>
      <c r="Q127" s="105"/>
      <c r="R127" s="105"/>
      <c r="S127" s="105" t="s">
        <v>126</v>
      </c>
      <c r="T127" s="105"/>
      <c r="U127" s="105"/>
      <c r="V127" s="105"/>
      <c r="W127" s="105"/>
      <c r="X127" s="105"/>
      <c r="Y127" s="105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5"/>
      <c r="AP127" s="105"/>
      <c r="AQ127" s="105"/>
      <c r="AR127" s="105"/>
      <c r="AS127" s="105"/>
      <c r="AT127" s="105"/>
      <c r="AU127" s="105"/>
      <c r="AV127" s="105"/>
    </row>
    <row r="128" spans="1:48" x14ac:dyDescent="0.15">
      <c r="A128" s="107" t="s">
        <v>121</v>
      </c>
      <c r="B128" s="111" t="s">
        <v>87</v>
      </c>
      <c r="C128" s="132" t="s">
        <v>88</v>
      </c>
      <c r="D128" s="113"/>
      <c r="E128" s="115"/>
      <c r="F128" s="117"/>
      <c r="G128" s="117">
        <f>SUM(G129:G130)</f>
        <v>0</v>
      </c>
      <c r="H128" s="117"/>
      <c r="I128" s="117">
        <f>SUM(I129:I130)</f>
        <v>2.58866</v>
      </c>
      <c r="S128" t="s">
        <v>122</v>
      </c>
    </row>
    <row r="129" spans="1:48" outlineLevel="1" x14ac:dyDescent="0.15">
      <c r="A129" s="106">
        <v>107</v>
      </c>
      <c r="B129" s="110" t="s">
        <v>342</v>
      </c>
      <c r="C129" s="131" t="s">
        <v>343</v>
      </c>
      <c r="D129" s="112" t="s">
        <v>174</v>
      </c>
      <c r="E129" s="114">
        <v>219.75</v>
      </c>
      <c r="F129" s="116"/>
      <c r="G129" s="116">
        <f t="shared" ref="G129:G130" si="12">E129*F129</f>
        <v>0</v>
      </c>
      <c r="H129" s="116">
        <v>1.1780000000000001E-2</v>
      </c>
      <c r="I129" s="116">
        <f>ROUND(E129*H129,5)</f>
        <v>2.58866</v>
      </c>
      <c r="J129" s="105"/>
      <c r="K129" s="105"/>
      <c r="L129" s="105"/>
      <c r="M129" s="105"/>
      <c r="N129" s="105"/>
      <c r="O129" s="105"/>
      <c r="P129" s="105"/>
      <c r="Q129" s="105"/>
      <c r="R129" s="105"/>
      <c r="S129" s="105" t="s">
        <v>126</v>
      </c>
      <c r="T129" s="105"/>
      <c r="U129" s="105"/>
      <c r="V129" s="105"/>
      <c r="W129" s="105"/>
      <c r="X129" s="105"/>
      <c r="Y129" s="105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</row>
    <row r="130" spans="1:48" outlineLevel="1" x14ac:dyDescent="0.15">
      <c r="A130" s="106">
        <v>108</v>
      </c>
      <c r="B130" s="110" t="s">
        <v>344</v>
      </c>
      <c r="C130" s="131" t="s">
        <v>345</v>
      </c>
      <c r="D130" s="112" t="s">
        <v>293</v>
      </c>
      <c r="E130" s="114">
        <v>2.5880000000000001</v>
      </c>
      <c r="F130" s="116"/>
      <c r="G130" s="116">
        <f t="shared" si="12"/>
        <v>0</v>
      </c>
      <c r="H130" s="116">
        <v>0</v>
      </c>
      <c r="I130" s="116">
        <f>ROUND(E130*H130,5)</f>
        <v>0</v>
      </c>
      <c r="J130" s="105"/>
      <c r="K130" s="105"/>
      <c r="L130" s="105"/>
      <c r="M130" s="105"/>
      <c r="N130" s="105"/>
      <c r="O130" s="105"/>
      <c r="P130" s="105"/>
      <c r="Q130" s="105"/>
      <c r="R130" s="105"/>
      <c r="S130" s="105" t="s">
        <v>126</v>
      </c>
      <c r="T130" s="105"/>
      <c r="U130" s="105"/>
      <c r="V130" s="105"/>
      <c r="W130" s="105"/>
      <c r="X130" s="105"/>
      <c r="Y130" s="105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</row>
    <row r="131" spans="1:48" x14ac:dyDescent="0.15">
      <c r="A131" s="107" t="s">
        <v>121</v>
      </c>
      <c r="B131" s="111" t="s">
        <v>89</v>
      </c>
      <c r="C131" s="132" t="s">
        <v>90</v>
      </c>
      <c r="D131" s="113"/>
      <c r="E131" s="115"/>
      <c r="F131" s="117"/>
      <c r="G131" s="117">
        <f>SUM(G132:G135)</f>
        <v>0</v>
      </c>
      <c r="H131" s="117"/>
      <c r="I131" s="117">
        <f>SUM(I132:I135)</f>
        <v>0.30995</v>
      </c>
      <c r="S131" t="s">
        <v>122</v>
      </c>
    </row>
    <row r="132" spans="1:48" outlineLevel="1" x14ac:dyDescent="0.15">
      <c r="A132" s="106">
        <v>109</v>
      </c>
      <c r="B132" s="110" t="s">
        <v>346</v>
      </c>
      <c r="C132" s="131" t="s">
        <v>347</v>
      </c>
      <c r="D132" s="112" t="s">
        <v>174</v>
      </c>
      <c r="E132" s="114">
        <v>169.86</v>
      </c>
      <c r="F132" s="116"/>
      <c r="G132" s="116">
        <f t="shared" ref="G132:G135" si="13">E132*F132</f>
        <v>0</v>
      </c>
      <c r="H132" s="116">
        <v>1.2099999999999999E-3</v>
      </c>
      <c r="I132" s="116">
        <f>ROUND(E132*H132,5)</f>
        <v>0.20552999999999999</v>
      </c>
      <c r="J132" s="105"/>
      <c r="K132" s="105"/>
      <c r="L132" s="105"/>
      <c r="M132" s="105"/>
      <c r="N132" s="105"/>
      <c r="O132" s="105"/>
      <c r="P132" s="105"/>
      <c r="Q132" s="105"/>
      <c r="R132" s="105"/>
      <c r="S132" s="105" t="s">
        <v>126</v>
      </c>
      <c r="T132" s="105"/>
      <c r="U132" s="105"/>
      <c r="V132" s="105"/>
      <c r="W132" s="105"/>
      <c r="X132" s="105"/>
      <c r="Y132" s="105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  <c r="AV132" s="105"/>
    </row>
    <row r="133" spans="1:48" outlineLevel="1" x14ac:dyDescent="0.15">
      <c r="A133" s="106">
        <v>110</v>
      </c>
      <c r="B133" s="110" t="s">
        <v>348</v>
      </c>
      <c r="C133" s="131" t="s">
        <v>349</v>
      </c>
      <c r="D133" s="112" t="s">
        <v>156</v>
      </c>
      <c r="E133" s="114">
        <v>6</v>
      </c>
      <c r="F133" s="116"/>
      <c r="G133" s="116">
        <f t="shared" si="13"/>
        <v>0</v>
      </c>
      <c r="H133" s="116">
        <v>3.6000000000000002E-4</v>
      </c>
      <c r="I133" s="116">
        <f>ROUND(E133*H133,5)</f>
        <v>2.16E-3</v>
      </c>
      <c r="J133" s="105"/>
      <c r="K133" s="105"/>
      <c r="L133" s="105"/>
      <c r="M133" s="105"/>
      <c r="N133" s="105"/>
      <c r="O133" s="105"/>
      <c r="P133" s="105"/>
      <c r="Q133" s="105"/>
      <c r="R133" s="105"/>
      <c r="S133" s="105" t="s">
        <v>126</v>
      </c>
      <c r="T133" s="105"/>
      <c r="U133" s="105"/>
      <c r="V133" s="105"/>
      <c r="W133" s="105"/>
      <c r="X133" s="105"/>
      <c r="Y133" s="105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  <c r="AV133" s="105"/>
    </row>
    <row r="134" spans="1:48" outlineLevel="1" x14ac:dyDescent="0.15">
      <c r="A134" s="106">
        <v>111</v>
      </c>
      <c r="B134" s="110" t="s">
        <v>350</v>
      </c>
      <c r="C134" s="131" t="s">
        <v>351</v>
      </c>
      <c r="D134" s="112" t="s">
        <v>174</v>
      </c>
      <c r="E134" s="114">
        <v>41.4</v>
      </c>
      <c r="F134" s="116"/>
      <c r="G134" s="116">
        <f t="shared" si="13"/>
        <v>0</v>
      </c>
      <c r="H134" s="116">
        <v>2.47E-3</v>
      </c>
      <c r="I134" s="116">
        <f>ROUND(E134*H134,5)</f>
        <v>0.10226</v>
      </c>
      <c r="J134" s="105"/>
      <c r="K134" s="105"/>
      <c r="L134" s="105"/>
      <c r="M134" s="105"/>
      <c r="N134" s="105"/>
      <c r="O134" s="105"/>
      <c r="P134" s="105"/>
      <c r="Q134" s="105"/>
      <c r="R134" s="105"/>
      <c r="S134" s="105" t="s">
        <v>126</v>
      </c>
      <c r="T134" s="105"/>
      <c r="U134" s="105"/>
      <c r="V134" s="105"/>
      <c r="W134" s="105"/>
      <c r="X134" s="105"/>
      <c r="Y134" s="105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</row>
    <row r="135" spans="1:48" outlineLevel="1" x14ac:dyDescent="0.15">
      <c r="A135" s="106">
        <v>112</v>
      </c>
      <c r="B135" s="110" t="s">
        <v>352</v>
      </c>
      <c r="C135" s="131" t="s">
        <v>353</v>
      </c>
      <c r="D135" s="112" t="s">
        <v>293</v>
      </c>
      <c r="E135" s="114">
        <v>0.31</v>
      </c>
      <c r="F135" s="116"/>
      <c r="G135" s="116">
        <f t="shared" si="13"/>
        <v>0</v>
      </c>
      <c r="H135" s="116">
        <v>0</v>
      </c>
      <c r="I135" s="116">
        <f>ROUND(E135*H135,5)</f>
        <v>0</v>
      </c>
      <c r="J135" s="105"/>
      <c r="K135" s="105"/>
      <c r="L135" s="105"/>
      <c r="M135" s="105"/>
      <c r="N135" s="105"/>
      <c r="O135" s="105"/>
      <c r="P135" s="105"/>
      <c r="Q135" s="105"/>
      <c r="R135" s="105"/>
      <c r="S135" s="105" t="s">
        <v>126</v>
      </c>
      <c r="T135" s="105"/>
      <c r="U135" s="105"/>
      <c r="V135" s="105"/>
      <c r="W135" s="105"/>
      <c r="X135" s="105"/>
      <c r="Y135" s="105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  <c r="AU135" s="105"/>
      <c r="AV135" s="105"/>
    </row>
    <row r="136" spans="1:48" x14ac:dyDescent="0.15">
      <c r="A136" s="107" t="s">
        <v>121</v>
      </c>
      <c r="B136" s="111" t="s">
        <v>91</v>
      </c>
      <c r="C136" s="132" t="s">
        <v>92</v>
      </c>
      <c r="D136" s="113"/>
      <c r="E136" s="115"/>
      <c r="F136" s="117"/>
      <c r="G136" s="117">
        <f>SUM(G137:G156)</f>
        <v>0</v>
      </c>
      <c r="H136" s="117"/>
      <c r="I136" s="117">
        <f>SUM(I137:I156)</f>
        <v>1.0118100000000001</v>
      </c>
      <c r="S136" t="s">
        <v>122</v>
      </c>
    </row>
    <row r="137" spans="1:48" outlineLevel="1" x14ac:dyDescent="0.15">
      <c r="A137" s="106">
        <v>113</v>
      </c>
      <c r="B137" s="110" t="s">
        <v>354</v>
      </c>
      <c r="C137" s="131" t="s">
        <v>355</v>
      </c>
      <c r="D137" s="112" t="s">
        <v>156</v>
      </c>
      <c r="E137" s="114">
        <v>15</v>
      </c>
      <c r="F137" s="116"/>
      <c r="G137" s="116">
        <f t="shared" ref="G137:G156" si="14">E137*F137</f>
        <v>0</v>
      </c>
      <c r="H137" s="116">
        <v>0</v>
      </c>
      <c r="I137" s="116">
        <f t="shared" ref="I137:I156" si="15">ROUND(E137*H137,5)</f>
        <v>0</v>
      </c>
      <c r="J137" s="105"/>
      <c r="K137" s="105"/>
      <c r="L137" s="105"/>
      <c r="M137" s="105"/>
      <c r="N137" s="105"/>
      <c r="O137" s="105"/>
      <c r="P137" s="105"/>
      <c r="Q137" s="105"/>
      <c r="R137" s="105"/>
      <c r="S137" s="105" t="s">
        <v>126</v>
      </c>
      <c r="T137" s="105"/>
      <c r="U137" s="105"/>
      <c r="V137" s="105"/>
      <c r="W137" s="105"/>
      <c r="X137" s="105"/>
      <c r="Y137" s="105"/>
      <c r="Z137" s="105"/>
      <c r="AA137" s="105"/>
      <c r="AB137" s="105"/>
      <c r="AC137" s="105"/>
      <c r="AD137" s="105"/>
      <c r="AE137" s="105"/>
      <c r="AF137" s="105"/>
      <c r="AG137" s="105"/>
      <c r="AH137" s="105"/>
      <c r="AI137" s="105"/>
      <c r="AJ137" s="105"/>
      <c r="AK137" s="105"/>
      <c r="AL137" s="105"/>
      <c r="AM137" s="105"/>
      <c r="AN137" s="105"/>
      <c r="AO137" s="105"/>
      <c r="AP137" s="105"/>
      <c r="AQ137" s="105"/>
      <c r="AR137" s="105"/>
      <c r="AS137" s="105"/>
      <c r="AT137" s="105"/>
      <c r="AU137" s="105"/>
      <c r="AV137" s="105"/>
    </row>
    <row r="138" spans="1:48" outlineLevel="1" x14ac:dyDescent="0.15">
      <c r="A138" s="106">
        <v>114</v>
      </c>
      <c r="B138" s="110" t="s">
        <v>356</v>
      </c>
      <c r="C138" s="131" t="s">
        <v>357</v>
      </c>
      <c r="D138" s="112" t="s">
        <v>156</v>
      </c>
      <c r="E138" s="114">
        <v>8</v>
      </c>
      <c r="F138" s="116"/>
      <c r="G138" s="116">
        <f t="shared" si="14"/>
        <v>0</v>
      </c>
      <c r="H138" s="116">
        <v>2.5000000000000001E-2</v>
      </c>
      <c r="I138" s="116">
        <f t="shared" si="15"/>
        <v>0.2</v>
      </c>
      <c r="J138" s="105"/>
      <c r="K138" s="105"/>
      <c r="L138" s="105"/>
      <c r="M138" s="105"/>
      <c r="N138" s="105"/>
      <c r="O138" s="105"/>
      <c r="P138" s="105"/>
      <c r="Q138" s="105"/>
      <c r="R138" s="105"/>
      <c r="S138" s="105" t="s">
        <v>192</v>
      </c>
      <c r="T138" s="105"/>
      <c r="U138" s="105"/>
      <c r="V138" s="105"/>
      <c r="W138" s="105"/>
      <c r="X138" s="105"/>
      <c r="Y138" s="105"/>
      <c r="Z138" s="105"/>
      <c r="AA138" s="105"/>
      <c r="AB138" s="105"/>
      <c r="AC138" s="105"/>
      <c r="AD138" s="105"/>
      <c r="AE138" s="105"/>
      <c r="AF138" s="105"/>
      <c r="AG138" s="105"/>
      <c r="AH138" s="105"/>
      <c r="AI138" s="105"/>
      <c r="AJ138" s="105"/>
      <c r="AK138" s="105"/>
      <c r="AL138" s="105"/>
      <c r="AM138" s="105"/>
      <c r="AN138" s="105"/>
      <c r="AO138" s="105"/>
      <c r="AP138" s="105"/>
      <c r="AQ138" s="105"/>
      <c r="AR138" s="105"/>
      <c r="AS138" s="105"/>
      <c r="AT138" s="105"/>
      <c r="AU138" s="105"/>
      <c r="AV138" s="105"/>
    </row>
    <row r="139" spans="1:48" outlineLevel="1" x14ac:dyDescent="0.15">
      <c r="A139" s="106">
        <v>115</v>
      </c>
      <c r="B139" s="110" t="s">
        <v>358</v>
      </c>
      <c r="C139" s="131" t="s">
        <v>359</v>
      </c>
      <c r="D139" s="112" t="s">
        <v>156</v>
      </c>
      <c r="E139" s="114">
        <v>1</v>
      </c>
      <c r="F139" s="116"/>
      <c r="G139" s="116">
        <f t="shared" si="14"/>
        <v>0</v>
      </c>
      <c r="H139" s="116">
        <v>2.9000000000000001E-2</v>
      </c>
      <c r="I139" s="116">
        <f t="shared" si="15"/>
        <v>2.9000000000000001E-2</v>
      </c>
      <c r="J139" s="105"/>
      <c r="K139" s="105"/>
      <c r="L139" s="105"/>
      <c r="M139" s="105"/>
      <c r="N139" s="105"/>
      <c r="O139" s="105"/>
      <c r="P139" s="105"/>
      <c r="Q139" s="105"/>
      <c r="R139" s="105"/>
      <c r="S139" s="105" t="s">
        <v>192</v>
      </c>
      <c r="T139" s="105"/>
      <c r="U139" s="105"/>
      <c r="V139" s="105"/>
      <c r="W139" s="105"/>
      <c r="X139" s="105"/>
      <c r="Y139" s="105"/>
      <c r="Z139" s="105"/>
      <c r="AA139" s="105"/>
      <c r="AB139" s="105"/>
      <c r="AC139" s="105"/>
      <c r="AD139" s="105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5"/>
      <c r="AP139" s="105"/>
      <c r="AQ139" s="105"/>
      <c r="AR139" s="105"/>
      <c r="AS139" s="105"/>
      <c r="AT139" s="105"/>
      <c r="AU139" s="105"/>
      <c r="AV139" s="105"/>
    </row>
    <row r="140" spans="1:48" outlineLevel="1" x14ac:dyDescent="0.15">
      <c r="A140" s="106">
        <v>116</v>
      </c>
      <c r="B140" s="110" t="s">
        <v>360</v>
      </c>
      <c r="C140" s="131" t="s">
        <v>361</v>
      </c>
      <c r="D140" s="112" t="s">
        <v>156</v>
      </c>
      <c r="E140" s="114">
        <v>6</v>
      </c>
      <c r="F140" s="116"/>
      <c r="G140" s="116">
        <f t="shared" si="14"/>
        <v>0</v>
      </c>
      <c r="H140" s="116">
        <v>3.3000000000000002E-2</v>
      </c>
      <c r="I140" s="116">
        <f t="shared" si="15"/>
        <v>0.19800000000000001</v>
      </c>
      <c r="J140" s="105"/>
      <c r="K140" s="105"/>
      <c r="L140" s="105"/>
      <c r="M140" s="105"/>
      <c r="N140" s="105"/>
      <c r="O140" s="105"/>
      <c r="P140" s="105"/>
      <c r="Q140" s="105"/>
      <c r="R140" s="105"/>
      <c r="S140" s="105" t="s">
        <v>192</v>
      </c>
      <c r="T140" s="105"/>
      <c r="U140" s="105"/>
      <c r="V140" s="105"/>
      <c r="W140" s="105"/>
      <c r="X140" s="105"/>
      <c r="Y140" s="105"/>
      <c r="Z140" s="105"/>
      <c r="AA140" s="105"/>
      <c r="AB140" s="105"/>
      <c r="AC140" s="105"/>
      <c r="AD140" s="105"/>
      <c r="AE140" s="105"/>
      <c r="AF140" s="105"/>
      <c r="AG140" s="105"/>
      <c r="AH140" s="105"/>
      <c r="AI140" s="105"/>
      <c r="AJ140" s="105"/>
      <c r="AK140" s="105"/>
      <c r="AL140" s="105"/>
      <c r="AM140" s="105"/>
      <c r="AN140" s="105"/>
      <c r="AO140" s="105"/>
      <c r="AP140" s="105"/>
      <c r="AQ140" s="105"/>
      <c r="AR140" s="105"/>
      <c r="AS140" s="105"/>
      <c r="AT140" s="105"/>
      <c r="AU140" s="105"/>
      <c r="AV140" s="105"/>
    </row>
    <row r="141" spans="1:48" outlineLevel="1" x14ac:dyDescent="0.15">
      <c r="A141" s="106">
        <v>117</v>
      </c>
      <c r="B141" s="110" t="s">
        <v>362</v>
      </c>
      <c r="C141" s="131" t="s">
        <v>363</v>
      </c>
      <c r="D141" s="112" t="s">
        <v>156</v>
      </c>
      <c r="E141" s="114">
        <v>1</v>
      </c>
      <c r="F141" s="116"/>
      <c r="G141" s="116">
        <f t="shared" si="14"/>
        <v>0</v>
      </c>
      <c r="H141" s="116">
        <v>0</v>
      </c>
      <c r="I141" s="116">
        <f t="shared" si="15"/>
        <v>0</v>
      </c>
      <c r="J141" s="105"/>
      <c r="K141" s="105"/>
      <c r="L141" s="105"/>
      <c r="M141" s="105"/>
      <c r="N141" s="105"/>
      <c r="O141" s="105"/>
      <c r="P141" s="105"/>
      <c r="Q141" s="105"/>
      <c r="R141" s="105"/>
      <c r="S141" s="105" t="s">
        <v>126</v>
      </c>
      <c r="T141" s="105"/>
      <c r="U141" s="105"/>
      <c r="V141" s="105"/>
      <c r="W141" s="105"/>
      <c r="X141" s="105"/>
      <c r="Y141" s="105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</row>
    <row r="142" spans="1:48" outlineLevel="1" x14ac:dyDescent="0.15">
      <c r="A142" s="106">
        <v>118</v>
      </c>
      <c r="B142" s="110" t="s">
        <v>364</v>
      </c>
      <c r="C142" s="131" t="s">
        <v>365</v>
      </c>
      <c r="D142" s="112" t="s">
        <v>156</v>
      </c>
      <c r="E142" s="114">
        <v>1</v>
      </c>
      <c r="F142" s="116"/>
      <c r="G142" s="116">
        <f t="shared" si="14"/>
        <v>0</v>
      </c>
      <c r="H142" s="116">
        <v>2.5000000000000001E-2</v>
      </c>
      <c r="I142" s="116">
        <f t="shared" si="15"/>
        <v>2.5000000000000001E-2</v>
      </c>
      <c r="J142" s="105"/>
      <c r="K142" s="105"/>
      <c r="L142" s="105"/>
      <c r="M142" s="105"/>
      <c r="N142" s="105"/>
      <c r="O142" s="105"/>
      <c r="P142" s="105"/>
      <c r="Q142" s="105"/>
      <c r="R142" s="105"/>
      <c r="S142" s="105" t="s">
        <v>192</v>
      </c>
      <c r="T142" s="105"/>
      <c r="U142" s="105"/>
      <c r="V142" s="105"/>
      <c r="W142" s="105"/>
      <c r="X142" s="105"/>
      <c r="Y142" s="105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</row>
    <row r="143" spans="1:48" outlineLevel="1" x14ac:dyDescent="0.15">
      <c r="A143" s="106">
        <v>119</v>
      </c>
      <c r="B143" s="110" t="s">
        <v>366</v>
      </c>
      <c r="C143" s="131" t="s">
        <v>367</v>
      </c>
      <c r="D143" s="112" t="s">
        <v>156</v>
      </c>
      <c r="E143" s="114">
        <v>16</v>
      </c>
      <c r="F143" s="116"/>
      <c r="G143" s="116">
        <f t="shared" si="14"/>
        <v>0</v>
      </c>
      <c r="H143" s="116">
        <v>0</v>
      </c>
      <c r="I143" s="116">
        <f t="shared" si="15"/>
        <v>0</v>
      </c>
      <c r="J143" s="105"/>
      <c r="K143" s="105"/>
      <c r="L143" s="105"/>
      <c r="M143" s="105"/>
      <c r="N143" s="105"/>
      <c r="O143" s="105"/>
      <c r="P143" s="105"/>
      <c r="Q143" s="105"/>
      <c r="R143" s="105"/>
      <c r="S143" s="105" t="s">
        <v>126</v>
      </c>
      <c r="T143" s="105"/>
      <c r="U143" s="105"/>
      <c r="V143" s="105"/>
      <c r="W143" s="105"/>
      <c r="X143" s="105"/>
      <c r="Y143" s="105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</row>
    <row r="144" spans="1:48" outlineLevel="1" x14ac:dyDescent="0.15">
      <c r="A144" s="106">
        <v>120</v>
      </c>
      <c r="B144" s="110" t="s">
        <v>368</v>
      </c>
      <c r="C144" s="131" t="s">
        <v>369</v>
      </c>
      <c r="D144" s="112" t="s">
        <v>156</v>
      </c>
      <c r="E144" s="114">
        <v>12</v>
      </c>
      <c r="F144" s="116"/>
      <c r="G144" s="116">
        <f t="shared" si="14"/>
        <v>0</v>
      </c>
      <c r="H144" s="116">
        <v>8.0000000000000004E-4</v>
      </c>
      <c r="I144" s="116">
        <f t="shared" si="15"/>
        <v>9.5999999999999992E-3</v>
      </c>
      <c r="J144" s="105"/>
      <c r="K144" s="105"/>
      <c r="L144" s="105"/>
      <c r="M144" s="105"/>
      <c r="N144" s="105"/>
      <c r="O144" s="105"/>
      <c r="P144" s="105"/>
      <c r="Q144" s="105"/>
      <c r="R144" s="105"/>
      <c r="S144" s="105" t="s">
        <v>192</v>
      </c>
      <c r="T144" s="105"/>
      <c r="U144" s="105"/>
      <c r="V144" s="105"/>
      <c r="W144" s="105"/>
      <c r="X144" s="105"/>
      <c r="Y144" s="105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</row>
    <row r="145" spans="1:48" outlineLevel="1" x14ac:dyDescent="0.15">
      <c r="A145" s="106">
        <v>121</v>
      </c>
      <c r="B145" s="110" t="s">
        <v>370</v>
      </c>
      <c r="C145" s="131" t="s">
        <v>371</v>
      </c>
      <c r="D145" s="112" t="s">
        <v>156</v>
      </c>
      <c r="E145" s="114">
        <v>4</v>
      </c>
      <c r="F145" s="116"/>
      <c r="G145" s="116">
        <f t="shared" si="14"/>
        <v>0</v>
      </c>
      <c r="H145" s="116">
        <v>8.0000000000000004E-4</v>
      </c>
      <c r="I145" s="116">
        <f t="shared" si="15"/>
        <v>3.2000000000000002E-3</v>
      </c>
      <c r="J145" s="105"/>
      <c r="K145" s="105"/>
      <c r="L145" s="105"/>
      <c r="M145" s="105"/>
      <c r="N145" s="105"/>
      <c r="O145" s="105"/>
      <c r="P145" s="105"/>
      <c r="Q145" s="105"/>
      <c r="R145" s="105"/>
      <c r="S145" s="105" t="s">
        <v>192</v>
      </c>
      <c r="T145" s="105"/>
      <c r="U145" s="105"/>
      <c r="V145" s="105"/>
      <c r="W145" s="105"/>
      <c r="X145" s="105"/>
      <c r="Y145" s="105"/>
      <c r="Z145" s="105"/>
      <c r="AA145" s="105"/>
      <c r="AB145" s="105"/>
      <c r="AC145" s="105"/>
      <c r="AD145" s="105"/>
      <c r="AE145" s="105"/>
      <c r="AF145" s="105"/>
      <c r="AG145" s="105"/>
      <c r="AH145" s="105"/>
      <c r="AI145" s="105"/>
      <c r="AJ145" s="105"/>
      <c r="AK145" s="105"/>
      <c r="AL145" s="105"/>
      <c r="AM145" s="105"/>
      <c r="AN145" s="105"/>
      <c r="AO145" s="105"/>
      <c r="AP145" s="105"/>
      <c r="AQ145" s="105"/>
      <c r="AR145" s="105"/>
      <c r="AS145" s="105"/>
      <c r="AT145" s="105"/>
      <c r="AU145" s="105"/>
      <c r="AV145" s="105"/>
    </row>
    <row r="146" spans="1:48" outlineLevel="1" x14ac:dyDescent="0.15">
      <c r="A146" s="106">
        <v>122</v>
      </c>
      <c r="B146" s="110" t="s">
        <v>372</v>
      </c>
      <c r="C146" s="131" t="s">
        <v>373</v>
      </c>
      <c r="D146" s="112" t="s">
        <v>156</v>
      </c>
      <c r="E146" s="114">
        <v>12</v>
      </c>
      <c r="F146" s="116"/>
      <c r="G146" s="116">
        <f t="shared" si="14"/>
        <v>0</v>
      </c>
      <c r="H146" s="116">
        <v>0</v>
      </c>
      <c r="I146" s="116">
        <f t="shared" si="15"/>
        <v>0</v>
      </c>
      <c r="J146" s="105"/>
      <c r="K146" s="105"/>
      <c r="L146" s="105"/>
      <c r="M146" s="105"/>
      <c r="N146" s="105"/>
      <c r="O146" s="105"/>
      <c r="P146" s="105"/>
      <c r="Q146" s="105"/>
      <c r="R146" s="105"/>
      <c r="S146" s="105" t="s">
        <v>126</v>
      </c>
      <c r="T146" s="105"/>
      <c r="U146" s="105"/>
      <c r="V146" s="105"/>
      <c r="W146" s="105"/>
      <c r="X146" s="105"/>
      <c r="Y146" s="105"/>
      <c r="Z146" s="105"/>
      <c r="AA146" s="105"/>
      <c r="AB146" s="105"/>
      <c r="AC146" s="105"/>
      <c r="AD146" s="105"/>
      <c r="AE146" s="105"/>
      <c r="AF146" s="105"/>
      <c r="AG146" s="105"/>
      <c r="AH146" s="105"/>
      <c r="AI146" s="105"/>
      <c r="AJ146" s="105"/>
      <c r="AK146" s="105"/>
      <c r="AL146" s="105"/>
      <c r="AM146" s="105"/>
      <c r="AN146" s="105"/>
      <c r="AO146" s="105"/>
      <c r="AP146" s="105"/>
      <c r="AQ146" s="105"/>
      <c r="AR146" s="105"/>
      <c r="AS146" s="105"/>
      <c r="AT146" s="105"/>
      <c r="AU146" s="105"/>
      <c r="AV146" s="105"/>
    </row>
    <row r="147" spans="1:48" outlineLevel="1" x14ac:dyDescent="0.15">
      <c r="A147" s="106">
        <v>123</v>
      </c>
      <c r="B147" s="110" t="s">
        <v>374</v>
      </c>
      <c r="C147" s="131" t="s">
        <v>375</v>
      </c>
      <c r="D147" s="112" t="s">
        <v>156</v>
      </c>
      <c r="E147" s="114">
        <v>12</v>
      </c>
      <c r="F147" s="116"/>
      <c r="G147" s="116">
        <f t="shared" si="14"/>
        <v>0</v>
      </c>
      <c r="H147" s="116">
        <v>4.4999999999999999E-4</v>
      </c>
      <c r="I147" s="116">
        <f t="shared" si="15"/>
        <v>5.4000000000000003E-3</v>
      </c>
      <c r="J147" s="105"/>
      <c r="K147" s="105"/>
      <c r="L147" s="105"/>
      <c r="M147" s="105"/>
      <c r="N147" s="105"/>
      <c r="O147" s="105"/>
      <c r="P147" s="105"/>
      <c r="Q147" s="105"/>
      <c r="R147" s="105"/>
      <c r="S147" s="105" t="s">
        <v>192</v>
      </c>
      <c r="T147" s="105"/>
      <c r="U147" s="105"/>
      <c r="V147" s="105"/>
      <c r="W147" s="105"/>
      <c r="X147" s="105"/>
      <c r="Y147" s="105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</row>
    <row r="148" spans="1:48" outlineLevel="1" x14ac:dyDescent="0.15">
      <c r="A148" s="106">
        <v>124</v>
      </c>
      <c r="B148" s="110" t="s">
        <v>376</v>
      </c>
      <c r="C148" s="131" t="s">
        <v>377</v>
      </c>
      <c r="D148" s="112" t="s">
        <v>156</v>
      </c>
      <c r="E148" s="114">
        <v>1</v>
      </c>
      <c r="F148" s="116"/>
      <c r="G148" s="116">
        <f t="shared" si="14"/>
        <v>0</v>
      </c>
      <c r="H148" s="116">
        <v>0</v>
      </c>
      <c r="I148" s="116">
        <f t="shared" si="15"/>
        <v>0</v>
      </c>
      <c r="J148" s="105"/>
      <c r="K148" s="105"/>
      <c r="L148" s="105"/>
      <c r="M148" s="105"/>
      <c r="N148" s="105"/>
      <c r="O148" s="105"/>
      <c r="P148" s="105"/>
      <c r="Q148" s="105"/>
      <c r="R148" s="105"/>
      <c r="S148" s="105" t="s">
        <v>126</v>
      </c>
      <c r="T148" s="105"/>
      <c r="U148" s="105"/>
      <c r="V148" s="105"/>
      <c r="W148" s="105"/>
      <c r="X148" s="105"/>
      <c r="Y148" s="105"/>
      <c r="Z148" s="105"/>
      <c r="AA148" s="105"/>
      <c r="AB148" s="105"/>
      <c r="AC148" s="105"/>
      <c r="AD148" s="105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5"/>
      <c r="AP148" s="105"/>
      <c r="AQ148" s="105"/>
      <c r="AR148" s="105"/>
      <c r="AS148" s="105"/>
      <c r="AT148" s="105"/>
      <c r="AU148" s="105"/>
      <c r="AV148" s="105"/>
    </row>
    <row r="149" spans="1:48" outlineLevel="1" x14ac:dyDescent="0.15">
      <c r="A149" s="106">
        <v>125</v>
      </c>
      <c r="B149" s="110" t="s">
        <v>378</v>
      </c>
      <c r="C149" s="131" t="s">
        <v>379</v>
      </c>
      <c r="D149" s="112" t="s">
        <v>380</v>
      </c>
      <c r="E149" s="114">
        <v>16</v>
      </c>
      <c r="F149" s="116"/>
      <c r="G149" s="116">
        <f t="shared" si="14"/>
        <v>0</v>
      </c>
      <c r="H149" s="116">
        <v>0</v>
      </c>
      <c r="I149" s="116">
        <f t="shared" si="15"/>
        <v>0</v>
      </c>
      <c r="J149" s="105"/>
      <c r="K149" s="105"/>
      <c r="L149" s="105"/>
      <c r="M149" s="105"/>
      <c r="N149" s="105"/>
      <c r="O149" s="105"/>
      <c r="P149" s="105"/>
      <c r="Q149" s="105"/>
      <c r="R149" s="105"/>
      <c r="S149" s="105" t="s">
        <v>126</v>
      </c>
      <c r="T149" s="105"/>
      <c r="U149" s="105"/>
      <c r="V149" s="105"/>
      <c r="W149" s="105"/>
      <c r="X149" s="105"/>
      <c r="Y149" s="105"/>
      <c r="Z149" s="105"/>
      <c r="AA149" s="105"/>
      <c r="AB149" s="105"/>
      <c r="AC149" s="105"/>
      <c r="AD149" s="105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5"/>
      <c r="AP149" s="105"/>
      <c r="AQ149" s="105"/>
      <c r="AR149" s="105"/>
      <c r="AS149" s="105"/>
      <c r="AT149" s="105"/>
      <c r="AU149" s="105"/>
      <c r="AV149" s="105"/>
    </row>
    <row r="150" spans="1:48" outlineLevel="1" x14ac:dyDescent="0.15">
      <c r="A150" s="106">
        <v>126</v>
      </c>
      <c r="B150" s="110" t="s">
        <v>381</v>
      </c>
      <c r="C150" s="131" t="s">
        <v>382</v>
      </c>
      <c r="D150" s="112" t="s">
        <v>174</v>
      </c>
      <c r="E150" s="114">
        <v>46.64</v>
      </c>
      <c r="F150" s="116"/>
      <c r="G150" s="116">
        <f t="shared" si="14"/>
        <v>0</v>
      </c>
      <c r="H150" s="116">
        <v>2.0000000000000002E-5</v>
      </c>
      <c r="I150" s="116">
        <f t="shared" si="15"/>
        <v>9.3000000000000005E-4</v>
      </c>
      <c r="J150" s="105"/>
      <c r="K150" s="105"/>
      <c r="L150" s="105"/>
      <c r="M150" s="105"/>
      <c r="N150" s="105"/>
      <c r="O150" s="105"/>
      <c r="P150" s="105"/>
      <c r="Q150" s="105"/>
      <c r="R150" s="105"/>
      <c r="S150" s="105" t="s">
        <v>126</v>
      </c>
      <c r="T150" s="105"/>
      <c r="U150" s="105"/>
      <c r="V150" s="105"/>
      <c r="W150" s="105"/>
      <c r="X150" s="105"/>
      <c r="Y150" s="105"/>
      <c r="Z150" s="105"/>
      <c r="AA150" s="105"/>
      <c r="AB150" s="105"/>
      <c r="AC150" s="105"/>
      <c r="AD150" s="105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5"/>
      <c r="AP150" s="105"/>
      <c r="AQ150" s="105"/>
      <c r="AR150" s="105"/>
      <c r="AS150" s="105"/>
      <c r="AT150" s="105"/>
      <c r="AU150" s="105"/>
      <c r="AV150" s="105"/>
    </row>
    <row r="151" spans="1:48" outlineLevel="1" x14ac:dyDescent="0.15">
      <c r="A151" s="106">
        <v>127</v>
      </c>
      <c r="B151" s="110" t="s">
        <v>383</v>
      </c>
      <c r="C151" s="131" t="s">
        <v>384</v>
      </c>
      <c r="D151" s="112" t="s">
        <v>174</v>
      </c>
      <c r="E151" s="114">
        <v>23.2</v>
      </c>
      <c r="F151" s="116"/>
      <c r="G151" s="116">
        <f t="shared" si="14"/>
        <v>0</v>
      </c>
      <c r="H151" s="116">
        <v>4.0000000000000003E-5</v>
      </c>
      <c r="I151" s="116">
        <f t="shared" si="15"/>
        <v>9.3000000000000005E-4</v>
      </c>
      <c r="J151" s="105"/>
      <c r="K151" s="105"/>
      <c r="L151" s="105"/>
      <c r="M151" s="105"/>
      <c r="N151" s="105"/>
      <c r="O151" s="105"/>
      <c r="P151" s="105"/>
      <c r="Q151" s="105"/>
      <c r="R151" s="105"/>
      <c r="S151" s="105" t="s">
        <v>126</v>
      </c>
      <c r="T151" s="105"/>
      <c r="U151" s="105"/>
      <c r="V151" s="105"/>
      <c r="W151" s="105"/>
      <c r="X151" s="105"/>
      <c r="Y151" s="105"/>
      <c r="Z151" s="105"/>
      <c r="AA151" s="105"/>
      <c r="AB151" s="105"/>
      <c r="AC151" s="105"/>
      <c r="AD151" s="105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5"/>
      <c r="AP151" s="105"/>
      <c r="AQ151" s="105"/>
      <c r="AR151" s="105"/>
      <c r="AS151" s="105"/>
      <c r="AT151" s="105"/>
      <c r="AU151" s="105"/>
      <c r="AV151" s="105"/>
    </row>
    <row r="152" spans="1:48" outlineLevel="1" x14ac:dyDescent="0.15">
      <c r="A152" s="106">
        <v>128</v>
      </c>
      <c r="B152" s="110" t="s">
        <v>385</v>
      </c>
      <c r="C152" s="131" t="s">
        <v>386</v>
      </c>
      <c r="D152" s="112" t="s">
        <v>174</v>
      </c>
      <c r="E152" s="114">
        <v>23.44</v>
      </c>
      <c r="F152" s="116"/>
      <c r="G152" s="116">
        <f t="shared" si="14"/>
        <v>0</v>
      </c>
      <c r="H152" s="116">
        <v>1.6000000000000001E-4</v>
      </c>
      <c r="I152" s="116">
        <f t="shared" si="15"/>
        <v>3.7499999999999999E-3</v>
      </c>
      <c r="J152" s="105"/>
      <c r="K152" s="105"/>
      <c r="L152" s="105"/>
      <c r="M152" s="105"/>
      <c r="N152" s="105"/>
      <c r="O152" s="105"/>
      <c r="P152" s="105"/>
      <c r="Q152" s="105"/>
      <c r="R152" s="105"/>
      <c r="S152" s="105" t="s">
        <v>126</v>
      </c>
      <c r="T152" s="105"/>
      <c r="U152" s="105"/>
      <c r="V152" s="105"/>
      <c r="W152" s="105"/>
      <c r="X152" s="105"/>
      <c r="Y152" s="105"/>
      <c r="Z152" s="105"/>
      <c r="AA152" s="105"/>
      <c r="AB152" s="105"/>
      <c r="AC152" s="105"/>
      <c r="AD152" s="105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</row>
    <row r="153" spans="1:48" outlineLevel="1" x14ac:dyDescent="0.15">
      <c r="A153" s="106">
        <v>129</v>
      </c>
      <c r="B153" s="110" t="s">
        <v>387</v>
      </c>
      <c r="C153" s="131" t="s">
        <v>388</v>
      </c>
      <c r="D153" s="112" t="s">
        <v>156</v>
      </c>
      <c r="E153" s="114">
        <v>4</v>
      </c>
      <c r="F153" s="116"/>
      <c r="G153" s="116">
        <f t="shared" si="14"/>
        <v>0</v>
      </c>
      <c r="H153" s="116">
        <v>6.4000000000000001E-2</v>
      </c>
      <c r="I153" s="116">
        <f t="shared" si="15"/>
        <v>0.25600000000000001</v>
      </c>
      <c r="J153" s="105"/>
      <c r="K153" s="105"/>
      <c r="L153" s="105"/>
      <c r="M153" s="105"/>
      <c r="N153" s="105"/>
      <c r="O153" s="105"/>
      <c r="P153" s="105"/>
      <c r="Q153" s="105"/>
      <c r="R153" s="105"/>
      <c r="S153" s="105" t="s">
        <v>192</v>
      </c>
      <c r="T153" s="105"/>
      <c r="U153" s="105"/>
      <c r="V153" s="105"/>
      <c r="W153" s="105"/>
      <c r="X153" s="105"/>
      <c r="Y153" s="105"/>
      <c r="Z153" s="105"/>
      <c r="AA153" s="105"/>
      <c r="AB153" s="105"/>
      <c r="AC153" s="105"/>
      <c r="AD153" s="105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</row>
    <row r="154" spans="1:48" outlineLevel="1" x14ac:dyDescent="0.15">
      <c r="A154" s="106">
        <v>130</v>
      </c>
      <c r="B154" s="110" t="s">
        <v>389</v>
      </c>
      <c r="C154" s="131" t="s">
        <v>390</v>
      </c>
      <c r="D154" s="112" t="s">
        <v>156</v>
      </c>
      <c r="E154" s="114">
        <v>2</v>
      </c>
      <c r="F154" s="116"/>
      <c r="G154" s="116">
        <f t="shared" si="14"/>
        <v>0</v>
      </c>
      <c r="H154" s="116">
        <v>5.6000000000000001E-2</v>
      </c>
      <c r="I154" s="116">
        <f t="shared" si="15"/>
        <v>0.112</v>
      </c>
      <c r="J154" s="105"/>
      <c r="K154" s="105"/>
      <c r="L154" s="105"/>
      <c r="M154" s="105"/>
      <c r="N154" s="105"/>
      <c r="O154" s="105"/>
      <c r="P154" s="105"/>
      <c r="Q154" s="105"/>
      <c r="R154" s="105"/>
      <c r="S154" s="105" t="s">
        <v>192</v>
      </c>
      <c r="T154" s="105"/>
      <c r="U154" s="105"/>
      <c r="V154" s="105"/>
      <c r="W154" s="105"/>
      <c r="X154" s="105"/>
      <c r="Y154" s="105"/>
      <c r="Z154" s="105"/>
      <c r="AA154" s="105"/>
      <c r="AB154" s="105"/>
      <c r="AC154" s="105"/>
      <c r="AD154" s="105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</row>
    <row r="155" spans="1:48" outlineLevel="1" x14ac:dyDescent="0.15">
      <c r="A155" s="106">
        <v>131</v>
      </c>
      <c r="B155" s="110" t="s">
        <v>391</v>
      </c>
      <c r="C155" s="131" t="s">
        <v>392</v>
      </c>
      <c r="D155" s="112" t="s">
        <v>156</v>
      </c>
      <c r="E155" s="114">
        <v>2</v>
      </c>
      <c r="F155" s="116"/>
      <c r="G155" s="116">
        <f t="shared" si="14"/>
        <v>0</v>
      </c>
      <c r="H155" s="116">
        <v>8.4000000000000005E-2</v>
      </c>
      <c r="I155" s="116">
        <f t="shared" si="15"/>
        <v>0.16800000000000001</v>
      </c>
      <c r="J155" s="105"/>
      <c r="K155" s="105"/>
      <c r="L155" s="105"/>
      <c r="M155" s="105"/>
      <c r="N155" s="105"/>
      <c r="O155" s="105"/>
      <c r="P155" s="105"/>
      <c r="Q155" s="105"/>
      <c r="R155" s="105"/>
      <c r="S155" s="105" t="s">
        <v>192</v>
      </c>
      <c r="T155" s="105"/>
      <c r="U155" s="105"/>
      <c r="V155" s="105"/>
      <c r="W155" s="105"/>
      <c r="X155" s="105"/>
      <c r="Y155" s="105"/>
      <c r="Z155" s="105"/>
      <c r="AA155" s="105"/>
      <c r="AB155" s="105"/>
      <c r="AC155" s="105"/>
      <c r="AD155" s="105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  <c r="AV155" s="105"/>
    </row>
    <row r="156" spans="1:48" outlineLevel="1" x14ac:dyDescent="0.15">
      <c r="A156" s="106">
        <v>132</v>
      </c>
      <c r="B156" s="110" t="s">
        <v>393</v>
      </c>
      <c r="C156" s="131" t="s">
        <v>394</v>
      </c>
      <c r="D156" s="112" t="s">
        <v>293</v>
      </c>
      <c r="E156" s="114">
        <v>1.012</v>
      </c>
      <c r="F156" s="116"/>
      <c r="G156" s="116">
        <f t="shared" si="14"/>
        <v>0</v>
      </c>
      <c r="H156" s="116">
        <v>0</v>
      </c>
      <c r="I156" s="116">
        <f t="shared" si="15"/>
        <v>0</v>
      </c>
      <c r="J156" s="105"/>
      <c r="K156" s="105"/>
      <c r="L156" s="105"/>
      <c r="M156" s="105"/>
      <c r="N156" s="105"/>
      <c r="O156" s="105"/>
      <c r="P156" s="105"/>
      <c r="Q156" s="105"/>
      <c r="R156" s="105"/>
      <c r="S156" s="105" t="s">
        <v>126</v>
      </c>
      <c r="T156" s="105"/>
      <c r="U156" s="105"/>
      <c r="V156" s="105"/>
      <c r="W156" s="105"/>
      <c r="X156" s="105"/>
      <c r="Y156" s="105"/>
      <c r="Z156" s="105"/>
      <c r="AA156" s="105"/>
      <c r="AB156" s="105"/>
      <c r="AC156" s="105"/>
      <c r="AD156" s="105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</row>
    <row r="157" spans="1:48" x14ac:dyDescent="0.15">
      <c r="A157" s="107" t="s">
        <v>121</v>
      </c>
      <c r="B157" s="111" t="s">
        <v>93</v>
      </c>
      <c r="C157" s="132" t="s">
        <v>94</v>
      </c>
      <c r="D157" s="113"/>
      <c r="E157" s="115"/>
      <c r="F157" s="117"/>
      <c r="G157" s="117">
        <f>SUM(G160:G180)</f>
        <v>0</v>
      </c>
      <c r="H157" s="117"/>
      <c r="I157" s="117">
        <f>SUM(I160:I179)</f>
        <v>43.540880000000001</v>
      </c>
      <c r="S157" t="s">
        <v>122</v>
      </c>
    </row>
    <row r="158" spans="1:48" outlineLevel="1" x14ac:dyDescent="0.15">
      <c r="A158" s="106">
        <v>103</v>
      </c>
      <c r="B158" s="110" t="s">
        <v>618</v>
      </c>
      <c r="C158" s="131" t="s">
        <v>1106</v>
      </c>
      <c r="D158" s="112" t="s">
        <v>145</v>
      </c>
      <c r="E158" s="114">
        <v>380</v>
      </c>
      <c r="F158" s="116"/>
      <c r="G158" s="116">
        <f t="shared" ref="G158:G159" si="16">E158*F158</f>
        <v>0</v>
      </c>
      <c r="H158" s="116">
        <v>8.6400000000000001E-3</v>
      </c>
      <c r="I158" s="116">
        <f t="shared" ref="I158" si="17">ROUND(E158*H158,5)</f>
        <v>3.2831999999999999</v>
      </c>
      <c r="J158" s="365" t="s">
        <v>1104</v>
      </c>
      <c r="K158" s="105"/>
      <c r="L158" s="105"/>
      <c r="M158" s="105"/>
      <c r="N158" s="105"/>
      <c r="O158" s="105"/>
      <c r="P158" s="105"/>
      <c r="Q158" s="105"/>
      <c r="R158" s="105"/>
      <c r="S158" s="105" t="s">
        <v>126</v>
      </c>
      <c r="T158" s="105"/>
      <c r="U158" s="105"/>
      <c r="V158" s="105"/>
      <c r="W158" s="105"/>
      <c r="X158" s="105"/>
      <c r="Y158" s="105"/>
      <c r="Z158" s="105"/>
      <c r="AA158" s="105"/>
      <c r="AB158" s="105"/>
      <c r="AC158" s="105"/>
      <c r="AD158" s="105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</row>
    <row r="159" spans="1:48" outlineLevel="1" x14ac:dyDescent="0.15">
      <c r="A159" s="106"/>
      <c r="B159" s="110"/>
      <c r="C159" s="131" t="s">
        <v>1107</v>
      </c>
      <c r="D159" s="112" t="s">
        <v>252</v>
      </c>
      <c r="E159" s="114">
        <v>1</v>
      </c>
      <c r="F159" s="116"/>
      <c r="G159" s="116">
        <f t="shared" si="16"/>
        <v>0</v>
      </c>
      <c r="H159" s="116"/>
      <c r="I159" s="116"/>
      <c r="J159" s="365" t="s">
        <v>1104</v>
      </c>
      <c r="K159" s="105"/>
      <c r="L159" s="105"/>
      <c r="M159" s="105"/>
      <c r="N159" s="105"/>
      <c r="O159" s="105"/>
      <c r="P159" s="105"/>
      <c r="Q159" s="105"/>
      <c r="R159" s="105"/>
      <c r="S159" s="105"/>
      <c r="T159" s="105"/>
      <c r="U159" s="105"/>
      <c r="V159" s="105"/>
      <c r="W159" s="105"/>
      <c r="X159" s="105"/>
      <c r="Y159" s="105"/>
      <c r="Z159" s="105"/>
      <c r="AA159" s="105"/>
      <c r="AB159" s="105"/>
      <c r="AC159" s="105"/>
      <c r="AD159" s="105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</row>
    <row r="160" spans="1:48" outlineLevel="1" x14ac:dyDescent="0.15">
      <c r="A160" s="106">
        <v>133</v>
      </c>
      <c r="B160" s="110" t="s">
        <v>395</v>
      </c>
      <c r="C160" s="131" t="s">
        <v>396</v>
      </c>
      <c r="D160" s="112" t="s">
        <v>145</v>
      </c>
      <c r="E160" s="114">
        <v>479.54999999999995</v>
      </c>
      <c r="F160" s="116"/>
      <c r="G160" s="116">
        <f t="shared" ref="G160:G181" si="18">E160*F160</f>
        <v>0</v>
      </c>
      <c r="H160" s="116">
        <v>6.0000000000000002E-5</v>
      </c>
      <c r="I160" s="116">
        <f t="shared" ref="I160:I179" si="19">ROUND(E160*H160,5)</f>
        <v>2.877E-2</v>
      </c>
      <c r="J160" s="105"/>
      <c r="K160" s="105"/>
      <c r="L160" s="105"/>
      <c r="M160" s="105"/>
      <c r="N160" s="105"/>
      <c r="O160" s="105"/>
      <c r="P160" s="105"/>
      <c r="Q160" s="105"/>
      <c r="R160" s="105"/>
      <c r="S160" s="105" t="s">
        <v>192</v>
      </c>
      <c r="T160" s="105"/>
      <c r="U160" s="105"/>
      <c r="V160" s="105"/>
      <c r="W160" s="105"/>
      <c r="X160" s="105"/>
      <c r="Y160" s="105"/>
      <c r="Z160" s="105"/>
      <c r="AA160" s="105"/>
      <c r="AB160" s="105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</row>
    <row r="161" spans="1:48" outlineLevel="1" x14ac:dyDescent="0.15">
      <c r="A161" s="106">
        <v>134</v>
      </c>
      <c r="B161" s="110" t="s">
        <v>397</v>
      </c>
      <c r="C161" s="131" t="s">
        <v>398</v>
      </c>
      <c r="D161" s="112" t="s">
        <v>145</v>
      </c>
      <c r="E161" s="114">
        <v>527.50500000000011</v>
      </c>
      <c r="F161" s="116"/>
      <c r="G161" s="116">
        <f t="shared" si="18"/>
        <v>0</v>
      </c>
      <c r="H161" s="116">
        <v>1.21E-2</v>
      </c>
      <c r="I161" s="116">
        <f t="shared" si="19"/>
        <v>6.3828100000000001</v>
      </c>
      <c r="J161" s="105"/>
      <c r="K161" s="105"/>
      <c r="L161" s="105"/>
      <c r="M161" s="105"/>
      <c r="N161" s="105"/>
      <c r="O161" s="105"/>
      <c r="P161" s="105"/>
      <c r="Q161" s="105"/>
      <c r="R161" s="105"/>
      <c r="S161" s="105" t="s">
        <v>126</v>
      </c>
      <c r="T161" s="105"/>
      <c r="U161" s="105"/>
      <c r="V161" s="105"/>
      <c r="W161" s="105"/>
      <c r="X161" s="105"/>
      <c r="Y161" s="105"/>
      <c r="Z161" s="105"/>
      <c r="AA161" s="105"/>
      <c r="AB161" s="105"/>
      <c r="AC161" s="105"/>
      <c r="AD161" s="105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5"/>
      <c r="AP161" s="105"/>
      <c r="AQ161" s="105"/>
      <c r="AR161" s="105"/>
      <c r="AS161" s="105"/>
      <c r="AT161" s="105"/>
      <c r="AU161" s="105"/>
      <c r="AV161" s="105"/>
    </row>
    <row r="162" spans="1:48" outlineLevel="1" x14ac:dyDescent="0.15">
      <c r="A162" s="106">
        <v>135</v>
      </c>
      <c r="B162" s="110" t="s">
        <v>399</v>
      </c>
      <c r="C162" s="131" t="s">
        <v>400</v>
      </c>
      <c r="D162" s="112" t="s">
        <v>145</v>
      </c>
      <c r="E162" s="114">
        <v>1533.6362999999999</v>
      </c>
      <c r="F162" s="116"/>
      <c r="G162" s="116">
        <f t="shared" si="18"/>
        <v>0</v>
      </c>
      <c r="H162" s="116">
        <v>0.01</v>
      </c>
      <c r="I162" s="116">
        <f t="shared" si="19"/>
        <v>15.336360000000001</v>
      </c>
      <c r="J162" s="105"/>
      <c r="K162" s="105"/>
      <c r="L162" s="105"/>
      <c r="M162" s="105"/>
      <c r="N162" s="105"/>
      <c r="O162" s="105"/>
      <c r="P162" s="105"/>
      <c r="Q162" s="105"/>
      <c r="R162" s="105"/>
      <c r="S162" s="105" t="s">
        <v>126</v>
      </c>
      <c r="T162" s="105"/>
      <c r="U162" s="105"/>
      <c r="V162" s="105"/>
      <c r="W162" s="105"/>
      <c r="X162" s="105"/>
      <c r="Y162" s="105"/>
      <c r="Z162" s="105"/>
      <c r="AA162" s="105"/>
      <c r="AB162" s="105"/>
      <c r="AC162" s="105"/>
      <c r="AD162" s="105"/>
      <c r="AE162" s="105"/>
      <c r="AF162" s="105"/>
      <c r="AG162" s="105"/>
      <c r="AH162" s="105"/>
      <c r="AI162" s="105"/>
      <c r="AJ162" s="105"/>
      <c r="AK162" s="105"/>
      <c r="AL162" s="105"/>
      <c r="AM162" s="105"/>
      <c r="AN162" s="105"/>
      <c r="AO162" s="105"/>
      <c r="AP162" s="105"/>
      <c r="AQ162" s="105"/>
      <c r="AR162" s="105"/>
      <c r="AS162" s="105"/>
      <c r="AT162" s="105"/>
      <c r="AU162" s="105"/>
      <c r="AV162" s="105"/>
    </row>
    <row r="163" spans="1:48" outlineLevel="1" x14ac:dyDescent="0.15">
      <c r="A163" s="106">
        <v>136</v>
      </c>
      <c r="B163" s="110" t="s">
        <v>401</v>
      </c>
      <c r="C163" s="131" t="s">
        <v>402</v>
      </c>
      <c r="D163" s="112" t="s">
        <v>145</v>
      </c>
      <c r="E163" s="114">
        <v>1533.6362999999999</v>
      </c>
      <c r="F163" s="116"/>
      <c r="G163" s="116">
        <f t="shared" si="18"/>
        <v>0</v>
      </c>
      <c r="H163" s="116">
        <v>8.9999999999999993E-3</v>
      </c>
      <c r="I163" s="116">
        <f t="shared" si="19"/>
        <v>13.80273</v>
      </c>
      <c r="J163" s="105"/>
      <c r="K163" s="105"/>
      <c r="L163" s="105"/>
      <c r="M163" s="105"/>
      <c r="N163" s="105"/>
      <c r="O163" s="105"/>
      <c r="P163" s="105"/>
      <c r="Q163" s="105"/>
      <c r="R163" s="105"/>
      <c r="S163" s="105" t="s">
        <v>126</v>
      </c>
      <c r="T163" s="105"/>
      <c r="U163" s="105"/>
      <c r="V163" s="105"/>
      <c r="W163" s="105"/>
      <c r="X163" s="105"/>
      <c r="Y163" s="105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</row>
    <row r="164" spans="1:48" outlineLevel="1" x14ac:dyDescent="0.15">
      <c r="A164" s="106">
        <v>137</v>
      </c>
      <c r="B164" s="110" t="s">
        <v>403</v>
      </c>
      <c r="C164" s="131" t="s">
        <v>404</v>
      </c>
      <c r="D164" s="112" t="s">
        <v>174</v>
      </c>
      <c r="E164" s="114">
        <v>219.4</v>
      </c>
      <c r="F164" s="116"/>
      <c r="G164" s="116">
        <f t="shared" si="18"/>
        <v>0</v>
      </c>
      <c r="H164" s="116">
        <v>3.0000000000000001E-5</v>
      </c>
      <c r="I164" s="116">
        <f t="shared" si="19"/>
        <v>6.5799999999999999E-3</v>
      </c>
      <c r="J164" s="105"/>
      <c r="K164" s="105"/>
      <c r="L164" s="105"/>
      <c r="M164" s="105"/>
      <c r="N164" s="105"/>
      <c r="O164" s="105"/>
      <c r="P164" s="105"/>
      <c r="Q164" s="105"/>
      <c r="R164" s="105"/>
      <c r="S164" s="105" t="s">
        <v>126</v>
      </c>
      <c r="T164" s="105"/>
      <c r="U164" s="105"/>
      <c r="V164" s="105"/>
      <c r="W164" s="105"/>
      <c r="X164" s="105"/>
      <c r="Y164" s="105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105"/>
    </row>
    <row r="165" spans="1:48" outlineLevel="1" x14ac:dyDescent="0.15">
      <c r="A165" s="106">
        <v>138</v>
      </c>
      <c r="B165" s="110" t="s">
        <v>405</v>
      </c>
      <c r="C165" s="131" t="s">
        <v>406</v>
      </c>
      <c r="D165" s="112" t="s">
        <v>174</v>
      </c>
      <c r="E165" s="114">
        <v>204.60999999999999</v>
      </c>
      <c r="F165" s="116"/>
      <c r="G165" s="116">
        <f t="shared" si="18"/>
        <v>0</v>
      </c>
      <c r="H165" s="116">
        <v>0</v>
      </c>
      <c r="I165" s="116">
        <f t="shared" si="19"/>
        <v>0</v>
      </c>
      <c r="J165" s="105"/>
      <c r="K165" s="105"/>
      <c r="L165" s="105"/>
      <c r="M165" s="105"/>
      <c r="N165" s="105"/>
      <c r="O165" s="105"/>
      <c r="P165" s="105"/>
      <c r="Q165" s="105"/>
      <c r="R165" s="105"/>
      <c r="S165" s="105" t="s">
        <v>126</v>
      </c>
      <c r="T165" s="105"/>
      <c r="U165" s="105"/>
      <c r="V165" s="105"/>
      <c r="W165" s="105"/>
      <c r="X165" s="105"/>
      <c r="Y165" s="105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</row>
    <row r="166" spans="1:48" outlineLevel="1" x14ac:dyDescent="0.15">
      <c r="A166" s="106">
        <v>139</v>
      </c>
      <c r="B166" s="110" t="s">
        <v>407</v>
      </c>
      <c r="C166" s="131" t="s">
        <v>408</v>
      </c>
      <c r="D166" s="112" t="s">
        <v>174</v>
      </c>
      <c r="E166" s="114">
        <v>137.20000000000002</v>
      </c>
      <c r="F166" s="116"/>
      <c r="G166" s="116">
        <f t="shared" si="18"/>
        <v>0</v>
      </c>
      <c r="H166" s="116">
        <v>2.0000000000000002E-5</v>
      </c>
      <c r="I166" s="116">
        <f t="shared" si="19"/>
        <v>2.7399999999999998E-3</v>
      </c>
      <c r="J166" s="105"/>
      <c r="K166" s="105"/>
      <c r="L166" s="105"/>
      <c r="M166" s="105"/>
      <c r="N166" s="105"/>
      <c r="O166" s="105"/>
      <c r="P166" s="105"/>
      <c r="Q166" s="105"/>
      <c r="R166" s="105"/>
      <c r="S166" s="105" t="s">
        <v>126</v>
      </c>
      <c r="T166" s="105"/>
      <c r="U166" s="105"/>
      <c r="V166" s="105"/>
      <c r="W166" s="105"/>
      <c r="X166" s="105"/>
      <c r="Y166" s="105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</row>
    <row r="167" spans="1:48" outlineLevel="1" x14ac:dyDescent="0.15">
      <c r="A167" s="106">
        <v>140</v>
      </c>
      <c r="B167" s="110" t="s">
        <v>409</v>
      </c>
      <c r="C167" s="131" t="s">
        <v>410</v>
      </c>
      <c r="D167" s="112" t="s">
        <v>174</v>
      </c>
      <c r="E167" s="114">
        <v>28.4</v>
      </c>
      <c r="F167" s="116"/>
      <c r="G167" s="116">
        <f t="shared" si="18"/>
        <v>0</v>
      </c>
      <c r="H167" s="116">
        <v>2.0000000000000002E-5</v>
      </c>
      <c r="I167" s="116">
        <f t="shared" si="19"/>
        <v>5.6999999999999998E-4</v>
      </c>
      <c r="J167" s="105"/>
      <c r="K167" s="105"/>
      <c r="L167" s="105"/>
      <c r="M167" s="105"/>
      <c r="N167" s="105"/>
      <c r="O167" s="105"/>
      <c r="P167" s="105"/>
      <c r="Q167" s="105"/>
      <c r="R167" s="105"/>
      <c r="S167" s="105" t="s">
        <v>126</v>
      </c>
      <c r="T167" s="105"/>
      <c r="U167" s="105"/>
      <c r="V167" s="105"/>
      <c r="W167" s="105"/>
      <c r="X167" s="105"/>
      <c r="Y167" s="105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</row>
    <row r="168" spans="1:48" outlineLevel="1" x14ac:dyDescent="0.15">
      <c r="A168" s="106">
        <v>141</v>
      </c>
      <c r="B168" s="110" t="s">
        <v>411</v>
      </c>
      <c r="C168" s="131" t="s">
        <v>412</v>
      </c>
      <c r="D168" s="112" t="s">
        <v>156</v>
      </c>
      <c r="E168" s="114">
        <v>1</v>
      </c>
      <c r="F168" s="116"/>
      <c r="G168" s="116">
        <f t="shared" si="18"/>
        <v>0</v>
      </c>
      <c r="H168" s="116">
        <v>1.0000000000000001E-5</v>
      </c>
      <c r="I168" s="116">
        <f t="shared" si="19"/>
        <v>1.0000000000000001E-5</v>
      </c>
      <c r="J168" s="105"/>
      <c r="K168" s="105"/>
      <c r="L168" s="105"/>
      <c r="M168" s="105"/>
      <c r="N168" s="105"/>
      <c r="O168" s="105"/>
      <c r="P168" s="105"/>
      <c r="Q168" s="105"/>
      <c r="R168" s="105"/>
      <c r="S168" s="105" t="s">
        <v>126</v>
      </c>
      <c r="T168" s="105"/>
      <c r="U168" s="105"/>
      <c r="V168" s="105"/>
      <c r="W168" s="105"/>
      <c r="X168" s="105"/>
      <c r="Y168" s="105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</row>
    <row r="169" spans="1:48" outlineLevel="1" x14ac:dyDescent="0.15">
      <c r="A169" s="106">
        <v>142</v>
      </c>
      <c r="B169" s="110" t="s">
        <v>413</v>
      </c>
      <c r="C169" s="131" t="s">
        <v>414</v>
      </c>
      <c r="D169" s="112" t="s">
        <v>380</v>
      </c>
      <c r="E169" s="114">
        <v>1</v>
      </c>
      <c r="F169" s="116"/>
      <c r="G169" s="116">
        <f t="shared" si="18"/>
        <v>0</v>
      </c>
      <c r="H169" s="116">
        <v>0</v>
      </c>
      <c r="I169" s="116">
        <f t="shared" si="19"/>
        <v>0</v>
      </c>
      <c r="J169" s="105"/>
      <c r="K169" s="105"/>
      <c r="L169" s="105"/>
      <c r="M169" s="105"/>
      <c r="N169" s="105"/>
      <c r="O169" s="105"/>
      <c r="P169" s="105"/>
      <c r="Q169" s="105"/>
      <c r="R169" s="105"/>
      <c r="S169" s="105" t="s">
        <v>126</v>
      </c>
      <c r="T169" s="105"/>
      <c r="U169" s="105"/>
      <c r="V169" s="105"/>
      <c r="W169" s="105"/>
      <c r="X169" s="105"/>
      <c r="Y169" s="105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  <c r="AV169" s="105"/>
    </row>
    <row r="170" spans="1:48" outlineLevel="1" x14ac:dyDescent="0.15">
      <c r="A170" s="106">
        <v>143</v>
      </c>
      <c r="B170" s="110" t="s">
        <v>415</v>
      </c>
      <c r="C170" s="131" t="s">
        <v>416</v>
      </c>
      <c r="D170" s="112" t="s">
        <v>156</v>
      </c>
      <c r="E170" s="114">
        <v>8</v>
      </c>
      <c r="F170" s="116"/>
      <c r="G170" s="116">
        <f t="shared" si="18"/>
        <v>0</v>
      </c>
      <c r="H170" s="116">
        <v>4.2999999999999999E-4</v>
      </c>
      <c r="I170" s="116">
        <f t="shared" si="19"/>
        <v>3.4399999999999999E-3</v>
      </c>
      <c r="J170" s="105"/>
      <c r="K170" s="105"/>
      <c r="L170" s="105"/>
      <c r="M170" s="105"/>
      <c r="N170" s="105"/>
      <c r="O170" s="105"/>
      <c r="P170" s="105"/>
      <c r="Q170" s="105"/>
      <c r="R170" s="105"/>
      <c r="S170" s="105" t="s">
        <v>126</v>
      </c>
      <c r="T170" s="105"/>
      <c r="U170" s="105"/>
      <c r="V170" s="105"/>
      <c r="W170" s="105"/>
      <c r="X170" s="105"/>
      <c r="Y170" s="105"/>
      <c r="Z170" s="105"/>
      <c r="AA170" s="105"/>
      <c r="AB170" s="105"/>
      <c r="AC170" s="105"/>
      <c r="AD170" s="105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5"/>
      <c r="AP170" s="105"/>
      <c r="AQ170" s="105"/>
      <c r="AR170" s="105"/>
      <c r="AS170" s="105"/>
      <c r="AT170" s="105"/>
      <c r="AU170" s="105"/>
      <c r="AV170" s="105"/>
    </row>
    <row r="171" spans="1:48" outlineLevel="1" x14ac:dyDescent="0.15">
      <c r="A171" s="106">
        <v>144</v>
      </c>
      <c r="B171" s="110" t="s">
        <v>417</v>
      </c>
      <c r="C171" s="131" t="s">
        <v>634</v>
      </c>
      <c r="D171" s="112" t="s">
        <v>380</v>
      </c>
      <c r="E171" s="114">
        <v>8</v>
      </c>
      <c r="F171" s="116"/>
      <c r="G171" s="116">
        <f t="shared" si="18"/>
        <v>0</v>
      </c>
      <c r="H171" s="116">
        <v>0.05</v>
      </c>
      <c r="I171" s="116">
        <f t="shared" si="19"/>
        <v>0.4</v>
      </c>
      <c r="J171" s="105"/>
      <c r="K171" s="105"/>
      <c r="L171" s="105"/>
      <c r="M171" s="105"/>
      <c r="N171" s="105"/>
      <c r="O171" s="105"/>
      <c r="P171" s="105"/>
      <c r="Q171" s="105"/>
      <c r="R171" s="105"/>
      <c r="S171" s="105" t="s">
        <v>126</v>
      </c>
      <c r="T171" s="105"/>
      <c r="U171" s="105"/>
      <c r="V171" s="105"/>
      <c r="W171" s="105"/>
      <c r="X171" s="105"/>
      <c r="Y171" s="105"/>
      <c r="Z171" s="105"/>
      <c r="AA171" s="105"/>
      <c r="AB171" s="105"/>
      <c r="AC171" s="105"/>
      <c r="AD171" s="105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5"/>
      <c r="AP171" s="105"/>
      <c r="AQ171" s="105"/>
      <c r="AR171" s="105"/>
      <c r="AS171" s="105"/>
      <c r="AT171" s="105"/>
      <c r="AU171" s="105"/>
      <c r="AV171" s="105"/>
    </row>
    <row r="172" spans="1:48" outlineLevel="1" x14ac:dyDescent="0.15">
      <c r="A172" s="106">
        <v>145</v>
      </c>
      <c r="B172" s="110" t="s">
        <v>418</v>
      </c>
      <c r="C172" s="131" t="s">
        <v>419</v>
      </c>
      <c r="D172" s="112" t="s">
        <v>156</v>
      </c>
      <c r="E172" s="114">
        <v>3</v>
      </c>
      <c r="F172" s="116"/>
      <c r="G172" s="116">
        <f t="shared" si="18"/>
        <v>0</v>
      </c>
      <c r="H172" s="116">
        <v>4.2999999999999999E-4</v>
      </c>
      <c r="I172" s="116">
        <f t="shared" si="19"/>
        <v>1.2899999999999999E-3</v>
      </c>
      <c r="J172" s="105"/>
      <c r="K172" s="105"/>
      <c r="L172" s="105"/>
      <c r="M172" s="105"/>
      <c r="N172" s="105"/>
      <c r="O172" s="105"/>
      <c r="P172" s="105"/>
      <c r="Q172" s="105"/>
      <c r="R172" s="105"/>
      <c r="S172" s="105" t="s">
        <v>192</v>
      </c>
      <c r="T172" s="105"/>
      <c r="U172" s="105"/>
      <c r="V172" s="105"/>
      <c r="W172" s="105"/>
      <c r="X172" s="105"/>
      <c r="Y172" s="105"/>
      <c r="Z172" s="105"/>
      <c r="AA172" s="105"/>
      <c r="AB172" s="105"/>
      <c r="AC172" s="105"/>
      <c r="AD172" s="105"/>
      <c r="AE172" s="105"/>
      <c r="AF172" s="105"/>
      <c r="AG172" s="105"/>
      <c r="AH172" s="105"/>
      <c r="AI172" s="105"/>
      <c r="AJ172" s="105"/>
      <c r="AK172" s="105"/>
      <c r="AL172" s="105"/>
      <c r="AM172" s="105"/>
      <c r="AN172" s="105"/>
      <c r="AO172" s="105"/>
      <c r="AP172" s="105"/>
      <c r="AQ172" s="105"/>
      <c r="AR172" s="105"/>
      <c r="AS172" s="105"/>
      <c r="AT172" s="105"/>
      <c r="AU172" s="105"/>
      <c r="AV172" s="105"/>
    </row>
    <row r="173" spans="1:48" ht="22" outlineLevel="1" x14ac:dyDescent="0.15">
      <c r="A173" s="106">
        <v>146</v>
      </c>
      <c r="B173" s="110" t="s">
        <v>420</v>
      </c>
      <c r="C173" s="131" t="s">
        <v>1108</v>
      </c>
      <c r="D173" s="112" t="s">
        <v>156</v>
      </c>
      <c r="E173" s="114">
        <v>3</v>
      </c>
      <c r="F173" s="116"/>
      <c r="G173" s="116">
        <f t="shared" si="18"/>
        <v>0</v>
      </c>
      <c r="H173" s="116">
        <v>0.50249999999999995</v>
      </c>
      <c r="I173" s="116">
        <f t="shared" si="19"/>
        <v>1.5075000000000001</v>
      </c>
      <c r="J173" s="365" t="s">
        <v>1104</v>
      </c>
      <c r="K173" s="105"/>
      <c r="L173" s="105"/>
      <c r="M173" s="105"/>
      <c r="N173" s="105"/>
      <c r="O173" s="105"/>
      <c r="P173" s="105"/>
      <c r="Q173" s="105"/>
      <c r="R173" s="105"/>
      <c r="S173" s="105" t="s">
        <v>126</v>
      </c>
      <c r="T173" s="105"/>
      <c r="U173" s="105"/>
      <c r="V173" s="105"/>
      <c r="W173" s="105"/>
      <c r="X173" s="105"/>
      <c r="Y173" s="105"/>
      <c r="Z173" s="105"/>
      <c r="AA173" s="105"/>
      <c r="AB173" s="105"/>
      <c r="AC173" s="105"/>
      <c r="AD173" s="105"/>
      <c r="AE173" s="105"/>
      <c r="AF173" s="105"/>
      <c r="AG173" s="105"/>
      <c r="AH173" s="105"/>
      <c r="AI173" s="105"/>
      <c r="AJ173" s="105"/>
      <c r="AK173" s="105"/>
      <c r="AL173" s="105"/>
      <c r="AM173" s="105"/>
      <c r="AN173" s="105"/>
      <c r="AO173" s="105"/>
      <c r="AP173" s="105"/>
      <c r="AQ173" s="105"/>
      <c r="AR173" s="105"/>
      <c r="AS173" s="105"/>
      <c r="AT173" s="105"/>
      <c r="AU173" s="105"/>
      <c r="AV173" s="105"/>
    </row>
    <row r="174" spans="1:48" ht="22" outlineLevel="1" x14ac:dyDescent="0.15">
      <c r="A174" s="106">
        <v>147</v>
      </c>
      <c r="B174" s="110" t="s">
        <v>421</v>
      </c>
      <c r="C174" s="131" t="s">
        <v>422</v>
      </c>
      <c r="D174" s="112" t="s">
        <v>423</v>
      </c>
      <c r="E174" s="114">
        <v>625</v>
      </c>
      <c r="F174" s="116"/>
      <c r="G174" s="116">
        <f t="shared" si="18"/>
        <v>0</v>
      </c>
      <c r="H174" s="116">
        <v>1E-3</v>
      </c>
      <c r="I174" s="116">
        <f t="shared" si="19"/>
        <v>0.625</v>
      </c>
      <c r="J174" s="105"/>
      <c r="K174" s="105"/>
      <c r="L174" s="105"/>
      <c r="M174" s="105"/>
      <c r="N174" s="105"/>
      <c r="O174" s="105"/>
      <c r="P174" s="105"/>
      <c r="Q174" s="105"/>
      <c r="R174" s="105"/>
      <c r="S174" s="105" t="s">
        <v>126</v>
      </c>
      <c r="T174" s="105"/>
      <c r="U174" s="105"/>
      <c r="V174" s="105"/>
      <c r="W174" s="105"/>
      <c r="X174" s="105"/>
      <c r="Y174" s="105"/>
      <c r="Z174" s="105"/>
      <c r="AA174" s="105"/>
      <c r="AB174" s="105"/>
      <c r="AC174" s="105"/>
      <c r="AD174" s="105"/>
      <c r="AE174" s="105"/>
      <c r="AF174" s="105"/>
      <c r="AG174" s="105"/>
      <c r="AH174" s="105"/>
      <c r="AI174" s="105"/>
      <c r="AJ174" s="105"/>
      <c r="AK174" s="105"/>
      <c r="AL174" s="105"/>
      <c r="AM174" s="105"/>
      <c r="AN174" s="105"/>
      <c r="AO174" s="105"/>
      <c r="AP174" s="105"/>
      <c r="AQ174" s="105"/>
      <c r="AR174" s="105"/>
      <c r="AS174" s="105"/>
      <c r="AT174" s="105"/>
      <c r="AU174" s="105"/>
      <c r="AV174" s="105"/>
    </row>
    <row r="175" spans="1:48" ht="22" outlineLevel="1" x14ac:dyDescent="0.15">
      <c r="A175" s="106">
        <v>148</v>
      </c>
      <c r="B175" s="110" t="s">
        <v>421</v>
      </c>
      <c r="C175" s="131" t="s">
        <v>424</v>
      </c>
      <c r="D175" s="112" t="s">
        <v>423</v>
      </c>
      <c r="E175" s="114">
        <v>901.07500000000005</v>
      </c>
      <c r="F175" s="116"/>
      <c r="G175" s="116">
        <f t="shared" si="18"/>
        <v>0</v>
      </c>
      <c r="H175" s="116">
        <v>1E-3</v>
      </c>
      <c r="I175" s="116">
        <f t="shared" si="19"/>
        <v>0.90107999999999999</v>
      </c>
      <c r="J175" s="105"/>
      <c r="K175" s="105"/>
      <c r="L175" s="105"/>
      <c r="M175" s="105"/>
      <c r="N175" s="105"/>
      <c r="O175" s="105"/>
      <c r="P175" s="105"/>
      <c r="Q175" s="105"/>
      <c r="R175" s="105"/>
      <c r="S175" s="105" t="s">
        <v>126</v>
      </c>
      <c r="T175" s="105"/>
      <c r="U175" s="105"/>
      <c r="V175" s="105"/>
      <c r="W175" s="105"/>
      <c r="X175" s="105"/>
      <c r="Y175" s="105"/>
      <c r="Z175" s="105"/>
      <c r="AA175" s="105"/>
      <c r="AB175" s="105"/>
      <c r="AC175" s="105"/>
      <c r="AD175" s="105"/>
      <c r="AE175" s="105"/>
      <c r="AF175" s="105"/>
      <c r="AG175" s="105"/>
      <c r="AH175" s="105"/>
      <c r="AI175" s="105"/>
      <c r="AJ175" s="105"/>
      <c r="AK175" s="105"/>
      <c r="AL175" s="105"/>
      <c r="AM175" s="105"/>
      <c r="AN175" s="105"/>
      <c r="AO175" s="105"/>
      <c r="AP175" s="105"/>
      <c r="AQ175" s="105"/>
      <c r="AR175" s="105"/>
      <c r="AS175" s="105"/>
      <c r="AT175" s="105"/>
      <c r="AU175" s="105"/>
      <c r="AV175" s="105"/>
    </row>
    <row r="176" spans="1:48" outlineLevel="1" x14ac:dyDescent="0.15">
      <c r="A176" s="106">
        <v>149</v>
      </c>
      <c r="B176" s="110" t="s">
        <v>425</v>
      </c>
      <c r="C176" s="131" t="s">
        <v>426</v>
      </c>
      <c r="D176" s="112" t="s">
        <v>380</v>
      </c>
      <c r="E176" s="114">
        <v>1</v>
      </c>
      <c r="F176" s="116"/>
      <c r="G176" s="116">
        <f t="shared" si="18"/>
        <v>0</v>
      </c>
      <c r="H176" s="116">
        <v>3</v>
      </c>
      <c r="I176" s="116">
        <f t="shared" si="19"/>
        <v>3</v>
      </c>
      <c r="J176" s="105"/>
      <c r="K176" s="105"/>
      <c r="L176" s="105"/>
      <c r="M176" s="105"/>
      <c r="N176" s="105"/>
      <c r="O176" s="105"/>
      <c r="P176" s="105"/>
      <c r="Q176" s="105"/>
      <c r="R176" s="105"/>
      <c r="S176" s="105" t="s">
        <v>126</v>
      </c>
      <c r="T176" s="105"/>
      <c r="U176" s="105"/>
      <c r="V176" s="105"/>
      <c r="W176" s="105"/>
      <c r="X176" s="105"/>
      <c r="Y176" s="105"/>
      <c r="Z176" s="105"/>
      <c r="AA176" s="105"/>
      <c r="AB176" s="105"/>
      <c r="AC176" s="105"/>
      <c r="AD176" s="105"/>
      <c r="AE176" s="105"/>
      <c r="AF176" s="105"/>
      <c r="AG176" s="105"/>
      <c r="AH176" s="105"/>
      <c r="AI176" s="105"/>
      <c r="AJ176" s="105"/>
      <c r="AK176" s="105"/>
      <c r="AL176" s="105"/>
      <c r="AM176" s="105"/>
      <c r="AN176" s="105"/>
      <c r="AO176" s="105"/>
      <c r="AP176" s="105"/>
      <c r="AQ176" s="105"/>
      <c r="AR176" s="105"/>
      <c r="AS176" s="105"/>
      <c r="AT176" s="105"/>
      <c r="AU176" s="105"/>
      <c r="AV176" s="105"/>
    </row>
    <row r="177" spans="1:48" outlineLevel="1" x14ac:dyDescent="0.15">
      <c r="A177" s="106">
        <v>150</v>
      </c>
      <c r="B177" s="110" t="s">
        <v>427</v>
      </c>
      <c r="C177" s="131" t="s">
        <v>428</v>
      </c>
      <c r="D177" s="112" t="s">
        <v>380</v>
      </c>
      <c r="E177" s="114">
        <v>1</v>
      </c>
      <c r="F177" s="116"/>
      <c r="G177" s="116">
        <f t="shared" si="18"/>
        <v>0</v>
      </c>
      <c r="H177" s="116">
        <v>0.51200000000000001</v>
      </c>
      <c r="I177" s="116">
        <f t="shared" si="19"/>
        <v>0.51200000000000001</v>
      </c>
      <c r="J177" s="105"/>
      <c r="K177" s="105"/>
      <c r="L177" s="105"/>
      <c r="M177" s="105"/>
      <c r="N177" s="105"/>
      <c r="O177" s="105"/>
      <c r="P177" s="105"/>
      <c r="Q177" s="105"/>
      <c r="R177" s="105"/>
      <c r="S177" s="105" t="s">
        <v>126</v>
      </c>
      <c r="T177" s="105"/>
      <c r="U177" s="105"/>
      <c r="V177" s="105"/>
      <c r="W177" s="105"/>
      <c r="X177" s="105"/>
      <c r="Y177" s="105"/>
      <c r="Z177" s="105"/>
      <c r="AA177" s="105"/>
      <c r="AB177" s="105"/>
      <c r="AC177" s="105"/>
      <c r="AD177" s="105"/>
      <c r="AE177" s="105"/>
      <c r="AF177" s="105"/>
      <c r="AG177" s="105"/>
      <c r="AH177" s="105"/>
      <c r="AI177" s="105"/>
      <c r="AJ177" s="105"/>
      <c r="AK177" s="105"/>
      <c r="AL177" s="105"/>
      <c r="AM177" s="105"/>
      <c r="AN177" s="105"/>
      <c r="AO177" s="105"/>
      <c r="AP177" s="105"/>
      <c r="AQ177" s="105"/>
      <c r="AR177" s="105"/>
      <c r="AS177" s="105"/>
      <c r="AT177" s="105"/>
      <c r="AU177" s="105"/>
      <c r="AV177" s="105"/>
    </row>
    <row r="178" spans="1:48" outlineLevel="1" x14ac:dyDescent="0.15">
      <c r="A178" s="106">
        <v>151</v>
      </c>
      <c r="B178" s="110" t="s">
        <v>429</v>
      </c>
      <c r="C178" s="131" t="s">
        <v>430</v>
      </c>
      <c r="D178" s="112" t="s">
        <v>380</v>
      </c>
      <c r="E178" s="114">
        <v>1</v>
      </c>
      <c r="F178" s="116"/>
      <c r="G178" s="116">
        <f t="shared" si="18"/>
        <v>0</v>
      </c>
      <c r="H178" s="116">
        <v>1.03</v>
      </c>
      <c r="I178" s="116">
        <f t="shared" si="19"/>
        <v>1.03</v>
      </c>
      <c r="J178" s="105"/>
      <c r="K178" s="105"/>
      <c r="L178" s="105"/>
      <c r="M178" s="105"/>
      <c r="N178" s="105"/>
      <c r="O178" s="105"/>
      <c r="P178" s="105"/>
      <c r="Q178" s="105"/>
      <c r="R178" s="105"/>
      <c r="S178" s="105" t="s">
        <v>126</v>
      </c>
      <c r="T178" s="105"/>
      <c r="U178" s="105"/>
      <c r="V178" s="105"/>
      <c r="W178" s="105"/>
      <c r="X178" s="105"/>
      <c r="Y178" s="105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</row>
    <row r="179" spans="1:48" outlineLevel="1" x14ac:dyDescent="0.15">
      <c r="A179" s="106">
        <v>152</v>
      </c>
      <c r="B179" s="110" t="s">
        <v>431</v>
      </c>
      <c r="C179" s="131" t="s">
        <v>432</v>
      </c>
      <c r="D179" s="112" t="s">
        <v>293</v>
      </c>
      <c r="E179" s="114">
        <v>53.49</v>
      </c>
      <c r="F179" s="116"/>
      <c r="G179" s="116">
        <f t="shared" si="18"/>
        <v>0</v>
      </c>
      <c r="H179" s="116">
        <v>0</v>
      </c>
      <c r="I179" s="116">
        <f t="shared" si="19"/>
        <v>0</v>
      </c>
      <c r="J179" s="105"/>
      <c r="K179" s="105"/>
      <c r="L179" s="105"/>
      <c r="M179" s="105"/>
      <c r="N179" s="105"/>
      <c r="O179" s="105"/>
      <c r="P179" s="105"/>
      <c r="Q179" s="105"/>
      <c r="R179" s="105"/>
      <c r="S179" s="105"/>
      <c r="T179" s="105"/>
      <c r="U179" s="105"/>
      <c r="V179" s="105"/>
      <c r="W179" s="105"/>
      <c r="X179" s="105"/>
      <c r="Y179" s="105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</row>
    <row r="180" spans="1:48" ht="22" x14ac:dyDescent="0.15">
      <c r="A180" s="106"/>
      <c r="B180" s="110" t="s">
        <v>632</v>
      </c>
      <c r="C180" s="131" t="s">
        <v>633</v>
      </c>
      <c r="D180" s="112" t="s">
        <v>423</v>
      </c>
      <c r="E180" s="114">
        <v>10092</v>
      </c>
      <c r="F180" s="116"/>
      <c r="G180" s="116">
        <f t="shared" si="18"/>
        <v>0</v>
      </c>
      <c r="H180" s="116">
        <v>0</v>
      </c>
      <c r="I180" s="116">
        <v>10.092000000000001</v>
      </c>
      <c r="S180" t="s">
        <v>122</v>
      </c>
    </row>
    <row r="181" spans="1:48" ht="22" x14ac:dyDescent="0.15">
      <c r="A181" s="106"/>
      <c r="B181" s="110"/>
      <c r="C181" s="131" t="s">
        <v>1109</v>
      </c>
      <c r="D181" s="112" t="s">
        <v>252</v>
      </c>
      <c r="E181" s="114">
        <v>1</v>
      </c>
      <c r="F181" s="116"/>
      <c r="G181" s="116">
        <f t="shared" si="18"/>
        <v>0</v>
      </c>
      <c r="H181" s="116"/>
      <c r="I181" s="116"/>
      <c r="J181" s="365" t="s">
        <v>1104</v>
      </c>
    </row>
    <row r="182" spans="1:48" outlineLevel="1" x14ac:dyDescent="0.15">
      <c r="A182" s="107" t="s">
        <v>121</v>
      </c>
      <c r="B182" s="111" t="s">
        <v>95</v>
      </c>
      <c r="C182" s="132" t="s">
        <v>96</v>
      </c>
      <c r="D182" s="113"/>
      <c r="E182" s="115"/>
      <c r="F182" s="117"/>
      <c r="G182" s="117">
        <f>SUM(G183:G191)</f>
        <v>0</v>
      </c>
      <c r="H182" s="117"/>
      <c r="I182" s="117">
        <f>SUM(I183:I191)</f>
        <v>3.5588299999999999</v>
      </c>
      <c r="J182" s="105"/>
      <c r="K182" s="105"/>
      <c r="L182" s="105"/>
      <c r="M182" s="105"/>
      <c r="N182" s="105"/>
      <c r="O182" s="105"/>
      <c r="P182" s="105"/>
      <c r="Q182" s="105"/>
      <c r="R182" s="105"/>
      <c r="S182" s="105" t="s">
        <v>175</v>
      </c>
      <c r="T182" s="105"/>
      <c r="U182" s="105"/>
      <c r="V182" s="105"/>
      <c r="W182" s="105"/>
      <c r="X182" s="105"/>
      <c r="Y182" s="105"/>
      <c r="Z182" s="105"/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T182" s="105"/>
      <c r="AU182" s="105"/>
      <c r="AV182" s="105"/>
    </row>
    <row r="183" spans="1:48" ht="22" outlineLevel="1" x14ac:dyDescent="0.15">
      <c r="A183" s="106">
        <v>153</v>
      </c>
      <c r="B183" s="110" t="s">
        <v>433</v>
      </c>
      <c r="C183" s="131" t="s">
        <v>434</v>
      </c>
      <c r="D183" s="112" t="s">
        <v>145</v>
      </c>
      <c r="E183" s="114">
        <v>98.68</v>
      </c>
      <c r="F183" s="116"/>
      <c r="G183" s="116">
        <f t="shared" ref="G183:G191" si="20">E183*F183</f>
        <v>0</v>
      </c>
      <c r="H183" s="116">
        <v>1.018E-2</v>
      </c>
      <c r="I183" s="116">
        <f t="shared" ref="I183:I191" si="21">ROUND(E183*H183,5)</f>
        <v>1.0045599999999999</v>
      </c>
      <c r="J183" s="105"/>
      <c r="K183" s="105"/>
      <c r="L183" s="105"/>
      <c r="M183" s="105"/>
      <c r="N183" s="105"/>
      <c r="O183" s="105"/>
      <c r="P183" s="105"/>
      <c r="Q183" s="105"/>
      <c r="R183" s="105"/>
      <c r="S183" s="105" t="s">
        <v>126</v>
      </c>
      <c r="T183" s="105"/>
      <c r="U183" s="105"/>
      <c r="V183" s="105"/>
      <c r="W183" s="105"/>
      <c r="X183" s="105"/>
      <c r="Y183" s="105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</row>
    <row r="184" spans="1:48" outlineLevel="1" x14ac:dyDescent="0.15">
      <c r="A184" s="106">
        <v>154</v>
      </c>
      <c r="B184" s="110" t="s">
        <v>435</v>
      </c>
      <c r="C184" s="131" t="s">
        <v>436</v>
      </c>
      <c r="D184" s="112" t="s">
        <v>174</v>
      </c>
      <c r="E184" s="114">
        <v>69.930000000000007</v>
      </c>
      <c r="F184" s="116"/>
      <c r="G184" s="116">
        <f t="shared" si="20"/>
        <v>0</v>
      </c>
      <c r="H184" s="116">
        <v>4.0000000000000002E-4</v>
      </c>
      <c r="I184" s="116">
        <f t="shared" si="21"/>
        <v>2.7969999999999998E-2</v>
      </c>
      <c r="J184" s="105"/>
      <c r="K184" s="105"/>
      <c r="L184" s="105"/>
      <c r="M184" s="105"/>
      <c r="N184" s="105"/>
      <c r="O184" s="105"/>
      <c r="P184" s="105"/>
      <c r="Q184" s="105"/>
      <c r="R184" s="105"/>
      <c r="S184" s="105" t="s">
        <v>192</v>
      </c>
      <c r="T184" s="105"/>
      <c r="U184" s="105"/>
      <c r="V184" s="105"/>
      <c r="W184" s="105"/>
      <c r="X184" s="105"/>
      <c r="Y184" s="105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</row>
    <row r="185" spans="1:48" outlineLevel="1" x14ac:dyDescent="0.15">
      <c r="A185" s="106">
        <v>155</v>
      </c>
      <c r="B185" s="110" t="s">
        <v>437</v>
      </c>
      <c r="C185" s="131" t="s">
        <v>438</v>
      </c>
      <c r="D185" s="112" t="s">
        <v>156</v>
      </c>
      <c r="E185" s="114">
        <v>256</v>
      </c>
      <c r="F185" s="116"/>
      <c r="G185" s="116">
        <f t="shared" si="20"/>
        <v>0</v>
      </c>
      <c r="H185" s="116">
        <v>4.4999999999999999E-4</v>
      </c>
      <c r="I185" s="116">
        <f t="shared" si="21"/>
        <v>0.1152</v>
      </c>
      <c r="J185" s="105"/>
      <c r="K185" s="105"/>
      <c r="L185" s="105"/>
      <c r="M185" s="105"/>
      <c r="N185" s="105"/>
      <c r="O185" s="105"/>
      <c r="P185" s="105"/>
      <c r="Q185" s="105"/>
      <c r="R185" s="105"/>
      <c r="S185" s="105" t="s">
        <v>126</v>
      </c>
      <c r="T185" s="105"/>
      <c r="U185" s="105"/>
      <c r="V185" s="105"/>
      <c r="W185" s="105"/>
      <c r="X185" s="105"/>
      <c r="Y185" s="105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  <c r="AU185" s="105"/>
      <c r="AV185" s="105"/>
    </row>
    <row r="186" spans="1:48" outlineLevel="1" x14ac:dyDescent="0.15">
      <c r="A186" s="106">
        <v>156</v>
      </c>
      <c r="B186" s="110" t="s">
        <v>439</v>
      </c>
      <c r="C186" s="131" t="s">
        <v>440</v>
      </c>
      <c r="D186" s="112" t="s">
        <v>145</v>
      </c>
      <c r="E186" s="114">
        <v>98.68</v>
      </c>
      <c r="F186" s="116"/>
      <c r="G186" s="116">
        <f t="shared" si="20"/>
        <v>0</v>
      </c>
      <c r="H186" s="116">
        <v>3.2599999999999999E-3</v>
      </c>
      <c r="I186" s="116">
        <f t="shared" si="21"/>
        <v>0.32169999999999999</v>
      </c>
      <c r="J186" s="105"/>
      <c r="K186" s="105"/>
      <c r="L186" s="105"/>
      <c r="M186" s="105"/>
      <c r="N186" s="105"/>
      <c r="O186" s="105"/>
      <c r="P186" s="105"/>
      <c r="Q186" s="105"/>
      <c r="R186" s="105"/>
      <c r="S186" s="105" t="s">
        <v>192</v>
      </c>
      <c r="T186" s="105"/>
      <c r="U186" s="105"/>
      <c r="V186" s="105"/>
      <c r="W186" s="105"/>
      <c r="X186" s="105"/>
      <c r="Y186" s="105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</row>
    <row r="187" spans="1:48" outlineLevel="1" x14ac:dyDescent="0.15">
      <c r="A187" s="106">
        <v>157</v>
      </c>
      <c r="B187" s="110" t="s">
        <v>441</v>
      </c>
      <c r="C187" s="131" t="s">
        <v>442</v>
      </c>
      <c r="D187" s="112" t="s">
        <v>145</v>
      </c>
      <c r="E187" s="114">
        <v>31.273</v>
      </c>
      <c r="F187" s="116"/>
      <c r="G187" s="116">
        <f t="shared" si="20"/>
        <v>0</v>
      </c>
      <c r="H187" s="116">
        <v>1.9199999999999998E-2</v>
      </c>
      <c r="I187" s="116">
        <f t="shared" si="21"/>
        <v>0.60043999999999997</v>
      </c>
      <c r="J187" s="105"/>
      <c r="K187" s="105"/>
      <c r="L187" s="105"/>
      <c r="M187" s="105"/>
      <c r="N187" s="105"/>
      <c r="O187" s="105"/>
      <c r="P187" s="105"/>
      <c r="Q187" s="105"/>
      <c r="R187" s="105"/>
      <c r="S187" s="105" t="s">
        <v>192</v>
      </c>
      <c r="T187" s="105"/>
      <c r="U187" s="105"/>
      <c r="V187" s="105"/>
      <c r="W187" s="105"/>
      <c r="X187" s="105"/>
      <c r="Y187" s="105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</row>
    <row r="188" spans="1:48" outlineLevel="1" x14ac:dyDescent="0.15">
      <c r="A188" s="106">
        <v>158</v>
      </c>
      <c r="B188" s="110" t="s">
        <v>443</v>
      </c>
      <c r="C188" s="131" t="s">
        <v>444</v>
      </c>
      <c r="D188" s="112" t="s">
        <v>145</v>
      </c>
      <c r="E188" s="114">
        <v>77.275000000000006</v>
      </c>
      <c r="F188" s="116"/>
      <c r="G188" s="116">
        <f t="shared" si="20"/>
        <v>0</v>
      </c>
      <c r="H188" s="116">
        <v>1.9199999999999998E-2</v>
      </c>
      <c r="I188" s="116">
        <f t="shared" si="21"/>
        <v>1.4836800000000001</v>
      </c>
      <c r="J188" s="105"/>
      <c r="K188" s="105"/>
      <c r="L188" s="105"/>
      <c r="M188" s="105"/>
      <c r="N188" s="105"/>
      <c r="O188" s="105"/>
      <c r="P188" s="105"/>
      <c r="Q188" s="105"/>
      <c r="R188" s="105"/>
      <c r="S188" s="105" t="s">
        <v>126</v>
      </c>
      <c r="T188" s="105"/>
      <c r="U188" s="105"/>
      <c r="V188" s="105"/>
      <c r="W188" s="105"/>
      <c r="X188" s="105"/>
      <c r="Y188" s="105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</row>
    <row r="189" spans="1:48" outlineLevel="1" x14ac:dyDescent="0.15">
      <c r="A189" s="106">
        <v>159</v>
      </c>
      <c r="B189" s="110" t="s">
        <v>445</v>
      </c>
      <c r="C189" s="131" t="s">
        <v>446</v>
      </c>
      <c r="D189" s="112" t="s">
        <v>145</v>
      </c>
      <c r="E189" s="114">
        <v>38.909999999999997</v>
      </c>
      <c r="F189" s="116"/>
      <c r="G189" s="116">
        <f t="shared" si="20"/>
        <v>0</v>
      </c>
      <c r="H189" s="116">
        <v>0</v>
      </c>
      <c r="I189" s="116">
        <f t="shared" si="21"/>
        <v>0</v>
      </c>
      <c r="J189" s="105"/>
      <c r="K189" s="105"/>
      <c r="L189" s="105"/>
      <c r="M189" s="105"/>
      <c r="N189" s="105"/>
      <c r="O189" s="105"/>
      <c r="P189" s="105"/>
      <c r="Q189" s="105"/>
      <c r="R189" s="105"/>
      <c r="S189" s="105" t="s">
        <v>126</v>
      </c>
      <c r="T189" s="105"/>
      <c r="U189" s="105"/>
      <c r="V189" s="105"/>
      <c r="W189" s="105"/>
      <c r="X189" s="105"/>
      <c r="Y189" s="105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</row>
    <row r="190" spans="1:48" outlineLevel="1" x14ac:dyDescent="0.15">
      <c r="A190" s="106">
        <v>160</v>
      </c>
      <c r="B190" s="110" t="s">
        <v>447</v>
      </c>
      <c r="C190" s="131" t="s">
        <v>448</v>
      </c>
      <c r="D190" s="112" t="s">
        <v>174</v>
      </c>
      <c r="E190" s="114">
        <v>131.94999999999999</v>
      </c>
      <c r="F190" s="116"/>
      <c r="G190" s="116">
        <f t="shared" si="20"/>
        <v>0</v>
      </c>
      <c r="H190" s="116">
        <v>4.0000000000000003E-5</v>
      </c>
      <c r="I190" s="116">
        <f t="shared" si="21"/>
        <v>5.28E-3</v>
      </c>
      <c r="J190" s="105"/>
      <c r="K190" s="105"/>
      <c r="L190" s="105"/>
      <c r="M190" s="105"/>
      <c r="N190" s="105"/>
      <c r="O190" s="105"/>
      <c r="P190" s="105"/>
      <c r="Q190" s="105"/>
      <c r="R190" s="105"/>
      <c r="S190" s="105" t="s">
        <v>126</v>
      </c>
      <c r="T190" s="105"/>
      <c r="U190" s="105"/>
      <c r="V190" s="105"/>
      <c r="W190" s="105"/>
      <c r="X190" s="105"/>
      <c r="Y190" s="105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</row>
    <row r="191" spans="1:48" x14ac:dyDescent="0.15">
      <c r="A191" s="106">
        <v>161</v>
      </c>
      <c r="B191" s="110" t="s">
        <v>449</v>
      </c>
      <c r="C191" s="131" t="s">
        <v>450</v>
      </c>
      <c r="D191" s="112" t="s">
        <v>293</v>
      </c>
      <c r="E191" s="114">
        <v>3.56</v>
      </c>
      <c r="F191" s="116"/>
      <c r="G191" s="116">
        <f t="shared" si="20"/>
        <v>0</v>
      </c>
      <c r="H191" s="116">
        <v>0</v>
      </c>
      <c r="I191" s="116">
        <f t="shared" si="21"/>
        <v>0</v>
      </c>
      <c r="S191" t="s">
        <v>122</v>
      </c>
    </row>
    <row r="192" spans="1:48" outlineLevel="1" x14ac:dyDescent="0.15">
      <c r="A192" s="107" t="s">
        <v>121</v>
      </c>
      <c r="B192" s="111" t="s">
        <v>97</v>
      </c>
      <c r="C192" s="132" t="s">
        <v>98</v>
      </c>
      <c r="D192" s="113"/>
      <c r="E192" s="115"/>
      <c r="F192" s="117"/>
      <c r="G192" s="117">
        <f>SUM(G193:G198)</f>
        <v>0</v>
      </c>
      <c r="H192" s="117"/>
      <c r="I192" s="117">
        <f>SUM(I193:I198)</f>
        <v>0.36466000000000004</v>
      </c>
      <c r="J192" s="105"/>
      <c r="K192" s="105"/>
      <c r="L192" s="105"/>
      <c r="M192" s="105"/>
      <c r="N192" s="105"/>
      <c r="O192" s="105"/>
      <c r="P192" s="105"/>
      <c r="Q192" s="105"/>
      <c r="R192" s="105"/>
      <c r="S192" s="105" t="s">
        <v>126</v>
      </c>
      <c r="T192" s="105"/>
      <c r="U192" s="105"/>
      <c r="V192" s="105"/>
      <c r="W192" s="105"/>
      <c r="X192" s="105"/>
      <c r="Y192" s="105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</row>
    <row r="193" spans="1:48" outlineLevel="1" x14ac:dyDescent="0.15">
      <c r="A193" s="106">
        <v>162</v>
      </c>
      <c r="B193" s="110" t="s">
        <v>451</v>
      </c>
      <c r="C193" s="131" t="s">
        <v>452</v>
      </c>
      <c r="D193" s="112" t="s">
        <v>145</v>
      </c>
      <c r="E193" s="114">
        <v>32.130000000000003</v>
      </c>
      <c r="F193" s="116"/>
      <c r="G193" s="116">
        <f t="shared" ref="G193:G198" si="22">E193*F193</f>
        <v>0</v>
      </c>
      <c r="H193" s="116">
        <v>0</v>
      </c>
      <c r="I193" s="116">
        <f t="shared" ref="I193:I198" si="23">ROUND(E193*H193,5)</f>
        <v>0</v>
      </c>
      <c r="J193" s="105"/>
      <c r="K193" s="105"/>
      <c r="L193" s="105"/>
      <c r="M193" s="105"/>
      <c r="N193" s="105"/>
      <c r="O193" s="105"/>
      <c r="P193" s="105"/>
      <c r="Q193" s="105"/>
      <c r="R193" s="105"/>
      <c r="S193" s="105" t="s">
        <v>126</v>
      </c>
      <c r="T193" s="105"/>
      <c r="U193" s="105"/>
      <c r="V193" s="105"/>
      <c r="W193" s="105"/>
      <c r="X193" s="105"/>
      <c r="Y193" s="105"/>
      <c r="Z193" s="105"/>
      <c r="AA193" s="105"/>
      <c r="AB193" s="105"/>
      <c r="AC193" s="105"/>
      <c r="AD193" s="105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5"/>
      <c r="AP193" s="105"/>
      <c r="AQ193" s="105"/>
      <c r="AR193" s="105"/>
      <c r="AS193" s="105"/>
      <c r="AT193" s="105"/>
      <c r="AU193" s="105"/>
      <c r="AV193" s="105"/>
    </row>
    <row r="194" spans="1:48" ht="22" outlineLevel="1" x14ac:dyDescent="0.15">
      <c r="A194" s="106">
        <v>163</v>
      </c>
      <c r="B194" s="110" t="s">
        <v>453</v>
      </c>
      <c r="C194" s="131" t="s">
        <v>454</v>
      </c>
      <c r="D194" s="112" t="s">
        <v>174</v>
      </c>
      <c r="E194" s="114">
        <v>33.54</v>
      </c>
      <c r="F194" s="116"/>
      <c r="G194" s="116">
        <f t="shared" si="22"/>
        <v>0</v>
      </c>
      <c r="H194" s="116">
        <v>8.0000000000000007E-5</v>
      </c>
      <c r="I194" s="116">
        <f t="shared" si="23"/>
        <v>2.6800000000000001E-3</v>
      </c>
      <c r="J194" s="105"/>
      <c r="K194" s="105"/>
      <c r="L194" s="105"/>
      <c r="M194" s="105"/>
      <c r="N194" s="105"/>
      <c r="O194" s="105"/>
      <c r="P194" s="105"/>
      <c r="Q194" s="105"/>
      <c r="R194" s="105"/>
      <c r="S194" s="105" t="s">
        <v>126</v>
      </c>
      <c r="T194" s="105"/>
      <c r="U194" s="105"/>
      <c r="V194" s="105"/>
      <c r="W194" s="105"/>
      <c r="X194" s="105"/>
      <c r="Y194" s="105"/>
      <c r="Z194" s="105"/>
      <c r="AA194" s="105"/>
      <c r="AB194" s="105"/>
      <c r="AC194" s="105"/>
      <c r="AD194" s="105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5"/>
      <c r="AP194" s="105"/>
      <c r="AQ194" s="105"/>
      <c r="AR194" s="105"/>
      <c r="AS194" s="105"/>
      <c r="AT194" s="105"/>
      <c r="AU194" s="105"/>
      <c r="AV194" s="105"/>
    </row>
    <row r="195" spans="1:48" ht="22" outlineLevel="1" x14ac:dyDescent="0.15">
      <c r="A195" s="106">
        <v>164</v>
      </c>
      <c r="B195" s="110" t="s">
        <v>455</v>
      </c>
      <c r="C195" s="131" t="s">
        <v>456</v>
      </c>
      <c r="D195" s="112" t="s">
        <v>145</v>
      </c>
      <c r="E195" s="114">
        <v>32.130000000000003</v>
      </c>
      <c r="F195" s="116"/>
      <c r="G195" s="116">
        <f t="shared" si="22"/>
        <v>0</v>
      </c>
      <c r="H195" s="116">
        <v>2.5000000000000001E-4</v>
      </c>
      <c r="I195" s="116">
        <f t="shared" si="23"/>
        <v>8.0300000000000007E-3</v>
      </c>
      <c r="J195" s="105"/>
      <c r="K195" s="105"/>
      <c r="L195" s="105"/>
      <c r="M195" s="105"/>
      <c r="N195" s="105"/>
      <c r="O195" s="105"/>
      <c r="P195" s="105"/>
      <c r="Q195" s="105"/>
      <c r="R195" s="105"/>
      <c r="S195" s="105" t="s">
        <v>192</v>
      </c>
      <c r="T195" s="105"/>
      <c r="U195" s="105"/>
      <c r="V195" s="105"/>
      <c r="W195" s="105"/>
      <c r="X195" s="105"/>
      <c r="Y195" s="105"/>
      <c r="Z195" s="105"/>
      <c r="AA195" s="105"/>
      <c r="AB195" s="105"/>
      <c r="AC195" s="105"/>
      <c r="AD195" s="105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5"/>
      <c r="AP195" s="105"/>
      <c r="AQ195" s="105"/>
      <c r="AR195" s="105"/>
      <c r="AS195" s="105"/>
      <c r="AT195" s="105"/>
      <c r="AU195" s="105"/>
      <c r="AV195" s="105"/>
    </row>
    <row r="196" spans="1:48" outlineLevel="1" x14ac:dyDescent="0.15">
      <c r="A196" s="106">
        <v>165</v>
      </c>
      <c r="B196" s="110" t="s">
        <v>457</v>
      </c>
      <c r="C196" s="131" t="s">
        <v>458</v>
      </c>
      <c r="D196" s="112" t="s">
        <v>145</v>
      </c>
      <c r="E196" s="114">
        <v>35.343000000000004</v>
      </c>
      <c r="F196" s="116"/>
      <c r="G196" s="116">
        <f t="shared" si="22"/>
        <v>0</v>
      </c>
      <c r="H196" s="116">
        <v>0.01</v>
      </c>
      <c r="I196" s="116">
        <f t="shared" si="23"/>
        <v>0.35343000000000002</v>
      </c>
      <c r="J196" s="105"/>
      <c r="K196" s="105"/>
      <c r="L196" s="105"/>
      <c r="M196" s="105"/>
      <c r="N196" s="105"/>
      <c r="O196" s="105"/>
      <c r="P196" s="105"/>
      <c r="Q196" s="105"/>
      <c r="R196" s="105"/>
      <c r="S196" s="105" t="s">
        <v>126</v>
      </c>
      <c r="T196" s="105"/>
      <c r="U196" s="105"/>
      <c r="V196" s="105"/>
      <c r="W196" s="105"/>
      <c r="X196" s="105"/>
      <c r="Y196" s="105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</row>
    <row r="197" spans="1:48" outlineLevel="1" x14ac:dyDescent="0.15">
      <c r="A197" s="106">
        <v>166</v>
      </c>
      <c r="B197" s="110" t="s">
        <v>459</v>
      </c>
      <c r="C197" s="131" t="s">
        <v>460</v>
      </c>
      <c r="D197" s="112" t="s">
        <v>174</v>
      </c>
      <c r="E197" s="114">
        <v>1.4</v>
      </c>
      <c r="F197" s="116"/>
      <c r="G197" s="116">
        <f t="shared" si="22"/>
        <v>0</v>
      </c>
      <c r="H197" s="116">
        <v>3.6999999999999999E-4</v>
      </c>
      <c r="I197" s="116">
        <f t="shared" si="23"/>
        <v>5.1999999999999995E-4</v>
      </c>
      <c r="J197" s="105"/>
      <c r="K197" s="105"/>
      <c r="L197" s="105"/>
      <c r="M197" s="105"/>
      <c r="N197" s="105"/>
      <c r="O197" s="105"/>
      <c r="P197" s="105"/>
      <c r="Q197" s="105"/>
      <c r="R197" s="105"/>
      <c r="S197" s="105" t="s">
        <v>126</v>
      </c>
      <c r="T197" s="105"/>
      <c r="U197" s="105"/>
      <c r="V197" s="105"/>
      <c r="W197" s="105"/>
      <c r="X197" s="105"/>
      <c r="Y197" s="105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</row>
    <row r="198" spans="1:48" x14ac:dyDescent="0.15">
      <c r="A198" s="106">
        <v>167</v>
      </c>
      <c r="B198" s="110" t="s">
        <v>461</v>
      </c>
      <c r="C198" s="131" t="s">
        <v>462</v>
      </c>
      <c r="D198" s="112" t="s">
        <v>293</v>
      </c>
      <c r="E198" s="114">
        <v>0.36399999999999999</v>
      </c>
      <c r="F198" s="116"/>
      <c r="G198" s="116">
        <f t="shared" si="22"/>
        <v>0</v>
      </c>
      <c r="H198" s="116">
        <v>0</v>
      </c>
      <c r="I198" s="116">
        <f t="shared" si="23"/>
        <v>0</v>
      </c>
      <c r="S198" t="s">
        <v>122</v>
      </c>
    </row>
    <row r="199" spans="1:48" outlineLevel="1" x14ac:dyDescent="0.15">
      <c r="A199" s="107" t="s">
        <v>121</v>
      </c>
      <c r="B199" s="111" t="s">
        <v>99</v>
      </c>
      <c r="C199" s="132" t="s">
        <v>100</v>
      </c>
      <c r="D199" s="113"/>
      <c r="E199" s="115"/>
      <c r="F199" s="117"/>
      <c r="G199" s="117">
        <f>SUM(G200:G202)</f>
        <v>0</v>
      </c>
      <c r="H199" s="117"/>
      <c r="I199" s="117">
        <f>SUM(I200:I202)</f>
        <v>2.7216100000000001</v>
      </c>
      <c r="J199" s="105"/>
      <c r="K199" s="105"/>
      <c r="L199" s="105"/>
      <c r="M199" s="105"/>
      <c r="N199" s="105"/>
      <c r="O199" s="105"/>
      <c r="P199" s="105"/>
      <c r="Q199" s="105"/>
      <c r="R199" s="105"/>
      <c r="S199" s="105" t="s">
        <v>126</v>
      </c>
      <c r="T199" s="105"/>
      <c r="U199" s="105"/>
      <c r="V199" s="105"/>
      <c r="W199" s="105"/>
      <c r="X199" s="105"/>
      <c r="Y199" s="105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  <c r="AU199" s="105"/>
      <c r="AV199" s="105"/>
    </row>
    <row r="200" spans="1:48" outlineLevel="1" x14ac:dyDescent="0.15">
      <c r="A200" s="106">
        <v>168</v>
      </c>
      <c r="B200" s="110" t="s">
        <v>463</v>
      </c>
      <c r="C200" s="131" t="s">
        <v>464</v>
      </c>
      <c r="D200" s="112" t="s">
        <v>145</v>
      </c>
      <c r="E200" s="114">
        <v>32.130000000000003</v>
      </c>
      <c r="F200" s="116"/>
      <c r="G200" s="116">
        <f t="shared" ref="G200:G202" si="24">E200*F200</f>
        <v>0</v>
      </c>
      <c r="H200" s="116">
        <v>2.2000000000000001E-3</v>
      </c>
      <c r="I200" s="116">
        <f>ROUND(E200*H200,5)</f>
        <v>7.0690000000000003E-2</v>
      </c>
      <c r="J200" s="105"/>
      <c r="K200" s="105"/>
      <c r="L200" s="105"/>
      <c r="M200" s="105"/>
      <c r="N200" s="105"/>
      <c r="O200" s="105"/>
      <c r="P200" s="105"/>
      <c r="Q200" s="105"/>
      <c r="R200" s="105"/>
      <c r="S200" s="105" t="s">
        <v>126</v>
      </c>
      <c r="T200" s="105"/>
      <c r="U200" s="105"/>
      <c r="V200" s="105"/>
      <c r="W200" s="105"/>
      <c r="X200" s="105"/>
      <c r="Y200" s="105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</row>
    <row r="201" spans="1:48" outlineLevel="1" x14ac:dyDescent="0.15">
      <c r="A201" s="106">
        <v>169</v>
      </c>
      <c r="B201" s="110" t="s">
        <v>465</v>
      </c>
      <c r="C201" s="131" t="s">
        <v>466</v>
      </c>
      <c r="D201" s="112" t="s">
        <v>145</v>
      </c>
      <c r="E201" s="114">
        <v>1803.35</v>
      </c>
      <c r="F201" s="116"/>
      <c r="G201" s="116">
        <f t="shared" si="24"/>
        <v>0</v>
      </c>
      <c r="H201" s="116">
        <v>1.47E-3</v>
      </c>
      <c r="I201" s="116">
        <f>ROUND(E201*H201,5)</f>
        <v>2.6509200000000002</v>
      </c>
      <c r="J201" s="105"/>
      <c r="K201" s="105"/>
      <c r="L201" s="105"/>
      <c r="M201" s="105"/>
      <c r="N201" s="105"/>
      <c r="O201" s="105"/>
      <c r="P201" s="105"/>
      <c r="Q201" s="105"/>
      <c r="R201" s="105"/>
      <c r="S201" s="105" t="s">
        <v>126</v>
      </c>
      <c r="T201" s="105"/>
      <c r="U201" s="105"/>
      <c r="V201" s="105"/>
      <c r="W201" s="105"/>
      <c r="X201" s="105"/>
      <c r="Y201" s="105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  <c r="AR201" s="105"/>
      <c r="AS201" s="105"/>
      <c r="AT201" s="105"/>
      <c r="AU201" s="105"/>
      <c r="AV201" s="105"/>
    </row>
    <row r="202" spans="1:48" x14ac:dyDescent="0.15">
      <c r="A202" s="106">
        <v>170</v>
      </c>
      <c r="B202" s="110" t="s">
        <v>467</v>
      </c>
      <c r="C202" s="131" t="s">
        <v>468</v>
      </c>
      <c r="D202" s="112" t="s">
        <v>293</v>
      </c>
      <c r="E202" s="114">
        <v>2.72</v>
      </c>
      <c r="F202" s="116"/>
      <c r="G202" s="116">
        <f t="shared" si="24"/>
        <v>0</v>
      </c>
      <c r="H202" s="116">
        <v>0</v>
      </c>
      <c r="I202" s="116">
        <f>ROUND(E202*H202,5)</f>
        <v>0</v>
      </c>
      <c r="S202" t="s">
        <v>122</v>
      </c>
    </row>
    <row r="203" spans="1:48" outlineLevel="1" x14ac:dyDescent="0.15">
      <c r="A203" s="107" t="s">
        <v>121</v>
      </c>
      <c r="B203" s="111" t="s">
        <v>101</v>
      </c>
      <c r="C203" s="132" t="s">
        <v>102</v>
      </c>
      <c r="D203" s="113"/>
      <c r="E203" s="115"/>
      <c r="F203" s="117"/>
      <c r="G203" s="117">
        <f>SUM(G204:G210)</f>
        <v>0</v>
      </c>
      <c r="H203" s="117"/>
      <c r="I203" s="117">
        <f>SUM(I204:I210)</f>
        <v>2.31107</v>
      </c>
      <c r="J203" s="105"/>
      <c r="K203" s="105"/>
      <c r="L203" s="105"/>
      <c r="M203" s="105"/>
      <c r="N203" s="105"/>
      <c r="O203" s="105"/>
      <c r="P203" s="105"/>
      <c r="Q203" s="105"/>
      <c r="R203" s="105"/>
      <c r="S203" s="105" t="s">
        <v>126</v>
      </c>
      <c r="T203" s="105"/>
      <c r="U203" s="105"/>
      <c r="V203" s="105"/>
      <c r="W203" s="105"/>
      <c r="X203" s="105"/>
      <c r="Y203" s="105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  <c r="AR203" s="105"/>
      <c r="AS203" s="105"/>
      <c r="AT203" s="105"/>
      <c r="AU203" s="105"/>
      <c r="AV203" s="105"/>
    </row>
    <row r="204" spans="1:48" outlineLevel="1" x14ac:dyDescent="0.15">
      <c r="A204" s="106">
        <v>171</v>
      </c>
      <c r="B204" s="110" t="s">
        <v>469</v>
      </c>
      <c r="C204" s="131" t="s">
        <v>470</v>
      </c>
      <c r="D204" s="112" t="s">
        <v>145</v>
      </c>
      <c r="E204" s="114">
        <v>124.04</v>
      </c>
      <c r="F204" s="116"/>
      <c r="G204" s="116">
        <f t="shared" ref="G204:G210" si="25">E204*F204</f>
        <v>0</v>
      </c>
      <c r="H204" s="116">
        <v>0</v>
      </c>
      <c r="I204" s="116">
        <f t="shared" ref="I204:I210" si="26">ROUND(E204*H204,5)</f>
        <v>0</v>
      </c>
      <c r="J204" s="105"/>
      <c r="K204" s="105"/>
      <c r="L204" s="105"/>
      <c r="M204" s="105"/>
      <c r="N204" s="105"/>
      <c r="O204" s="105"/>
      <c r="P204" s="105"/>
      <c r="Q204" s="105"/>
      <c r="R204" s="105"/>
      <c r="S204" s="105" t="s">
        <v>126</v>
      </c>
      <c r="T204" s="105"/>
      <c r="U204" s="105"/>
      <c r="V204" s="105"/>
      <c r="W204" s="105"/>
      <c r="X204" s="105"/>
      <c r="Y204" s="105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  <c r="AR204" s="105"/>
      <c r="AS204" s="105"/>
      <c r="AT204" s="105"/>
      <c r="AU204" s="105"/>
      <c r="AV204" s="105"/>
    </row>
    <row r="205" spans="1:48" outlineLevel="1" x14ac:dyDescent="0.15">
      <c r="A205" s="106">
        <v>172</v>
      </c>
      <c r="B205" s="110" t="s">
        <v>471</v>
      </c>
      <c r="C205" s="131" t="s">
        <v>472</v>
      </c>
      <c r="D205" s="112" t="s">
        <v>145</v>
      </c>
      <c r="E205" s="114">
        <v>124.04</v>
      </c>
      <c r="F205" s="116"/>
      <c r="G205" s="116">
        <f t="shared" si="25"/>
        <v>0</v>
      </c>
      <c r="H205" s="116">
        <v>2.1000000000000001E-4</v>
      </c>
      <c r="I205" s="116">
        <f t="shared" si="26"/>
        <v>2.605E-2</v>
      </c>
      <c r="J205" s="105"/>
      <c r="K205" s="105"/>
      <c r="L205" s="105"/>
      <c r="M205" s="105"/>
      <c r="N205" s="105"/>
      <c r="O205" s="105"/>
      <c r="P205" s="105"/>
      <c r="Q205" s="105"/>
      <c r="R205" s="105"/>
      <c r="S205" s="105" t="s">
        <v>126</v>
      </c>
      <c r="T205" s="105"/>
      <c r="U205" s="105"/>
      <c r="V205" s="105"/>
      <c r="W205" s="105"/>
      <c r="X205" s="105"/>
      <c r="Y205" s="105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T205" s="105"/>
      <c r="AU205" s="105"/>
      <c r="AV205" s="105"/>
    </row>
    <row r="206" spans="1:48" outlineLevel="1" x14ac:dyDescent="0.15">
      <c r="A206" s="106">
        <v>173</v>
      </c>
      <c r="B206" s="110" t="s">
        <v>473</v>
      </c>
      <c r="C206" s="131" t="s">
        <v>474</v>
      </c>
      <c r="D206" s="112" t="s">
        <v>145</v>
      </c>
      <c r="E206" s="114">
        <v>124.04</v>
      </c>
      <c r="F206" s="116"/>
      <c r="G206" s="116">
        <f t="shared" si="25"/>
        <v>0</v>
      </c>
      <c r="H206" s="116">
        <v>3.81E-3</v>
      </c>
      <c r="I206" s="116">
        <f t="shared" si="26"/>
        <v>0.47259000000000001</v>
      </c>
      <c r="J206" s="105"/>
      <c r="K206" s="105"/>
      <c r="L206" s="105"/>
      <c r="M206" s="105"/>
      <c r="N206" s="105"/>
      <c r="O206" s="105"/>
      <c r="P206" s="105"/>
      <c r="Q206" s="105"/>
      <c r="R206" s="105"/>
      <c r="S206" s="105" t="s">
        <v>192</v>
      </c>
      <c r="T206" s="105"/>
      <c r="U206" s="105"/>
      <c r="V206" s="105"/>
      <c r="W206" s="105"/>
      <c r="X206" s="105"/>
      <c r="Y206" s="105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  <c r="AU206" s="105"/>
      <c r="AV206" s="105"/>
    </row>
    <row r="207" spans="1:48" outlineLevel="1" x14ac:dyDescent="0.15">
      <c r="A207" s="106">
        <v>174</v>
      </c>
      <c r="B207" s="110" t="s">
        <v>475</v>
      </c>
      <c r="C207" s="131" t="s">
        <v>476</v>
      </c>
      <c r="D207" s="112" t="s">
        <v>145</v>
      </c>
      <c r="E207" s="114">
        <v>132.72280000000001</v>
      </c>
      <c r="F207" s="116"/>
      <c r="G207" s="116">
        <f t="shared" si="25"/>
        <v>0</v>
      </c>
      <c r="H207" s="116">
        <v>1.3599999999999999E-2</v>
      </c>
      <c r="I207" s="116">
        <f t="shared" si="26"/>
        <v>1.8050299999999999</v>
      </c>
      <c r="J207" s="105"/>
      <c r="K207" s="105"/>
      <c r="L207" s="105"/>
      <c r="M207" s="105"/>
      <c r="N207" s="105"/>
      <c r="O207" s="105"/>
      <c r="P207" s="105"/>
      <c r="Q207" s="105"/>
      <c r="R207" s="105"/>
      <c r="S207" s="105" t="s">
        <v>126</v>
      </c>
      <c r="T207" s="105"/>
      <c r="U207" s="105"/>
      <c r="V207" s="105"/>
      <c r="W207" s="105"/>
      <c r="X207" s="105"/>
      <c r="Y207" s="105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</row>
    <row r="208" spans="1:48" outlineLevel="1" x14ac:dyDescent="0.15">
      <c r="A208" s="106">
        <v>175</v>
      </c>
      <c r="B208" s="110" t="s">
        <v>477</v>
      </c>
      <c r="C208" s="131" t="s">
        <v>478</v>
      </c>
      <c r="D208" s="112" t="s">
        <v>174</v>
      </c>
      <c r="E208" s="114">
        <v>62.02</v>
      </c>
      <c r="F208" s="116"/>
      <c r="G208" s="116">
        <f t="shared" si="25"/>
        <v>0</v>
      </c>
      <c r="H208" s="116">
        <v>1E-4</v>
      </c>
      <c r="I208" s="116">
        <f t="shared" si="26"/>
        <v>6.1999999999999998E-3</v>
      </c>
      <c r="J208" s="105"/>
      <c r="K208" s="105"/>
      <c r="L208" s="105"/>
      <c r="M208" s="105"/>
      <c r="N208" s="105"/>
      <c r="O208" s="105"/>
      <c r="P208" s="105"/>
      <c r="Q208" s="105"/>
      <c r="R208" s="105"/>
      <c r="S208" s="105" t="s">
        <v>126</v>
      </c>
      <c r="T208" s="105"/>
      <c r="U208" s="105"/>
      <c r="V208" s="105"/>
      <c r="W208" s="105"/>
      <c r="X208" s="105"/>
      <c r="Y208" s="105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</row>
    <row r="209" spans="1:48" outlineLevel="1" x14ac:dyDescent="0.15">
      <c r="A209" s="106">
        <v>176</v>
      </c>
      <c r="B209" s="110" t="s">
        <v>479</v>
      </c>
      <c r="C209" s="131" t="s">
        <v>480</v>
      </c>
      <c r="D209" s="112" t="s">
        <v>174</v>
      </c>
      <c r="E209" s="114">
        <v>12</v>
      </c>
      <c r="F209" s="116"/>
      <c r="G209" s="116">
        <f t="shared" si="25"/>
        <v>0</v>
      </c>
      <c r="H209" s="116">
        <v>1E-4</v>
      </c>
      <c r="I209" s="116">
        <f t="shared" si="26"/>
        <v>1.1999999999999999E-3</v>
      </c>
      <c r="J209" s="105"/>
      <c r="K209" s="105"/>
      <c r="L209" s="105"/>
      <c r="M209" s="105"/>
      <c r="N209" s="105"/>
      <c r="O209" s="105"/>
      <c r="P209" s="105"/>
      <c r="Q209" s="105"/>
      <c r="R209" s="105"/>
      <c r="S209" s="105" t="s">
        <v>126</v>
      </c>
      <c r="T209" s="105"/>
      <c r="U209" s="105"/>
      <c r="V209" s="105"/>
      <c r="W209" s="105"/>
      <c r="X209" s="105"/>
      <c r="Y209" s="105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</row>
    <row r="210" spans="1:48" x14ac:dyDescent="0.15">
      <c r="A210" s="106">
        <v>177</v>
      </c>
      <c r="B210" s="110" t="s">
        <v>481</v>
      </c>
      <c r="C210" s="131" t="s">
        <v>482</v>
      </c>
      <c r="D210" s="112" t="s">
        <v>293</v>
      </c>
      <c r="E210" s="114">
        <v>2.3109999999999999</v>
      </c>
      <c r="F210" s="116"/>
      <c r="G210" s="116">
        <f t="shared" si="25"/>
        <v>0</v>
      </c>
      <c r="H210" s="116">
        <v>0</v>
      </c>
      <c r="I210" s="116">
        <f t="shared" si="26"/>
        <v>0</v>
      </c>
      <c r="S210" t="s">
        <v>122</v>
      </c>
    </row>
    <row r="211" spans="1:48" outlineLevel="1" x14ac:dyDescent="0.15">
      <c r="A211" s="107" t="s">
        <v>121</v>
      </c>
      <c r="B211" s="111" t="s">
        <v>103</v>
      </c>
      <c r="C211" s="132" t="s">
        <v>104</v>
      </c>
      <c r="D211" s="113"/>
      <c r="E211" s="115"/>
      <c r="F211" s="117"/>
      <c r="G211" s="117">
        <f>SUM(G212:G213)</f>
        <v>0</v>
      </c>
      <c r="H211" s="117"/>
      <c r="I211" s="117">
        <f>SUM(I212:I212)</f>
        <v>1.967E-2</v>
      </c>
      <c r="J211" s="105"/>
      <c r="K211" s="105"/>
      <c r="L211" s="105"/>
      <c r="M211" s="105"/>
      <c r="N211" s="105"/>
      <c r="O211" s="105"/>
      <c r="P211" s="105"/>
      <c r="Q211" s="105"/>
      <c r="R211" s="105"/>
      <c r="S211" s="105" t="s">
        <v>126</v>
      </c>
      <c r="T211" s="105"/>
      <c r="U211" s="105"/>
      <c r="V211" s="105"/>
      <c r="W211" s="105"/>
      <c r="X211" s="105"/>
      <c r="Y211" s="105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  <c r="AV211" s="105"/>
    </row>
    <row r="212" spans="1:48" outlineLevel="1" x14ac:dyDescent="0.15">
      <c r="A212" s="106">
        <v>178</v>
      </c>
      <c r="B212" s="110" t="s">
        <v>483</v>
      </c>
      <c r="C212" s="131" t="s">
        <v>484</v>
      </c>
      <c r="D212" s="112" t="s">
        <v>145</v>
      </c>
      <c r="E212" s="114">
        <v>81.94</v>
      </c>
      <c r="F212" s="116"/>
      <c r="G212" s="116">
        <f t="shared" ref="G212:G213" si="27">E212*F212</f>
        <v>0</v>
      </c>
      <c r="H212" s="116">
        <v>2.4000000000000001E-4</v>
      </c>
      <c r="I212" s="116">
        <f>ROUND(E212*H212,5)</f>
        <v>1.967E-2</v>
      </c>
      <c r="J212" s="105"/>
      <c r="K212" s="105"/>
      <c r="L212" s="105"/>
      <c r="M212" s="105"/>
      <c r="N212" s="105"/>
      <c r="O212" s="105"/>
      <c r="P212" s="105"/>
      <c r="Q212" s="105"/>
      <c r="R212" s="105"/>
      <c r="S212" s="105"/>
      <c r="T212" s="105"/>
      <c r="U212" s="105"/>
      <c r="V212" s="105"/>
      <c r="W212" s="105"/>
      <c r="X212" s="105"/>
      <c r="Y212" s="105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T212" s="105"/>
      <c r="AU212" s="105"/>
      <c r="AV212" s="105"/>
    </row>
    <row r="213" spans="1:48" outlineLevel="1" x14ac:dyDescent="0.15">
      <c r="A213" s="106"/>
      <c r="B213" s="110"/>
      <c r="C213" s="131" t="s">
        <v>1102</v>
      </c>
      <c r="D213" s="112" t="s">
        <v>145</v>
      </c>
      <c r="E213" s="114">
        <v>1150</v>
      </c>
      <c r="F213" s="116"/>
      <c r="G213" s="116">
        <f t="shared" si="27"/>
        <v>0</v>
      </c>
      <c r="H213" s="116">
        <v>2.4000000000000001E-4</v>
      </c>
      <c r="I213" s="116">
        <f>ROUND(E213*H213,5)</f>
        <v>0.27600000000000002</v>
      </c>
      <c r="J213" s="365" t="s">
        <v>1101</v>
      </c>
      <c r="K213" s="105"/>
      <c r="L213" s="105"/>
      <c r="M213" s="105"/>
      <c r="N213" s="105"/>
      <c r="O213" s="105"/>
      <c r="P213" s="105"/>
      <c r="Q213" s="105"/>
      <c r="R213" s="105"/>
      <c r="S213" s="105"/>
      <c r="T213" s="105"/>
      <c r="U213" s="105"/>
      <c r="V213" s="105"/>
      <c r="W213" s="105"/>
      <c r="X213" s="105"/>
      <c r="Y213" s="105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  <c r="AU213" s="105"/>
      <c r="AV213" s="105"/>
    </row>
    <row r="214" spans="1:48" x14ac:dyDescent="0.15">
      <c r="A214" s="106"/>
      <c r="B214" s="110"/>
      <c r="C214" s="131" t="s">
        <v>1103</v>
      </c>
      <c r="D214" s="112" t="s">
        <v>145</v>
      </c>
      <c r="E214" s="114">
        <v>380</v>
      </c>
      <c r="F214" s="116"/>
      <c r="G214" s="116">
        <f t="shared" ref="G214" si="28">E214*F214</f>
        <v>0</v>
      </c>
      <c r="H214" s="116">
        <v>2.4000000000000001E-4</v>
      </c>
      <c r="I214" s="116">
        <f>ROUND(E214*H214,5)</f>
        <v>9.1200000000000003E-2</v>
      </c>
      <c r="J214" s="365" t="s">
        <v>1104</v>
      </c>
      <c r="S214" t="s">
        <v>122</v>
      </c>
    </row>
    <row r="215" spans="1:48" outlineLevel="1" x14ac:dyDescent="0.15">
      <c r="A215" s="107" t="s">
        <v>121</v>
      </c>
      <c r="B215" s="111" t="s">
        <v>105</v>
      </c>
      <c r="C215" s="132" t="s">
        <v>106</v>
      </c>
      <c r="D215" s="113"/>
      <c r="E215" s="115"/>
      <c r="F215" s="117"/>
      <c r="G215" s="117">
        <f>SUM(G216:G217)</f>
        <v>0</v>
      </c>
      <c r="H215" s="117"/>
      <c r="I215" s="117">
        <f>SUM(I216:I217)</f>
        <v>0.62075000000000002</v>
      </c>
      <c r="J215" s="105"/>
      <c r="K215" s="105"/>
      <c r="L215" s="105"/>
      <c r="M215" s="105"/>
      <c r="N215" s="105"/>
      <c r="O215" s="105"/>
      <c r="P215" s="105"/>
      <c r="Q215" s="105"/>
      <c r="R215" s="105"/>
      <c r="S215" s="105" t="s">
        <v>126</v>
      </c>
      <c r="T215" s="105"/>
      <c r="U215" s="105"/>
      <c r="V215" s="105"/>
      <c r="W215" s="105"/>
      <c r="X215" s="105"/>
      <c r="Y215" s="105"/>
      <c r="Z215" s="105"/>
      <c r="AA215" s="105"/>
      <c r="AB215" s="105"/>
      <c r="AC215" s="105"/>
      <c r="AD215" s="105"/>
      <c r="AE215" s="105"/>
      <c r="AF215" s="105"/>
      <c r="AG215" s="105"/>
      <c r="AH215" s="105"/>
      <c r="AI215" s="105"/>
      <c r="AJ215" s="105"/>
      <c r="AK215" s="105"/>
      <c r="AL215" s="105"/>
      <c r="AM215" s="105"/>
      <c r="AN215" s="105"/>
      <c r="AO215" s="105"/>
      <c r="AP215" s="105"/>
      <c r="AQ215" s="105"/>
      <c r="AR215" s="105"/>
      <c r="AS215" s="105"/>
      <c r="AT215" s="105"/>
      <c r="AU215" s="105"/>
      <c r="AV215" s="105"/>
    </row>
    <row r="216" spans="1:48" outlineLevel="1" x14ac:dyDescent="0.15">
      <c r="A216" s="106">
        <v>179</v>
      </c>
      <c r="B216" s="110" t="s">
        <v>485</v>
      </c>
      <c r="C216" s="131" t="s">
        <v>486</v>
      </c>
      <c r="D216" s="112" t="s">
        <v>145</v>
      </c>
      <c r="E216" s="114">
        <v>2821.5770000000002</v>
      </c>
      <c r="F216" s="116"/>
      <c r="G216" s="116">
        <f t="shared" ref="G216:G217" si="29">E216*F216</f>
        <v>0</v>
      </c>
      <c r="H216" s="116">
        <v>6.9999999999999994E-5</v>
      </c>
      <c r="I216" s="116">
        <f>ROUND(E216*H216,5)</f>
        <v>0.19750999999999999</v>
      </c>
      <c r="J216" s="105"/>
      <c r="K216" s="105"/>
      <c r="L216" s="105"/>
      <c r="M216" s="105"/>
      <c r="N216" s="105"/>
      <c r="O216" s="105"/>
      <c r="P216" s="105"/>
      <c r="Q216" s="105"/>
      <c r="R216" s="105"/>
      <c r="S216" s="105" t="s">
        <v>126</v>
      </c>
      <c r="T216" s="105"/>
      <c r="U216" s="105"/>
      <c r="V216" s="105"/>
      <c r="W216" s="105"/>
      <c r="X216" s="105"/>
      <c r="Y216" s="105"/>
      <c r="Z216" s="105"/>
      <c r="AA216" s="105"/>
      <c r="AB216" s="105"/>
      <c r="AC216" s="105"/>
      <c r="AD216" s="105"/>
      <c r="AE216" s="105"/>
      <c r="AF216" s="105"/>
      <c r="AG216" s="105"/>
      <c r="AH216" s="105"/>
      <c r="AI216" s="105"/>
      <c r="AJ216" s="105"/>
      <c r="AK216" s="105"/>
      <c r="AL216" s="105"/>
      <c r="AM216" s="105"/>
      <c r="AN216" s="105"/>
      <c r="AO216" s="105"/>
      <c r="AP216" s="105"/>
      <c r="AQ216" s="105"/>
      <c r="AR216" s="105"/>
      <c r="AS216" s="105"/>
      <c r="AT216" s="105"/>
      <c r="AU216" s="105"/>
      <c r="AV216" s="105"/>
    </row>
    <row r="217" spans="1:48" x14ac:dyDescent="0.15">
      <c r="A217" s="106">
        <v>180</v>
      </c>
      <c r="B217" s="110" t="s">
        <v>487</v>
      </c>
      <c r="C217" s="131" t="s">
        <v>488</v>
      </c>
      <c r="D217" s="112" t="s">
        <v>145</v>
      </c>
      <c r="E217" s="114">
        <v>2821.5770000000002</v>
      </c>
      <c r="F217" s="116"/>
      <c r="G217" s="116">
        <f t="shared" si="29"/>
        <v>0</v>
      </c>
      <c r="H217" s="116">
        <v>1.4999999999999999E-4</v>
      </c>
      <c r="I217" s="116">
        <f>ROUND(E217*H217,5)</f>
        <v>0.42324000000000001</v>
      </c>
      <c r="S217" t="s">
        <v>122</v>
      </c>
    </row>
    <row r="218" spans="1:48" x14ac:dyDescent="0.15">
      <c r="A218" s="107" t="s">
        <v>121</v>
      </c>
      <c r="B218" s="111" t="s">
        <v>629</v>
      </c>
      <c r="C218" s="132" t="s">
        <v>630</v>
      </c>
      <c r="D218" s="113"/>
      <c r="E218" s="115"/>
      <c r="F218" s="117"/>
      <c r="G218" s="117">
        <f>SUM(G219:G219)</f>
        <v>0</v>
      </c>
      <c r="H218" s="117"/>
      <c r="I218" s="117">
        <f>SUM(I219:I219)</f>
        <v>0.56999999999999995</v>
      </c>
      <c r="J218" s="365" t="s">
        <v>1104</v>
      </c>
    </row>
    <row r="219" spans="1:48" ht="22" x14ac:dyDescent="0.15">
      <c r="A219" s="106">
        <v>130</v>
      </c>
      <c r="B219" s="110" t="s">
        <v>631</v>
      </c>
      <c r="C219" s="131" t="s">
        <v>1203</v>
      </c>
      <c r="D219" s="112" t="s">
        <v>156</v>
      </c>
      <c r="E219" s="114">
        <v>1</v>
      </c>
      <c r="F219" s="116"/>
      <c r="G219" s="116">
        <f t="shared" ref="G219" si="30">E219*F219</f>
        <v>0</v>
      </c>
      <c r="H219" s="116">
        <v>0.56999999999999995</v>
      </c>
      <c r="I219" s="116">
        <f>ROUND(E219*H219,5)</f>
        <v>0.56999999999999995</v>
      </c>
      <c r="J219" s="365" t="s">
        <v>1104</v>
      </c>
    </row>
    <row r="220" spans="1:48" outlineLevel="1" x14ac:dyDescent="0.15">
      <c r="A220" s="107" t="s">
        <v>121</v>
      </c>
      <c r="B220" s="111" t="s">
        <v>107</v>
      </c>
      <c r="C220" s="132" t="s">
        <v>23</v>
      </c>
      <c r="D220" s="113"/>
      <c r="E220" s="115"/>
      <c r="F220" s="117"/>
      <c r="G220" s="117">
        <f>SUM(G221:G223)</f>
        <v>0</v>
      </c>
      <c r="H220" s="117"/>
      <c r="I220" s="117">
        <f>SUM(I221:I223)</f>
        <v>0</v>
      </c>
      <c r="J220" s="105"/>
      <c r="K220" s="105"/>
      <c r="L220" s="105"/>
      <c r="M220" s="105"/>
      <c r="N220" s="105"/>
      <c r="O220" s="105"/>
      <c r="P220" s="105"/>
      <c r="Q220" s="105"/>
      <c r="R220" s="105"/>
      <c r="S220" s="105" t="s">
        <v>126</v>
      </c>
      <c r="T220" s="105"/>
      <c r="U220" s="105"/>
      <c r="V220" s="105"/>
      <c r="W220" s="105"/>
      <c r="X220" s="105"/>
      <c r="Y220" s="105"/>
      <c r="Z220" s="105"/>
      <c r="AA220" s="105"/>
      <c r="AB220" s="105"/>
      <c r="AC220" s="105"/>
      <c r="AD220" s="105"/>
      <c r="AE220" s="105"/>
      <c r="AF220" s="105"/>
      <c r="AG220" s="105"/>
      <c r="AH220" s="105"/>
      <c r="AI220" s="105"/>
      <c r="AJ220" s="105"/>
      <c r="AK220" s="105"/>
      <c r="AL220" s="105"/>
      <c r="AM220" s="105"/>
      <c r="AN220" s="105"/>
      <c r="AO220" s="105"/>
      <c r="AP220" s="105"/>
      <c r="AQ220" s="105"/>
      <c r="AR220" s="105"/>
      <c r="AS220" s="105"/>
      <c r="AT220" s="105"/>
      <c r="AU220" s="105"/>
      <c r="AV220" s="105"/>
    </row>
    <row r="221" spans="1:48" outlineLevel="1" x14ac:dyDescent="0.15">
      <c r="A221" s="106">
        <v>181</v>
      </c>
      <c r="B221" s="110" t="s">
        <v>489</v>
      </c>
      <c r="C221" s="131" t="s">
        <v>490</v>
      </c>
      <c r="D221" s="112" t="s">
        <v>491</v>
      </c>
      <c r="E221" s="114">
        <v>1</v>
      </c>
      <c r="F221" s="116"/>
      <c r="G221" s="116">
        <f t="shared" ref="G221:G222" si="31">E221*F221</f>
        <v>0</v>
      </c>
      <c r="H221" s="116">
        <v>0</v>
      </c>
      <c r="I221" s="116">
        <f>ROUND(E221*H221,5)</f>
        <v>0</v>
      </c>
      <c r="J221" s="105"/>
      <c r="K221" s="105"/>
      <c r="L221" s="105"/>
      <c r="M221" s="105"/>
      <c r="N221" s="105"/>
      <c r="O221" s="105"/>
      <c r="P221" s="105"/>
      <c r="Q221" s="105"/>
      <c r="R221" s="105"/>
      <c r="S221" s="105" t="s">
        <v>126</v>
      </c>
      <c r="T221" s="105"/>
      <c r="U221" s="105"/>
      <c r="V221" s="105"/>
      <c r="W221" s="105"/>
      <c r="X221" s="105"/>
      <c r="Y221" s="105"/>
      <c r="Z221" s="105"/>
      <c r="AA221" s="105"/>
      <c r="AB221" s="105"/>
      <c r="AC221" s="105"/>
      <c r="AD221" s="105"/>
      <c r="AE221" s="105"/>
      <c r="AF221" s="105"/>
      <c r="AG221" s="105"/>
      <c r="AH221" s="105"/>
      <c r="AI221" s="105"/>
      <c r="AJ221" s="105"/>
      <c r="AK221" s="105"/>
      <c r="AL221" s="105"/>
      <c r="AM221" s="105"/>
      <c r="AN221" s="105"/>
      <c r="AO221" s="105"/>
      <c r="AP221" s="105"/>
      <c r="AQ221" s="105"/>
      <c r="AR221" s="105"/>
      <c r="AS221" s="105"/>
      <c r="AT221" s="105"/>
      <c r="AU221" s="105"/>
      <c r="AV221" s="105"/>
    </row>
    <row r="222" spans="1:48" outlineLevel="1" x14ac:dyDescent="0.15">
      <c r="A222" s="106">
        <v>182</v>
      </c>
      <c r="B222" s="110" t="s">
        <v>492</v>
      </c>
      <c r="C222" s="131" t="s">
        <v>493</v>
      </c>
      <c r="D222" s="112" t="s">
        <v>491</v>
      </c>
      <c r="E222" s="114">
        <v>1</v>
      </c>
      <c r="F222" s="116"/>
      <c r="G222" s="116">
        <f t="shared" si="31"/>
        <v>0</v>
      </c>
      <c r="H222" s="116">
        <v>0</v>
      </c>
      <c r="I222" s="116">
        <f>ROUND(E222*H222,5)</f>
        <v>0</v>
      </c>
      <c r="J222" s="105"/>
      <c r="K222" s="105"/>
      <c r="L222" s="105"/>
      <c r="M222" s="105"/>
      <c r="N222" s="105"/>
      <c r="O222" s="105"/>
      <c r="P222" s="105"/>
      <c r="Q222" s="105"/>
      <c r="R222" s="105"/>
      <c r="S222" s="105" t="s">
        <v>126</v>
      </c>
      <c r="T222" s="105"/>
      <c r="U222" s="105"/>
      <c r="V222" s="105"/>
      <c r="W222" s="105"/>
      <c r="X222" s="105"/>
      <c r="Y222" s="105"/>
      <c r="Z222" s="105"/>
      <c r="AA222" s="105"/>
      <c r="AB222" s="105"/>
      <c r="AC222" s="105"/>
      <c r="AD222" s="105"/>
      <c r="AE222" s="105"/>
      <c r="AF222" s="105"/>
      <c r="AG222" s="105"/>
      <c r="AH222" s="105"/>
      <c r="AI222" s="105"/>
      <c r="AJ222" s="105"/>
      <c r="AK222" s="105"/>
      <c r="AL222" s="105"/>
      <c r="AM222" s="105"/>
      <c r="AN222" s="105"/>
      <c r="AO222" s="105"/>
      <c r="AP222" s="105"/>
      <c r="AQ222" s="105"/>
      <c r="AR222" s="105"/>
      <c r="AS222" s="105"/>
      <c r="AT222" s="105"/>
      <c r="AU222" s="105"/>
      <c r="AV222" s="105"/>
    </row>
    <row r="223" spans="1:48" x14ac:dyDescent="0.15">
      <c r="A223" s="126">
        <v>183</v>
      </c>
      <c r="B223" s="127" t="s">
        <v>494</v>
      </c>
      <c r="C223" s="133" t="s">
        <v>495</v>
      </c>
      <c r="D223" s="128" t="s">
        <v>491</v>
      </c>
      <c r="E223" s="129">
        <v>1</v>
      </c>
      <c r="F223" s="130"/>
      <c r="G223" s="130">
        <f>E223*F223</f>
        <v>0</v>
      </c>
      <c r="H223" s="130">
        <v>0</v>
      </c>
      <c r="I223" s="130">
        <f>ROUND(E223*H223,5)</f>
        <v>0</v>
      </c>
      <c r="Q223">
        <v>15</v>
      </c>
      <c r="R223">
        <v>21</v>
      </c>
    </row>
    <row r="224" spans="1:48" x14ac:dyDescent="0.15">
      <c r="A224" s="5"/>
      <c r="B224" s="6" t="s">
        <v>496</v>
      </c>
      <c r="C224" s="134" t="s">
        <v>496</v>
      </c>
      <c r="D224" s="5"/>
      <c r="E224" s="5"/>
      <c r="F224" s="5"/>
      <c r="G224" s="136"/>
      <c r="H224" s="136"/>
      <c r="I224" s="136"/>
      <c r="S224" t="s">
        <v>497</v>
      </c>
    </row>
    <row r="225" spans="3:9" x14ac:dyDescent="0.15">
      <c r="C225" s="135"/>
      <c r="G225" s="137">
        <f>G220+G215+G211+G203+G199+G192+G182+G157+G136+G131+G128+G119+G110+G104+G102+G59+G56+G48+G46+G41+G37+G35+G30+G28+G19+G16+G6</f>
        <v>0</v>
      </c>
      <c r="H225" s="80"/>
      <c r="I225" s="80"/>
    </row>
    <row r="226" spans="3:9" x14ac:dyDescent="0.15">
      <c r="G226" s="80"/>
      <c r="H226" s="80"/>
      <c r="I226" s="80"/>
    </row>
    <row r="227" spans="3:9" x14ac:dyDescent="0.15">
      <c r="G227" s="80"/>
      <c r="H227" s="80"/>
      <c r="I227" s="80"/>
    </row>
    <row r="228" spans="3:9" x14ac:dyDescent="0.15">
      <c r="G228" s="80"/>
      <c r="H228" s="80"/>
      <c r="I228" s="80"/>
    </row>
    <row r="229" spans="3:9" x14ac:dyDescent="0.15">
      <c r="G229" s="80"/>
      <c r="H229" s="80"/>
      <c r="I229" s="80"/>
    </row>
    <row r="230" spans="3:9" x14ac:dyDescent="0.15">
      <c r="G230" s="80"/>
      <c r="H230" s="80"/>
      <c r="I230" s="80"/>
    </row>
    <row r="231" spans="3:9" x14ac:dyDescent="0.15">
      <c r="G231" s="80"/>
      <c r="H231" s="80"/>
      <c r="I231" s="80"/>
    </row>
  </sheetData>
  <mergeCells count="3">
    <mergeCell ref="A1:G1"/>
    <mergeCell ref="C2:G2"/>
    <mergeCell ref="C3:G3"/>
  </mergeCells>
  <pageMargins left="0.59055118110236204" right="0.39370078740157499" top="0.78740157499999996" bottom="0.78740157499999996" header="0.3" footer="0.3"/>
  <pageSetup paperSize="9" scale="91" orientation="landscape" r:id="rId1"/>
  <rowBreaks count="1" manualBreakCount="1">
    <brk id="34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/>
  </sheetPr>
  <dimension ref="A1:AU176"/>
  <sheetViews>
    <sheetView topLeftCell="A140" zoomScale="160" zoomScaleNormal="160" workbookViewId="0">
      <selection activeCell="C157" sqref="C157"/>
    </sheetView>
  </sheetViews>
  <sheetFormatPr baseColWidth="10" defaultColWidth="8.83203125" defaultRowHeight="13" outlineLevelRow="1" x14ac:dyDescent="0.15"/>
  <cols>
    <col min="1" max="1" width="4.33203125" customWidth="1"/>
    <col min="2" max="2" width="14.5" style="79" customWidth="1"/>
    <col min="3" max="3" width="38.33203125" style="79" customWidth="1"/>
    <col min="4" max="4" width="4.5" customWidth="1"/>
    <col min="5" max="5" width="10.5" customWidth="1"/>
    <col min="6" max="6" width="9.83203125" customWidth="1"/>
    <col min="7" max="7" width="12.6640625" customWidth="1"/>
    <col min="16" max="26" width="0" hidden="1" customWidth="1"/>
  </cols>
  <sheetData>
    <row r="1" spans="1:47" ht="15.75" customHeight="1" x14ac:dyDescent="0.2">
      <c r="A1" s="432" t="s">
        <v>6</v>
      </c>
      <c r="B1" s="432"/>
      <c r="C1" s="432"/>
      <c r="D1" s="432"/>
      <c r="E1" s="432"/>
      <c r="F1" s="432"/>
      <c r="G1" s="432"/>
      <c r="R1" t="s">
        <v>110</v>
      </c>
    </row>
    <row r="2" spans="1:47" ht="25" customHeight="1" x14ac:dyDescent="0.15">
      <c r="A2" s="138" t="s">
        <v>109</v>
      </c>
      <c r="B2" s="101"/>
      <c r="C2" s="436" t="s">
        <v>39</v>
      </c>
      <c r="D2" s="437"/>
      <c r="E2" s="437"/>
      <c r="F2" s="437"/>
      <c r="G2" s="439"/>
      <c r="R2" t="s">
        <v>111</v>
      </c>
    </row>
    <row r="3" spans="1:47" ht="25" customHeight="1" x14ac:dyDescent="0.15">
      <c r="A3" s="138" t="s">
        <v>7</v>
      </c>
      <c r="B3" s="101"/>
      <c r="C3" s="436" t="s">
        <v>37</v>
      </c>
      <c r="D3" s="437"/>
      <c r="E3" s="437"/>
      <c r="F3" s="437"/>
      <c r="G3" s="439"/>
      <c r="R3" t="s">
        <v>112</v>
      </c>
    </row>
    <row r="4" spans="1:47" x14ac:dyDescent="0.15">
      <c r="B4" s="366" t="s">
        <v>1111</v>
      </c>
      <c r="C4" s="366"/>
    </row>
    <row r="5" spans="1:47" ht="26" x14ac:dyDescent="0.15">
      <c r="A5" s="139" t="s">
        <v>113</v>
      </c>
      <c r="B5" s="140" t="s">
        <v>114</v>
      </c>
      <c r="C5" s="140" t="s">
        <v>115</v>
      </c>
      <c r="D5" s="139" t="s">
        <v>116</v>
      </c>
      <c r="E5" s="139" t="s">
        <v>117</v>
      </c>
      <c r="F5" s="104" t="s">
        <v>118</v>
      </c>
      <c r="G5" s="139" t="s">
        <v>25</v>
      </c>
      <c r="H5" s="119" t="s">
        <v>119</v>
      </c>
      <c r="I5" s="119" t="s">
        <v>120</v>
      </c>
    </row>
    <row r="6" spans="1:47" x14ac:dyDescent="0.15">
      <c r="A6" s="120" t="s">
        <v>121</v>
      </c>
      <c r="B6" s="121" t="s">
        <v>55</v>
      </c>
      <c r="C6" s="122" t="s">
        <v>56</v>
      </c>
      <c r="D6" s="123"/>
      <c r="E6" s="124"/>
      <c r="F6" s="125"/>
      <c r="G6" s="125">
        <f>SUM(G7:G14)</f>
        <v>0</v>
      </c>
      <c r="H6" s="125"/>
      <c r="I6" s="125">
        <f>SUM(I7:I14)</f>
        <v>0</v>
      </c>
      <c r="R6" t="s">
        <v>122</v>
      </c>
    </row>
    <row r="7" spans="1:47" outlineLevel="1" x14ac:dyDescent="0.15">
      <c r="A7" s="106">
        <v>1</v>
      </c>
      <c r="B7" s="110" t="s">
        <v>505</v>
      </c>
      <c r="C7" s="131" t="s">
        <v>506</v>
      </c>
      <c r="D7" s="112" t="s">
        <v>125</v>
      </c>
      <c r="E7" s="114">
        <v>50.72</v>
      </c>
      <c r="F7" s="116"/>
      <c r="G7" s="116">
        <f>E7*F7</f>
        <v>0</v>
      </c>
      <c r="H7" s="116">
        <v>0</v>
      </c>
      <c r="I7" s="116">
        <f t="shared" ref="I7:I14" si="0">ROUND(E7*H7,5)</f>
        <v>0</v>
      </c>
      <c r="J7" s="105"/>
      <c r="K7" s="105"/>
      <c r="L7" s="105"/>
      <c r="M7" s="105"/>
      <c r="N7" s="105"/>
      <c r="O7" s="105"/>
      <c r="P7" s="105"/>
      <c r="Q7" s="105"/>
      <c r="R7" s="105" t="s">
        <v>126</v>
      </c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</row>
    <row r="8" spans="1:47" outlineLevel="1" x14ac:dyDescent="0.15">
      <c r="A8" s="106">
        <v>2</v>
      </c>
      <c r="B8" s="110" t="s">
        <v>129</v>
      </c>
      <c r="C8" s="131" t="s">
        <v>130</v>
      </c>
      <c r="D8" s="112" t="s">
        <v>125</v>
      </c>
      <c r="E8" s="114">
        <v>50.72</v>
      </c>
      <c r="F8" s="116"/>
      <c r="G8" s="116">
        <f t="shared" ref="G8:G71" si="1">E8*F8</f>
        <v>0</v>
      </c>
      <c r="H8" s="116">
        <v>0</v>
      </c>
      <c r="I8" s="116">
        <f t="shared" si="0"/>
        <v>0</v>
      </c>
      <c r="J8" s="105"/>
      <c r="K8" s="105"/>
      <c r="L8" s="105"/>
      <c r="M8" s="105"/>
      <c r="N8" s="105"/>
      <c r="O8" s="105"/>
      <c r="P8" s="105"/>
      <c r="Q8" s="105"/>
      <c r="R8" s="105" t="s">
        <v>126</v>
      </c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</row>
    <row r="9" spans="1:47" outlineLevel="1" x14ac:dyDescent="0.15">
      <c r="A9" s="106">
        <v>3</v>
      </c>
      <c r="B9" s="110" t="s">
        <v>131</v>
      </c>
      <c r="C9" s="131" t="s">
        <v>132</v>
      </c>
      <c r="D9" s="112" t="s">
        <v>125</v>
      </c>
      <c r="E9" s="114">
        <v>253.6</v>
      </c>
      <c r="F9" s="116"/>
      <c r="G9" s="116">
        <f t="shared" si="1"/>
        <v>0</v>
      </c>
      <c r="H9" s="116">
        <v>0</v>
      </c>
      <c r="I9" s="116">
        <f t="shared" si="0"/>
        <v>0</v>
      </c>
      <c r="J9" s="105"/>
      <c r="K9" s="105"/>
      <c r="L9" s="105"/>
      <c r="M9" s="105"/>
      <c r="N9" s="105"/>
      <c r="O9" s="105"/>
      <c r="P9" s="105"/>
      <c r="Q9" s="105"/>
      <c r="R9" s="105" t="s">
        <v>126</v>
      </c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</row>
    <row r="10" spans="1:47" outlineLevel="1" x14ac:dyDescent="0.15">
      <c r="A10" s="106">
        <v>4</v>
      </c>
      <c r="B10" s="110" t="s">
        <v>133</v>
      </c>
      <c r="C10" s="131" t="s">
        <v>134</v>
      </c>
      <c r="D10" s="112" t="s">
        <v>125</v>
      </c>
      <c r="E10" s="114">
        <v>50.72</v>
      </c>
      <c r="F10" s="116"/>
      <c r="G10" s="116">
        <f t="shared" si="1"/>
        <v>0</v>
      </c>
      <c r="H10" s="116">
        <v>0</v>
      </c>
      <c r="I10" s="116">
        <f t="shared" si="0"/>
        <v>0</v>
      </c>
      <c r="J10" s="105"/>
      <c r="K10" s="105"/>
      <c r="L10" s="105"/>
      <c r="M10" s="105"/>
      <c r="N10" s="105"/>
      <c r="O10" s="105"/>
      <c r="P10" s="105"/>
      <c r="Q10" s="105"/>
      <c r="R10" s="105" t="s">
        <v>126</v>
      </c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</row>
    <row r="11" spans="1:47" outlineLevel="1" x14ac:dyDescent="0.15">
      <c r="A11" s="106">
        <v>5</v>
      </c>
      <c r="B11" s="110" t="s">
        <v>135</v>
      </c>
      <c r="C11" s="131" t="s">
        <v>136</v>
      </c>
      <c r="D11" s="112" t="s">
        <v>125</v>
      </c>
      <c r="E11" s="114">
        <v>50.72</v>
      </c>
      <c r="F11" s="116"/>
      <c r="G11" s="116">
        <f t="shared" si="1"/>
        <v>0</v>
      </c>
      <c r="H11" s="116">
        <v>0</v>
      </c>
      <c r="I11" s="116">
        <f t="shared" si="0"/>
        <v>0</v>
      </c>
      <c r="J11" s="105"/>
      <c r="K11" s="105"/>
      <c r="L11" s="105"/>
      <c r="M11" s="105"/>
      <c r="N11" s="105"/>
      <c r="O11" s="105"/>
      <c r="P11" s="105"/>
      <c r="Q11" s="105"/>
      <c r="R11" s="105" t="s">
        <v>126</v>
      </c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</row>
    <row r="12" spans="1:47" outlineLevel="1" x14ac:dyDescent="0.15">
      <c r="A12" s="106">
        <v>6</v>
      </c>
      <c r="B12" s="110" t="s">
        <v>137</v>
      </c>
      <c r="C12" s="131" t="s">
        <v>138</v>
      </c>
      <c r="D12" s="112" t="s">
        <v>125</v>
      </c>
      <c r="E12" s="114">
        <v>507.2</v>
      </c>
      <c r="F12" s="116"/>
      <c r="G12" s="116">
        <f t="shared" si="1"/>
        <v>0</v>
      </c>
      <c r="H12" s="116">
        <v>0</v>
      </c>
      <c r="I12" s="116">
        <f t="shared" si="0"/>
        <v>0</v>
      </c>
      <c r="J12" s="105"/>
      <c r="K12" s="105"/>
      <c r="L12" s="105"/>
      <c r="M12" s="105"/>
      <c r="N12" s="105"/>
      <c r="O12" s="105"/>
      <c r="P12" s="105"/>
      <c r="Q12" s="105"/>
      <c r="R12" s="105" t="s">
        <v>126</v>
      </c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</row>
    <row r="13" spans="1:47" outlineLevel="1" x14ac:dyDescent="0.15">
      <c r="A13" s="106">
        <v>7</v>
      </c>
      <c r="B13" s="110" t="s">
        <v>139</v>
      </c>
      <c r="C13" s="131" t="s">
        <v>140</v>
      </c>
      <c r="D13" s="112" t="s">
        <v>125</v>
      </c>
      <c r="E13" s="114">
        <v>50.72</v>
      </c>
      <c r="F13" s="116"/>
      <c r="G13" s="116">
        <f t="shared" si="1"/>
        <v>0</v>
      </c>
      <c r="H13" s="116">
        <v>0</v>
      </c>
      <c r="I13" s="116">
        <f t="shared" si="0"/>
        <v>0</v>
      </c>
      <c r="J13" s="105"/>
      <c r="K13" s="105"/>
      <c r="L13" s="105"/>
      <c r="M13" s="105"/>
      <c r="N13" s="105"/>
      <c r="O13" s="105"/>
      <c r="P13" s="105"/>
      <c r="Q13" s="105"/>
      <c r="R13" s="105" t="s">
        <v>126</v>
      </c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</row>
    <row r="14" spans="1:47" outlineLevel="1" x14ac:dyDescent="0.15">
      <c r="A14" s="106">
        <v>8</v>
      </c>
      <c r="B14" s="110" t="s">
        <v>141</v>
      </c>
      <c r="C14" s="131" t="s">
        <v>142</v>
      </c>
      <c r="D14" s="112" t="s">
        <v>125</v>
      </c>
      <c r="E14" s="114">
        <v>50.72</v>
      </c>
      <c r="F14" s="116"/>
      <c r="G14" s="116">
        <f t="shared" si="1"/>
        <v>0</v>
      </c>
      <c r="H14" s="116">
        <v>0</v>
      </c>
      <c r="I14" s="116">
        <f t="shared" si="0"/>
        <v>0</v>
      </c>
      <c r="J14" s="105"/>
      <c r="K14" s="105"/>
      <c r="L14" s="105"/>
      <c r="M14" s="105"/>
      <c r="N14" s="105"/>
      <c r="O14" s="105"/>
      <c r="P14" s="105"/>
      <c r="Q14" s="105"/>
      <c r="R14" s="105" t="s">
        <v>126</v>
      </c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</row>
    <row r="15" spans="1:47" x14ac:dyDescent="0.15">
      <c r="A15" s="107" t="s">
        <v>121</v>
      </c>
      <c r="B15" s="111" t="s">
        <v>57</v>
      </c>
      <c r="C15" s="132" t="s">
        <v>58</v>
      </c>
      <c r="D15" s="113"/>
      <c r="E15" s="115"/>
      <c r="F15" s="117"/>
      <c r="G15" s="117">
        <f>SUM(G16:G19)</f>
        <v>0</v>
      </c>
      <c r="H15" s="117"/>
      <c r="I15" s="117">
        <f>SUM(I16:I19)</f>
        <v>231.68102000000002</v>
      </c>
      <c r="R15" t="s">
        <v>122</v>
      </c>
    </row>
    <row r="16" spans="1:47" outlineLevel="1" x14ac:dyDescent="0.15">
      <c r="A16" s="106">
        <v>9</v>
      </c>
      <c r="B16" s="110" t="s">
        <v>507</v>
      </c>
      <c r="C16" s="131" t="s">
        <v>508</v>
      </c>
      <c r="D16" s="112" t="s">
        <v>174</v>
      </c>
      <c r="E16" s="114">
        <v>1160</v>
      </c>
      <c r="F16" s="116"/>
      <c r="G16" s="116">
        <f t="shared" si="1"/>
        <v>0</v>
      </c>
      <c r="H16" s="116">
        <v>8.4419999999999995E-2</v>
      </c>
      <c r="I16" s="116">
        <f>ROUND(E16*H16,5)</f>
        <v>97.927199999999999</v>
      </c>
      <c r="J16" s="105"/>
      <c r="K16" s="105"/>
      <c r="L16" s="105"/>
      <c r="M16" s="105"/>
      <c r="N16" s="105"/>
      <c r="O16" s="105"/>
      <c r="P16" s="105"/>
      <c r="Q16" s="105"/>
      <c r="R16" s="105" t="s">
        <v>175</v>
      </c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</row>
    <row r="17" spans="1:47" outlineLevel="1" x14ac:dyDescent="0.15">
      <c r="A17" s="106">
        <v>10</v>
      </c>
      <c r="B17" s="110" t="s">
        <v>509</v>
      </c>
      <c r="C17" s="131" t="s">
        <v>510</v>
      </c>
      <c r="D17" s="112" t="s">
        <v>125</v>
      </c>
      <c r="E17" s="114">
        <v>13.6</v>
      </c>
      <c r="F17" s="116"/>
      <c r="G17" s="116">
        <f t="shared" si="1"/>
        <v>0</v>
      </c>
      <c r="H17" s="116">
        <v>2.5249999999999999</v>
      </c>
      <c r="I17" s="116">
        <f>ROUND(E17*H17,5)</f>
        <v>34.340000000000003</v>
      </c>
      <c r="J17" s="105"/>
      <c r="K17" s="105"/>
      <c r="L17" s="105"/>
      <c r="M17" s="105"/>
      <c r="N17" s="105"/>
      <c r="O17" s="105"/>
      <c r="P17" s="105"/>
      <c r="Q17" s="105"/>
      <c r="R17" s="105" t="s">
        <v>126</v>
      </c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</row>
    <row r="18" spans="1:47" outlineLevel="1" x14ac:dyDescent="0.15">
      <c r="A18" s="106">
        <v>11</v>
      </c>
      <c r="B18" s="110" t="s">
        <v>511</v>
      </c>
      <c r="C18" s="131" t="s">
        <v>512</v>
      </c>
      <c r="D18" s="112" t="s">
        <v>125</v>
      </c>
      <c r="E18" s="114">
        <v>37.119999999999997</v>
      </c>
      <c r="F18" s="116"/>
      <c r="G18" s="116">
        <f t="shared" si="1"/>
        <v>0</v>
      </c>
      <c r="H18" s="116">
        <v>2.5249999999999999</v>
      </c>
      <c r="I18" s="116">
        <f>ROUND(E18*H18,5)</f>
        <v>93.727999999999994</v>
      </c>
      <c r="J18" s="105"/>
      <c r="K18" s="105"/>
      <c r="L18" s="105"/>
      <c r="M18" s="105"/>
      <c r="N18" s="105"/>
      <c r="O18" s="105"/>
      <c r="P18" s="105"/>
      <c r="Q18" s="105"/>
      <c r="R18" s="105" t="s">
        <v>126</v>
      </c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</row>
    <row r="19" spans="1:47" outlineLevel="1" x14ac:dyDescent="0.15">
      <c r="A19" s="106">
        <v>12</v>
      </c>
      <c r="B19" s="110" t="s">
        <v>513</v>
      </c>
      <c r="C19" s="131" t="s">
        <v>514</v>
      </c>
      <c r="D19" s="112" t="s">
        <v>293</v>
      </c>
      <c r="E19" s="114">
        <v>5.5679999999999996</v>
      </c>
      <c r="F19" s="116"/>
      <c r="G19" s="116">
        <f t="shared" si="1"/>
        <v>0</v>
      </c>
      <c r="H19" s="116">
        <v>1.0211600000000001</v>
      </c>
      <c r="I19" s="116">
        <f>ROUND(E19*H19,5)</f>
        <v>5.6858199999999997</v>
      </c>
      <c r="J19" s="105"/>
      <c r="K19" s="105"/>
      <c r="L19" s="105"/>
      <c r="M19" s="105"/>
      <c r="N19" s="105"/>
      <c r="O19" s="105"/>
      <c r="P19" s="105"/>
      <c r="Q19" s="105"/>
      <c r="R19" s="105" t="s">
        <v>126</v>
      </c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</row>
    <row r="20" spans="1:47" x14ac:dyDescent="0.15">
      <c r="A20" s="107" t="s">
        <v>121</v>
      </c>
      <c r="B20" s="111" t="s">
        <v>59</v>
      </c>
      <c r="C20" s="132" t="s">
        <v>60</v>
      </c>
      <c r="D20" s="113"/>
      <c r="E20" s="115"/>
      <c r="F20" s="117"/>
      <c r="G20" s="117">
        <f>SUM(G21:G31)</f>
        <v>0</v>
      </c>
      <c r="H20" s="117"/>
      <c r="I20" s="117">
        <f>SUM(I21:I31)</f>
        <v>58.600650000000002</v>
      </c>
      <c r="R20" t="s">
        <v>122</v>
      </c>
    </row>
    <row r="21" spans="1:47" outlineLevel="1" x14ac:dyDescent="0.15">
      <c r="A21" s="106">
        <v>13</v>
      </c>
      <c r="B21" s="110" t="s">
        <v>515</v>
      </c>
      <c r="C21" s="131" t="s">
        <v>516</v>
      </c>
      <c r="D21" s="112" t="s">
        <v>145</v>
      </c>
      <c r="E21" s="114">
        <v>147.72399999999999</v>
      </c>
      <c r="F21" s="116"/>
      <c r="G21" s="116">
        <f t="shared" si="1"/>
        <v>0</v>
      </c>
      <c r="H21" s="116">
        <v>0.33694000000000002</v>
      </c>
      <c r="I21" s="116">
        <f t="shared" ref="I21:I31" si="2">ROUND(E21*H21,5)</f>
        <v>49.774120000000003</v>
      </c>
      <c r="J21" s="105"/>
      <c r="K21" s="105"/>
      <c r="L21" s="105"/>
      <c r="M21" s="105"/>
      <c r="N21" s="105"/>
      <c r="O21" s="105"/>
      <c r="P21" s="105"/>
      <c r="Q21" s="105"/>
      <c r="R21" s="105" t="s">
        <v>126</v>
      </c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</row>
    <row r="22" spans="1:47" outlineLevel="1" x14ac:dyDescent="0.15">
      <c r="A22" s="106">
        <v>14</v>
      </c>
      <c r="B22" s="110" t="s">
        <v>517</v>
      </c>
      <c r="C22" s="131" t="s">
        <v>518</v>
      </c>
      <c r="D22" s="112" t="s">
        <v>156</v>
      </c>
      <c r="E22" s="114">
        <v>16</v>
      </c>
      <c r="F22" s="116"/>
      <c r="G22" s="116">
        <f t="shared" si="1"/>
        <v>0</v>
      </c>
      <c r="H22" s="116">
        <v>4.5289999999999997E-2</v>
      </c>
      <c r="I22" s="116">
        <f t="shared" si="2"/>
        <v>0.72463999999999995</v>
      </c>
      <c r="J22" s="105"/>
      <c r="K22" s="105"/>
      <c r="L22" s="105"/>
      <c r="M22" s="105"/>
      <c r="N22" s="105"/>
      <c r="O22" s="105"/>
      <c r="P22" s="105"/>
      <c r="Q22" s="105"/>
      <c r="R22" s="105" t="s">
        <v>126</v>
      </c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</row>
    <row r="23" spans="1:47" outlineLevel="1" x14ac:dyDescent="0.15">
      <c r="A23" s="106">
        <v>15</v>
      </c>
      <c r="B23" s="110" t="s">
        <v>519</v>
      </c>
      <c r="C23" s="131" t="s">
        <v>520</v>
      </c>
      <c r="D23" s="112" t="s">
        <v>145</v>
      </c>
      <c r="E23" s="114">
        <v>16.32</v>
      </c>
      <c r="F23" s="116"/>
      <c r="G23" s="116">
        <f t="shared" si="1"/>
        <v>0</v>
      </c>
      <c r="H23" s="116">
        <v>0.13436999999999999</v>
      </c>
      <c r="I23" s="116">
        <f t="shared" si="2"/>
        <v>2.19292</v>
      </c>
      <c r="J23" s="105"/>
      <c r="K23" s="105"/>
      <c r="L23" s="105"/>
      <c r="M23" s="105"/>
      <c r="N23" s="105"/>
      <c r="O23" s="105"/>
      <c r="P23" s="105"/>
      <c r="Q23" s="105"/>
      <c r="R23" s="105" t="s">
        <v>126</v>
      </c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</row>
    <row r="24" spans="1:47" outlineLevel="1" x14ac:dyDescent="0.15">
      <c r="A24" s="106">
        <v>16</v>
      </c>
      <c r="B24" s="110" t="s">
        <v>521</v>
      </c>
      <c r="C24" s="131" t="s">
        <v>522</v>
      </c>
      <c r="D24" s="112" t="s">
        <v>145</v>
      </c>
      <c r="E24" s="114">
        <v>38.479999999999997</v>
      </c>
      <c r="F24" s="116"/>
      <c r="G24" s="116">
        <f t="shared" si="1"/>
        <v>0</v>
      </c>
      <c r="H24" s="116">
        <v>5.1150000000000001E-2</v>
      </c>
      <c r="I24" s="116">
        <f t="shared" si="2"/>
        <v>1.9682500000000001</v>
      </c>
      <c r="J24" s="105"/>
      <c r="K24" s="105"/>
      <c r="L24" s="105"/>
      <c r="M24" s="105"/>
      <c r="N24" s="105"/>
      <c r="O24" s="105"/>
      <c r="P24" s="105"/>
      <c r="Q24" s="105"/>
      <c r="R24" s="105" t="s">
        <v>126</v>
      </c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</row>
    <row r="25" spans="1:47" outlineLevel="1" x14ac:dyDescent="0.15">
      <c r="A25" s="106">
        <v>17</v>
      </c>
      <c r="B25" s="110" t="s">
        <v>523</v>
      </c>
      <c r="C25" s="131" t="s">
        <v>524</v>
      </c>
      <c r="D25" s="112" t="s">
        <v>145</v>
      </c>
      <c r="E25" s="114">
        <v>38.643999999999998</v>
      </c>
      <c r="F25" s="116"/>
      <c r="G25" s="116">
        <f t="shared" si="1"/>
        <v>0</v>
      </c>
      <c r="H25" s="116">
        <v>4.7849999999999997E-2</v>
      </c>
      <c r="I25" s="116">
        <f t="shared" si="2"/>
        <v>1.8491200000000001</v>
      </c>
      <c r="J25" s="105"/>
      <c r="K25" s="105"/>
      <c r="L25" s="105"/>
      <c r="M25" s="105"/>
      <c r="N25" s="105"/>
      <c r="O25" s="105"/>
      <c r="P25" s="105"/>
      <c r="Q25" s="105"/>
      <c r="R25" s="105" t="s">
        <v>126</v>
      </c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</row>
    <row r="26" spans="1:47" outlineLevel="1" x14ac:dyDescent="0.15">
      <c r="A26" s="106">
        <v>18</v>
      </c>
      <c r="B26" s="110" t="s">
        <v>525</v>
      </c>
      <c r="C26" s="131" t="s">
        <v>526</v>
      </c>
      <c r="D26" s="112" t="s">
        <v>145</v>
      </c>
      <c r="E26" s="114">
        <v>31.5</v>
      </c>
      <c r="F26" s="116"/>
      <c r="G26" s="116">
        <f t="shared" si="1"/>
        <v>0</v>
      </c>
      <c r="H26" s="116">
        <v>4.827E-2</v>
      </c>
      <c r="I26" s="116">
        <f t="shared" si="2"/>
        <v>1.52051</v>
      </c>
      <c r="J26" s="105"/>
      <c r="K26" s="105"/>
      <c r="L26" s="105"/>
      <c r="M26" s="105"/>
      <c r="N26" s="105"/>
      <c r="O26" s="105"/>
      <c r="P26" s="105"/>
      <c r="Q26" s="105"/>
      <c r="R26" s="105" t="s">
        <v>126</v>
      </c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</row>
    <row r="27" spans="1:47" outlineLevel="1" x14ac:dyDescent="0.15">
      <c r="A27" s="106">
        <v>19</v>
      </c>
      <c r="B27" s="110" t="s">
        <v>527</v>
      </c>
      <c r="C27" s="131" t="s">
        <v>528</v>
      </c>
      <c r="D27" s="112" t="s">
        <v>145</v>
      </c>
      <c r="E27" s="114">
        <v>11.332000000000001</v>
      </c>
      <c r="F27" s="116"/>
      <c r="G27" s="116">
        <f t="shared" si="1"/>
        <v>0</v>
      </c>
      <c r="H27" s="116">
        <v>4.5629999999999997E-2</v>
      </c>
      <c r="I27" s="116">
        <f t="shared" si="2"/>
        <v>0.51707999999999998</v>
      </c>
      <c r="J27" s="105"/>
      <c r="K27" s="105"/>
      <c r="L27" s="105"/>
      <c r="M27" s="105"/>
      <c r="N27" s="105"/>
      <c r="O27" s="105"/>
      <c r="P27" s="105"/>
      <c r="Q27" s="105"/>
      <c r="R27" s="105" t="s">
        <v>126</v>
      </c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5"/>
      <c r="AS27" s="105"/>
      <c r="AT27" s="105"/>
      <c r="AU27" s="105"/>
    </row>
    <row r="28" spans="1:47" outlineLevel="1" x14ac:dyDescent="0.15">
      <c r="A28" s="106">
        <v>20</v>
      </c>
      <c r="B28" s="110" t="s">
        <v>529</v>
      </c>
      <c r="C28" s="131" t="s">
        <v>530</v>
      </c>
      <c r="D28" s="112" t="s">
        <v>156</v>
      </c>
      <c r="E28" s="114">
        <v>14</v>
      </c>
      <c r="F28" s="116"/>
      <c r="G28" s="116">
        <f t="shared" si="1"/>
        <v>0</v>
      </c>
      <c r="H28" s="116">
        <v>0</v>
      </c>
      <c r="I28" s="116">
        <f t="shared" si="2"/>
        <v>0</v>
      </c>
      <c r="J28" s="105"/>
      <c r="K28" s="105"/>
      <c r="L28" s="105"/>
      <c r="M28" s="105"/>
      <c r="N28" s="105"/>
      <c r="O28" s="105"/>
      <c r="P28" s="105"/>
      <c r="Q28" s="105"/>
      <c r="R28" s="105" t="s">
        <v>126</v>
      </c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</row>
    <row r="29" spans="1:47" outlineLevel="1" x14ac:dyDescent="0.15">
      <c r="A29" s="106">
        <v>21</v>
      </c>
      <c r="B29" s="110" t="s">
        <v>531</v>
      </c>
      <c r="C29" s="131" t="s">
        <v>532</v>
      </c>
      <c r="D29" s="112" t="s">
        <v>145</v>
      </c>
      <c r="E29" s="114">
        <v>4.68</v>
      </c>
      <c r="F29" s="116"/>
      <c r="G29" s="116">
        <f t="shared" si="1"/>
        <v>0</v>
      </c>
      <c r="H29" s="116">
        <v>1.154E-2</v>
      </c>
      <c r="I29" s="116">
        <f t="shared" si="2"/>
        <v>5.4010000000000002E-2</v>
      </c>
      <c r="J29" s="105"/>
      <c r="K29" s="105"/>
      <c r="L29" s="105"/>
      <c r="M29" s="105"/>
      <c r="N29" s="105"/>
      <c r="O29" s="105"/>
      <c r="P29" s="105"/>
      <c r="Q29" s="105"/>
      <c r="R29" s="105" t="s">
        <v>126</v>
      </c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</row>
    <row r="30" spans="1:47" outlineLevel="1" x14ac:dyDescent="0.15">
      <c r="A30" s="106">
        <v>22</v>
      </c>
      <c r="B30" s="110" t="s">
        <v>148</v>
      </c>
      <c r="C30" s="131" t="s">
        <v>163</v>
      </c>
      <c r="D30" s="112" t="s">
        <v>145</v>
      </c>
      <c r="E30" s="114">
        <v>244.59200000000001</v>
      </c>
      <c r="F30" s="116"/>
      <c r="G30" s="116">
        <f t="shared" si="1"/>
        <v>0</v>
      </c>
      <c r="H30" s="116">
        <v>0</v>
      </c>
      <c r="I30" s="116">
        <f t="shared" si="2"/>
        <v>0</v>
      </c>
      <c r="J30" s="105"/>
      <c r="K30" s="105"/>
      <c r="L30" s="105"/>
      <c r="M30" s="105"/>
      <c r="N30" s="105"/>
      <c r="O30" s="105"/>
      <c r="P30" s="105"/>
      <c r="Q30" s="105"/>
      <c r="R30" s="105" t="s">
        <v>126</v>
      </c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T30" s="105"/>
      <c r="AU30" s="105"/>
    </row>
    <row r="31" spans="1:47" outlineLevel="1" x14ac:dyDescent="0.15">
      <c r="A31" s="106">
        <v>23</v>
      </c>
      <c r="B31" s="110" t="s">
        <v>533</v>
      </c>
      <c r="C31" s="131" t="s">
        <v>534</v>
      </c>
      <c r="D31" s="112" t="s">
        <v>174</v>
      </c>
      <c r="E31" s="114">
        <v>10.4</v>
      </c>
      <c r="F31" s="116"/>
      <c r="G31" s="116">
        <f t="shared" si="1"/>
        <v>0</v>
      </c>
      <c r="H31" s="116">
        <v>0</v>
      </c>
      <c r="I31" s="116">
        <f t="shared" si="2"/>
        <v>0</v>
      </c>
      <c r="J31" s="105"/>
      <c r="K31" s="105"/>
      <c r="L31" s="105"/>
      <c r="M31" s="105"/>
      <c r="N31" s="105"/>
      <c r="O31" s="105"/>
      <c r="P31" s="105"/>
      <c r="Q31" s="105"/>
      <c r="R31" s="105" t="s">
        <v>126</v>
      </c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  <c r="AU31" s="105"/>
    </row>
    <row r="32" spans="1:47" x14ac:dyDescent="0.15">
      <c r="A32" s="107" t="s">
        <v>121</v>
      </c>
      <c r="B32" s="111" t="s">
        <v>61</v>
      </c>
      <c r="C32" s="132" t="s">
        <v>62</v>
      </c>
      <c r="D32" s="113"/>
      <c r="E32" s="115"/>
      <c r="F32" s="117"/>
      <c r="G32" s="117">
        <f>SUM(G33:G50)</f>
        <v>0</v>
      </c>
      <c r="H32" s="117"/>
      <c r="I32" s="117">
        <f>SUM(I33:I50)</f>
        <v>318.86370000000005</v>
      </c>
      <c r="R32" t="s">
        <v>122</v>
      </c>
    </row>
    <row r="33" spans="1:47" outlineLevel="1" x14ac:dyDescent="0.15">
      <c r="A33" s="106">
        <v>24</v>
      </c>
      <c r="B33" s="110" t="s">
        <v>535</v>
      </c>
      <c r="C33" s="131" t="s">
        <v>536</v>
      </c>
      <c r="D33" s="112" t="s">
        <v>125</v>
      </c>
      <c r="E33" s="114">
        <v>108.7354</v>
      </c>
      <c r="F33" s="116"/>
      <c r="G33" s="116">
        <f t="shared" si="1"/>
        <v>0</v>
      </c>
      <c r="H33" s="116">
        <v>2.5251399999999999</v>
      </c>
      <c r="I33" s="116">
        <f t="shared" ref="I33:I50" si="3">ROUND(E33*H33,5)</f>
        <v>274.57211000000001</v>
      </c>
      <c r="J33" s="105"/>
      <c r="K33" s="105"/>
      <c r="L33" s="105"/>
      <c r="M33" s="105"/>
      <c r="N33" s="105"/>
      <c r="O33" s="105"/>
      <c r="P33" s="105"/>
      <c r="Q33" s="105"/>
      <c r="R33" s="105" t="s">
        <v>126</v>
      </c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</row>
    <row r="34" spans="1:47" outlineLevel="1" x14ac:dyDescent="0.15">
      <c r="A34" s="106">
        <v>25</v>
      </c>
      <c r="B34" s="110" t="s">
        <v>537</v>
      </c>
      <c r="C34" s="131" t="s">
        <v>538</v>
      </c>
      <c r="D34" s="112" t="s">
        <v>293</v>
      </c>
      <c r="E34" s="114">
        <v>19.6416</v>
      </c>
      <c r="F34" s="116"/>
      <c r="G34" s="116">
        <f t="shared" si="1"/>
        <v>0</v>
      </c>
      <c r="H34" s="116">
        <v>1.02139</v>
      </c>
      <c r="I34" s="116">
        <f t="shared" si="3"/>
        <v>20.061730000000001</v>
      </c>
      <c r="J34" s="105"/>
      <c r="K34" s="105"/>
      <c r="L34" s="105"/>
      <c r="M34" s="105"/>
      <c r="N34" s="105"/>
      <c r="O34" s="105"/>
      <c r="P34" s="105"/>
      <c r="Q34" s="105"/>
      <c r="R34" s="105" t="s">
        <v>126</v>
      </c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T34" s="105"/>
      <c r="AU34" s="105"/>
    </row>
    <row r="35" spans="1:47" ht="22" outlineLevel="1" x14ac:dyDescent="0.15">
      <c r="A35" s="106">
        <v>26</v>
      </c>
      <c r="B35" s="110" t="s">
        <v>539</v>
      </c>
      <c r="C35" s="131" t="s">
        <v>540</v>
      </c>
      <c r="D35" s="112" t="s">
        <v>293</v>
      </c>
      <c r="E35" s="114">
        <v>4.38203662</v>
      </c>
      <c r="F35" s="116"/>
      <c r="G35" s="116">
        <f t="shared" si="1"/>
        <v>0</v>
      </c>
      <c r="H35" s="116">
        <v>1.0554399999999999</v>
      </c>
      <c r="I35" s="116">
        <f t="shared" si="3"/>
        <v>4.6249799999999999</v>
      </c>
      <c r="J35" s="105"/>
      <c r="K35" s="105"/>
      <c r="L35" s="105"/>
      <c r="M35" s="105"/>
      <c r="N35" s="105"/>
      <c r="O35" s="105"/>
      <c r="P35" s="105"/>
      <c r="Q35" s="105"/>
      <c r="R35" s="105" t="s">
        <v>126</v>
      </c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</row>
    <row r="36" spans="1:47" outlineLevel="1" x14ac:dyDescent="0.15">
      <c r="A36" s="106">
        <v>27</v>
      </c>
      <c r="B36" s="110" t="s">
        <v>541</v>
      </c>
      <c r="C36" s="131" t="s">
        <v>542</v>
      </c>
      <c r="D36" s="112" t="s">
        <v>174</v>
      </c>
      <c r="E36" s="114">
        <v>225.78</v>
      </c>
      <c r="F36" s="116"/>
      <c r="G36" s="116">
        <f t="shared" si="1"/>
        <v>0</v>
      </c>
      <c r="H36" s="116">
        <v>3.0470000000000001E-2</v>
      </c>
      <c r="I36" s="116">
        <f t="shared" si="3"/>
        <v>6.8795200000000003</v>
      </c>
      <c r="J36" s="105"/>
      <c r="K36" s="105"/>
      <c r="L36" s="105"/>
      <c r="M36" s="105"/>
      <c r="N36" s="105"/>
      <c r="O36" s="105"/>
      <c r="P36" s="105"/>
      <c r="Q36" s="105"/>
      <c r="R36" s="105" t="s">
        <v>126</v>
      </c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</row>
    <row r="37" spans="1:47" outlineLevel="1" x14ac:dyDescent="0.15">
      <c r="A37" s="106">
        <v>28</v>
      </c>
      <c r="B37" s="110" t="s">
        <v>543</v>
      </c>
      <c r="C37" s="131" t="s">
        <v>544</v>
      </c>
      <c r="D37" s="112" t="s">
        <v>174</v>
      </c>
      <c r="E37" s="114">
        <v>225.78</v>
      </c>
      <c r="F37" s="116"/>
      <c r="G37" s="116">
        <f t="shared" si="1"/>
        <v>0</v>
      </c>
      <c r="H37" s="116">
        <v>0</v>
      </c>
      <c r="I37" s="116">
        <f t="shared" si="3"/>
        <v>0</v>
      </c>
      <c r="J37" s="105"/>
      <c r="K37" s="105"/>
      <c r="L37" s="105"/>
      <c r="M37" s="105"/>
      <c r="N37" s="105"/>
      <c r="O37" s="105"/>
      <c r="P37" s="105"/>
      <c r="Q37" s="105"/>
      <c r="R37" s="105" t="s">
        <v>126</v>
      </c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</row>
    <row r="38" spans="1:47" outlineLevel="1" x14ac:dyDescent="0.15">
      <c r="A38" s="106">
        <v>29</v>
      </c>
      <c r="B38" s="110" t="s">
        <v>545</v>
      </c>
      <c r="C38" s="131" t="s">
        <v>546</v>
      </c>
      <c r="D38" s="112" t="s">
        <v>125</v>
      </c>
      <c r="E38" s="114">
        <v>3.9729000000000001</v>
      </c>
      <c r="F38" s="116"/>
      <c r="G38" s="116">
        <f t="shared" si="1"/>
        <v>0</v>
      </c>
      <c r="H38" s="116">
        <v>2.5251100000000002</v>
      </c>
      <c r="I38" s="116">
        <f t="shared" si="3"/>
        <v>10.03201</v>
      </c>
      <c r="J38" s="105"/>
      <c r="K38" s="105"/>
      <c r="L38" s="105"/>
      <c r="M38" s="105"/>
      <c r="N38" s="105"/>
      <c r="O38" s="105"/>
      <c r="P38" s="105"/>
      <c r="Q38" s="105"/>
      <c r="R38" s="105" t="s">
        <v>126</v>
      </c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05"/>
      <c r="AQ38" s="105"/>
      <c r="AR38" s="105"/>
      <c r="AS38" s="105"/>
      <c r="AT38" s="105"/>
      <c r="AU38" s="105"/>
    </row>
    <row r="39" spans="1:47" outlineLevel="1" x14ac:dyDescent="0.15">
      <c r="A39" s="106">
        <v>30</v>
      </c>
      <c r="B39" s="110" t="s">
        <v>547</v>
      </c>
      <c r="C39" s="131" t="s">
        <v>548</v>
      </c>
      <c r="D39" s="112" t="s">
        <v>293</v>
      </c>
      <c r="E39" s="114">
        <v>0.35756100000000002</v>
      </c>
      <c r="F39" s="116"/>
      <c r="G39" s="116">
        <f t="shared" si="1"/>
        <v>0</v>
      </c>
      <c r="H39" s="116">
        <v>1.0166500000000001</v>
      </c>
      <c r="I39" s="116">
        <f t="shared" si="3"/>
        <v>0.36351</v>
      </c>
      <c r="J39" s="105"/>
      <c r="K39" s="105"/>
      <c r="L39" s="105"/>
      <c r="M39" s="105"/>
      <c r="N39" s="105"/>
      <c r="O39" s="105"/>
      <c r="P39" s="105"/>
      <c r="Q39" s="105"/>
      <c r="R39" s="105" t="s">
        <v>126</v>
      </c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5"/>
      <c r="AP39" s="105"/>
      <c r="AQ39" s="105"/>
      <c r="AR39" s="105"/>
      <c r="AS39" s="105"/>
      <c r="AT39" s="105"/>
      <c r="AU39" s="105"/>
    </row>
    <row r="40" spans="1:47" outlineLevel="1" x14ac:dyDescent="0.15">
      <c r="A40" s="106">
        <v>31</v>
      </c>
      <c r="B40" s="110" t="s">
        <v>549</v>
      </c>
      <c r="C40" s="131" t="s">
        <v>550</v>
      </c>
      <c r="D40" s="112" t="s">
        <v>145</v>
      </c>
      <c r="E40" s="114">
        <v>26.486000000000001</v>
      </c>
      <c r="F40" s="116"/>
      <c r="G40" s="116">
        <f t="shared" si="1"/>
        <v>0</v>
      </c>
      <c r="H40" s="116">
        <v>7.8200000000000006E-3</v>
      </c>
      <c r="I40" s="116">
        <f t="shared" si="3"/>
        <v>0.20712</v>
      </c>
      <c r="J40" s="105"/>
      <c r="K40" s="105"/>
      <c r="L40" s="105"/>
      <c r="M40" s="105"/>
      <c r="N40" s="105"/>
      <c r="O40" s="105"/>
      <c r="P40" s="105"/>
      <c r="Q40" s="105"/>
      <c r="R40" s="105" t="s">
        <v>126</v>
      </c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5"/>
      <c r="AP40" s="105"/>
      <c r="AQ40" s="105"/>
      <c r="AR40" s="105"/>
      <c r="AS40" s="105"/>
      <c r="AT40" s="105"/>
      <c r="AU40" s="105"/>
    </row>
    <row r="41" spans="1:47" outlineLevel="1" x14ac:dyDescent="0.15">
      <c r="A41" s="106">
        <v>32</v>
      </c>
      <c r="B41" s="110" t="s">
        <v>551</v>
      </c>
      <c r="C41" s="131" t="s">
        <v>552</v>
      </c>
      <c r="D41" s="112" t="s">
        <v>145</v>
      </c>
      <c r="E41" s="114">
        <v>26.486000000000001</v>
      </c>
      <c r="F41" s="116"/>
      <c r="G41" s="116">
        <f t="shared" si="1"/>
        <v>0</v>
      </c>
      <c r="H41" s="116">
        <v>0</v>
      </c>
      <c r="I41" s="116">
        <f t="shared" si="3"/>
        <v>0</v>
      </c>
      <c r="J41" s="105"/>
      <c r="K41" s="105"/>
      <c r="L41" s="105"/>
      <c r="M41" s="105"/>
      <c r="N41" s="105"/>
      <c r="O41" s="105"/>
      <c r="P41" s="105"/>
      <c r="Q41" s="105"/>
      <c r="R41" s="105" t="s">
        <v>126</v>
      </c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</row>
    <row r="42" spans="1:47" outlineLevel="1" x14ac:dyDescent="0.15">
      <c r="A42" s="106">
        <v>33</v>
      </c>
      <c r="B42" s="110" t="s">
        <v>553</v>
      </c>
      <c r="C42" s="131" t="s">
        <v>554</v>
      </c>
      <c r="D42" s="112" t="s">
        <v>145</v>
      </c>
      <c r="E42" s="114">
        <v>3.06</v>
      </c>
      <c r="F42" s="116"/>
      <c r="G42" s="116">
        <f t="shared" si="1"/>
        <v>0</v>
      </c>
      <c r="H42" s="116">
        <v>5.7700000000000001E-2</v>
      </c>
      <c r="I42" s="116">
        <f t="shared" si="3"/>
        <v>0.17655999999999999</v>
      </c>
      <c r="J42" s="105"/>
      <c r="K42" s="105"/>
      <c r="L42" s="105"/>
      <c r="M42" s="105"/>
      <c r="N42" s="105"/>
      <c r="O42" s="105"/>
      <c r="P42" s="105"/>
      <c r="Q42" s="105"/>
      <c r="R42" s="105" t="s">
        <v>126</v>
      </c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5"/>
      <c r="AP42" s="105"/>
      <c r="AQ42" s="105"/>
      <c r="AR42" s="105"/>
      <c r="AS42" s="105"/>
      <c r="AT42" s="105"/>
      <c r="AU42" s="105"/>
    </row>
    <row r="43" spans="1:47" outlineLevel="1" x14ac:dyDescent="0.15">
      <c r="A43" s="106">
        <v>34</v>
      </c>
      <c r="B43" s="110" t="s">
        <v>555</v>
      </c>
      <c r="C43" s="131" t="s">
        <v>556</v>
      </c>
      <c r="D43" s="112" t="s">
        <v>145</v>
      </c>
      <c r="E43" s="114">
        <v>3.06</v>
      </c>
      <c r="F43" s="116"/>
      <c r="G43" s="116">
        <f t="shared" si="1"/>
        <v>0</v>
      </c>
      <c r="H43" s="116">
        <v>0</v>
      </c>
      <c r="I43" s="116">
        <f t="shared" si="3"/>
        <v>0</v>
      </c>
      <c r="J43" s="105"/>
      <c r="K43" s="105"/>
      <c r="L43" s="105"/>
      <c r="M43" s="105"/>
      <c r="N43" s="105"/>
      <c r="O43" s="105"/>
      <c r="P43" s="105"/>
      <c r="Q43" s="105"/>
      <c r="R43" s="105" t="s">
        <v>126</v>
      </c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5"/>
      <c r="AP43" s="105"/>
      <c r="AQ43" s="105"/>
      <c r="AR43" s="105"/>
      <c r="AS43" s="105"/>
      <c r="AT43" s="105"/>
      <c r="AU43" s="105"/>
    </row>
    <row r="44" spans="1:47" outlineLevel="1" x14ac:dyDescent="0.15">
      <c r="A44" s="106">
        <v>35</v>
      </c>
      <c r="B44" s="110" t="s">
        <v>557</v>
      </c>
      <c r="C44" s="131" t="s">
        <v>558</v>
      </c>
      <c r="D44" s="112" t="s">
        <v>145</v>
      </c>
      <c r="E44" s="114">
        <v>3.06</v>
      </c>
      <c r="F44" s="116"/>
      <c r="G44" s="116">
        <f t="shared" si="1"/>
        <v>0</v>
      </c>
      <c r="H44" s="116">
        <v>6.3299999999999997E-3</v>
      </c>
      <c r="I44" s="116">
        <f t="shared" si="3"/>
        <v>1.9369999999999998E-2</v>
      </c>
      <c r="J44" s="105"/>
      <c r="K44" s="105"/>
      <c r="L44" s="105"/>
      <c r="M44" s="105"/>
      <c r="N44" s="105"/>
      <c r="O44" s="105"/>
      <c r="P44" s="105"/>
      <c r="Q44" s="105"/>
      <c r="R44" s="105" t="s">
        <v>126</v>
      </c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5"/>
      <c r="AP44" s="105"/>
      <c r="AQ44" s="105"/>
      <c r="AR44" s="105"/>
      <c r="AS44" s="105"/>
      <c r="AT44" s="105"/>
      <c r="AU44" s="105"/>
    </row>
    <row r="45" spans="1:47" outlineLevel="1" x14ac:dyDescent="0.15">
      <c r="A45" s="106">
        <v>36</v>
      </c>
      <c r="B45" s="110" t="s">
        <v>559</v>
      </c>
      <c r="C45" s="131" t="s">
        <v>560</v>
      </c>
      <c r="D45" s="112" t="s">
        <v>145</v>
      </c>
      <c r="E45" s="114">
        <v>3.06</v>
      </c>
      <c r="F45" s="116"/>
      <c r="G45" s="116">
        <f t="shared" si="1"/>
        <v>0</v>
      </c>
      <c r="H45" s="116">
        <v>0</v>
      </c>
      <c r="I45" s="116">
        <f t="shared" si="3"/>
        <v>0</v>
      </c>
      <c r="J45" s="105"/>
      <c r="K45" s="105"/>
      <c r="L45" s="105"/>
      <c r="M45" s="105"/>
      <c r="N45" s="105"/>
      <c r="O45" s="105"/>
      <c r="P45" s="105"/>
      <c r="Q45" s="105"/>
      <c r="R45" s="105" t="s">
        <v>126</v>
      </c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5"/>
      <c r="AP45" s="105"/>
      <c r="AQ45" s="105"/>
      <c r="AR45" s="105"/>
      <c r="AS45" s="105"/>
      <c r="AT45" s="105"/>
      <c r="AU45" s="105"/>
    </row>
    <row r="46" spans="1:47" outlineLevel="1" x14ac:dyDescent="0.15">
      <c r="A46" s="106">
        <v>37</v>
      </c>
      <c r="B46" s="110" t="s">
        <v>561</v>
      </c>
      <c r="C46" s="131" t="s">
        <v>562</v>
      </c>
      <c r="D46" s="112" t="s">
        <v>145</v>
      </c>
      <c r="E46" s="114">
        <v>17.100000000000001</v>
      </c>
      <c r="F46" s="116"/>
      <c r="G46" s="116">
        <f t="shared" si="1"/>
        <v>0</v>
      </c>
      <c r="H46" s="116">
        <v>1.8409999999999999E-2</v>
      </c>
      <c r="I46" s="116">
        <f t="shared" si="3"/>
        <v>0.31480999999999998</v>
      </c>
      <c r="J46" s="105"/>
      <c r="K46" s="105"/>
      <c r="L46" s="105"/>
      <c r="M46" s="105"/>
      <c r="N46" s="105"/>
      <c r="O46" s="105"/>
      <c r="P46" s="105"/>
      <c r="Q46" s="105"/>
      <c r="R46" s="105" t="s">
        <v>126</v>
      </c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5"/>
      <c r="AP46" s="105"/>
      <c r="AQ46" s="105"/>
      <c r="AR46" s="105"/>
      <c r="AS46" s="105"/>
      <c r="AT46" s="105"/>
      <c r="AU46" s="105"/>
    </row>
    <row r="47" spans="1:47" outlineLevel="1" x14ac:dyDescent="0.15">
      <c r="A47" s="106">
        <v>38</v>
      </c>
      <c r="B47" s="110" t="s">
        <v>563</v>
      </c>
      <c r="C47" s="131" t="s">
        <v>564</v>
      </c>
      <c r="D47" s="112" t="s">
        <v>145</v>
      </c>
      <c r="E47" s="114">
        <v>87.56</v>
      </c>
      <c r="F47" s="116"/>
      <c r="G47" s="116">
        <f t="shared" si="1"/>
        <v>0</v>
      </c>
      <c r="H47" s="116">
        <v>1.8409999999999999E-2</v>
      </c>
      <c r="I47" s="116">
        <f t="shared" si="3"/>
        <v>1.61198</v>
      </c>
      <c r="J47" s="105"/>
      <c r="K47" s="105"/>
      <c r="L47" s="105"/>
      <c r="M47" s="105"/>
      <c r="N47" s="105"/>
      <c r="O47" s="105"/>
      <c r="P47" s="105"/>
      <c r="Q47" s="105"/>
      <c r="R47" s="105" t="s">
        <v>126</v>
      </c>
      <c r="S47" s="105"/>
      <c r="T47" s="105"/>
      <c r="U47" s="105"/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05"/>
      <c r="AG47" s="105"/>
      <c r="AH47" s="105"/>
      <c r="AI47" s="105"/>
      <c r="AJ47" s="105"/>
      <c r="AK47" s="105"/>
      <c r="AL47" s="105"/>
      <c r="AM47" s="105"/>
      <c r="AN47" s="105"/>
      <c r="AO47" s="105"/>
      <c r="AP47" s="105"/>
      <c r="AQ47" s="105"/>
      <c r="AR47" s="105"/>
      <c r="AS47" s="105"/>
      <c r="AT47" s="105"/>
      <c r="AU47" s="105"/>
    </row>
    <row r="48" spans="1:47" outlineLevel="1" x14ac:dyDescent="0.15">
      <c r="A48" s="106">
        <v>39</v>
      </c>
      <c r="B48" s="110" t="s">
        <v>565</v>
      </c>
      <c r="C48" s="131" t="s">
        <v>566</v>
      </c>
      <c r="D48" s="112" t="s">
        <v>145</v>
      </c>
      <c r="E48" s="114">
        <v>13.5</v>
      </c>
      <c r="F48" s="116"/>
      <c r="G48" s="116">
        <f t="shared" si="1"/>
        <v>0</v>
      </c>
      <c r="H48" s="116">
        <v>0</v>
      </c>
      <c r="I48" s="116">
        <f t="shared" si="3"/>
        <v>0</v>
      </c>
      <c r="J48" s="105"/>
      <c r="K48" s="105"/>
      <c r="L48" s="105"/>
      <c r="M48" s="105"/>
      <c r="N48" s="105"/>
      <c r="O48" s="105"/>
      <c r="P48" s="105"/>
      <c r="Q48" s="105"/>
      <c r="R48" s="105" t="s">
        <v>126</v>
      </c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105"/>
      <c r="AP48" s="105"/>
      <c r="AQ48" s="105"/>
      <c r="AR48" s="105"/>
      <c r="AS48" s="105"/>
      <c r="AT48" s="105"/>
      <c r="AU48" s="105"/>
    </row>
    <row r="49" spans="1:47" outlineLevel="1" x14ac:dyDescent="0.15">
      <c r="A49" s="106">
        <v>40</v>
      </c>
      <c r="B49" s="110" t="s">
        <v>567</v>
      </c>
      <c r="C49" s="131" t="s">
        <v>568</v>
      </c>
      <c r="D49" s="112" t="s">
        <v>145</v>
      </c>
      <c r="E49" s="114">
        <v>6.4</v>
      </c>
      <c r="F49" s="116"/>
      <c r="G49" s="116">
        <f t="shared" si="1"/>
        <v>0</v>
      </c>
      <c r="H49" s="116">
        <v>0</v>
      </c>
      <c r="I49" s="116">
        <f t="shared" si="3"/>
        <v>0</v>
      </c>
      <c r="J49" s="105"/>
      <c r="K49" s="105"/>
      <c r="L49" s="105"/>
      <c r="M49" s="105"/>
      <c r="N49" s="105"/>
      <c r="O49" s="105"/>
      <c r="P49" s="105"/>
      <c r="Q49" s="105"/>
      <c r="R49" s="105" t="s">
        <v>126</v>
      </c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105"/>
      <c r="AG49" s="105"/>
      <c r="AH49" s="105"/>
      <c r="AI49" s="105"/>
      <c r="AJ49" s="105"/>
      <c r="AK49" s="105"/>
      <c r="AL49" s="105"/>
      <c r="AM49" s="105"/>
      <c r="AN49" s="105"/>
      <c r="AO49" s="105"/>
      <c r="AP49" s="105"/>
      <c r="AQ49" s="105"/>
      <c r="AR49" s="105"/>
      <c r="AS49" s="105"/>
      <c r="AT49" s="105"/>
      <c r="AU49" s="105"/>
    </row>
    <row r="50" spans="1:47" outlineLevel="1" x14ac:dyDescent="0.15">
      <c r="A50" s="106">
        <v>41</v>
      </c>
      <c r="B50" s="110" t="s">
        <v>569</v>
      </c>
      <c r="C50" s="131" t="s">
        <v>570</v>
      </c>
      <c r="D50" s="112" t="s">
        <v>145</v>
      </c>
      <c r="E50" s="114">
        <v>48.04</v>
      </c>
      <c r="F50" s="116"/>
      <c r="G50" s="116">
        <f t="shared" si="1"/>
        <v>0</v>
      </c>
      <c r="H50" s="116">
        <v>0</v>
      </c>
      <c r="I50" s="116">
        <f t="shared" si="3"/>
        <v>0</v>
      </c>
      <c r="J50" s="105"/>
      <c r="K50" s="105"/>
      <c r="L50" s="105"/>
      <c r="M50" s="105"/>
      <c r="N50" s="105"/>
      <c r="O50" s="105"/>
      <c r="P50" s="105"/>
      <c r="Q50" s="105"/>
      <c r="R50" s="105" t="s">
        <v>126</v>
      </c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05"/>
      <c r="AG50" s="105"/>
      <c r="AH50" s="105"/>
      <c r="AI50" s="105"/>
      <c r="AJ50" s="105"/>
      <c r="AK50" s="105"/>
      <c r="AL50" s="105"/>
      <c r="AM50" s="105"/>
      <c r="AN50" s="105"/>
      <c r="AO50" s="105"/>
      <c r="AP50" s="105"/>
      <c r="AQ50" s="105"/>
      <c r="AR50" s="105"/>
      <c r="AS50" s="105"/>
      <c r="AT50" s="105"/>
      <c r="AU50" s="105"/>
    </row>
    <row r="51" spans="1:47" x14ac:dyDescent="0.15">
      <c r="A51" s="107" t="s">
        <v>121</v>
      </c>
      <c r="B51" s="111" t="s">
        <v>63</v>
      </c>
      <c r="C51" s="132" t="s">
        <v>64</v>
      </c>
      <c r="D51" s="113"/>
      <c r="E51" s="115"/>
      <c r="F51" s="117"/>
      <c r="G51" s="117">
        <f>SUM(G52:G56)</f>
        <v>0</v>
      </c>
      <c r="H51" s="117"/>
      <c r="I51" s="117">
        <f>SUM(I52:I56)</f>
        <v>11.76728</v>
      </c>
      <c r="R51" t="s">
        <v>122</v>
      </c>
    </row>
    <row r="52" spans="1:47" outlineLevel="1" x14ac:dyDescent="0.15">
      <c r="A52" s="106">
        <v>42</v>
      </c>
      <c r="B52" s="110" t="s">
        <v>166</v>
      </c>
      <c r="C52" s="131" t="s">
        <v>167</v>
      </c>
      <c r="D52" s="112" t="s">
        <v>145</v>
      </c>
      <c r="E52" s="114">
        <v>18.155999999999999</v>
      </c>
      <c r="F52" s="116"/>
      <c r="G52" s="116">
        <f t="shared" si="1"/>
        <v>0</v>
      </c>
      <c r="H52" s="116">
        <v>4.0000000000000003E-5</v>
      </c>
      <c r="I52" s="116">
        <f>ROUND(E52*H52,5)</f>
        <v>7.2999999999999996E-4</v>
      </c>
      <c r="J52" s="105"/>
      <c r="K52" s="105"/>
      <c r="L52" s="105"/>
      <c r="M52" s="105"/>
      <c r="N52" s="105"/>
      <c r="O52" s="105"/>
      <c r="P52" s="105"/>
      <c r="Q52" s="105"/>
      <c r="R52" s="105" t="s">
        <v>126</v>
      </c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5"/>
      <c r="AP52" s="105"/>
      <c r="AQ52" s="105"/>
      <c r="AR52" s="105"/>
      <c r="AS52" s="105"/>
      <c r="AT52" s="105"/>
      <c r="AU52" s="105"/>
    </row>
    <row r="53" spans="1:47" outlineLevel="1" x14ac:dyDescent="0.15">
      <c r="A53" s="106">
        <v>43</v>
      </c>
      <c r="B53" s="110" t="s">
        <v>571</v>
      </c>
      <c r="C53" s="131" t="s">
        <v>572</v>
      </c>
      <c r="D53" s="112" t="s">
        <v>145</v>
      </c>
      <c r="E53" s="114">
        <v>28</v>
      </c>
      <c r="F53" s="116"/>
      <c r="G53" s="116">
        <f t="shared" si="1"/>
        <v>0</v>
      </c>
      <c r="H53" s="116">
        <v>3.9210000000000002E-2</v>
      </c>
      <c r="I53" s="116">
        <f>ROUND(E53*H53,5)</f>
        <v>1.09788</v>
      </c>
      <c r="J53" s="105"/>
      <c r="K53" s="105"/>
      <c r="L53" s="105"/>
      <c r="M53" s="105"/>
      <c r="N53" s="105"/>
      <c r="O53" s="105"/>
      <c r="P53" s="105"/>
      <c r="Q53" s="105"/>
      <c r="R53" s="105" t="s">
        <v>126</v>
      </c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5"/>
      <c r="AD53" s="105"/>
      <c r="AE53" s="105"/>
      <c r="AF53" s="105"/>
      <c r="AG53" s="105"/>
      <c r="AH53" s="105"/>
      <c r="AI53" s="105"/>
      <c r="AJ53" s="105"/>
      <c r="AK53" s="105"/>
      <c r="AL53" s="105"/>
      <c r="AM53" s="105"/>
      <c r="AN53" s="105"/>
      <c r="AO53" s="105"/>
      <c r="AP53" s="105"/>
      <c r="AQ53" s="105"/>
      <c r="AR53" s="105"/>
      <c r="AS53" s="105"/>
      <c r="AT53" s="105"/>
      <c r="AU53" s="105"/>
    </row>
    <row r="54" spans="1:47" outlineLevel="1" x14ac:dyDescent="0.15">
      <c r="A54" s="106">
        <v>44</v>
      </c>
      <c r="B54" s="110" t="s">
        <v>170</v>
      </c>
      <c r="C54" s="131" t="s">
        <v>171</v>
      </c>
      <c r="D54" s="112" t="s">
        <v>145</v>
      </c>
      <c r="E54" s="114">
        <v>216.43219999999999</v>
      </c>
      <c r="F54" s="116"/>
      <c r="G54" s="116">
        <f t="shared" si="1"/>
        <v>0</v>
      </c>
      <c r="H54" s="116">
        <v>4.7660000000000001E-2</v>
      </c>
      <c r="I54" s="116">
        <f>ROUND(E54*H54,5)</f>
        <v>10.315160000000001</v>
      </c>
      <c r="J54" s="105"/>
      <c r="K54" s="105"/>
      <c r="L54" s="105"/>
      <c r="M54" s="105"/>
      <c r="N54" s="105"/>
      <c r="O54" s="105"/>
      <c r="P54" s="105"/>
      <c r="Q54" s="105"/>
      <c r="R54" s="105" t="s">
        <v>126</v>
      </c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5"/>
      <c r="AP54" s="105"/>
      <c r="AQ54" s="105"/>
      <c r="AR54" s="105"/>
      <c r="AS54" s="105"/>
      <c r="AT54" s="105"/>
      <c r="AU54" s="105"/>
    </row>
    <row r="55" spans="1:47" ht="22" outlineLevel="1" x14ac:dyDescent="0.15">
      <c r="A55" s="106">
        <v>45</v>
      </c>
      <c r="B55" s="110" t="s">
        <v>573</v>
      </c>
      <c r="C55" s="131" t="s">
        <v>574</v>
      </c>
      <c r="D55" s="112" t="s">
        <v>145</v>
      </c>
      <c r="E55" s="114">
        <v>9.468</v>
      </c>
      <c r="F55" s="116"/>
      <c r="G55" s="116">
        <f t="shared" si="1"/>
        <v>0</v>
      </c>
      <c r="H55" s="116">
        <v>3.4909999999999997E-2</v>
      </c>
      <c r="I55" s="116">
        <f>ROUND(E55*H55,5)</f>
        <v>0.33052999999999999</v>
      </c>
      <c r="J55" s="105"/>
      <c r="K55" s="105"/>
      <c r="L55" s="105"/>
      <c r="M55" s="105"/>
      <c r="N55" s="105"/>
      <c r="O55" s="105"/>
      <c r="P55" s="105"/>
      <c r="Q55" s="105"/>
      <c r="R55" s="105" t="s">
        <v>126</v>
      </c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105"/>
      <c r="AP55" s="105"/>
      <c r="AQ55" s="105"/>
      <c r="AR55" s="105"/>
      <c r="AS55" s="105"/>
      <c r="AT55" s="105"/>
      <c r="AU55" s="105"/>
    </row>
    <row r="56" spans="1:47" outlineLevel="1" x14ac:dyDescent="0.15">
      <c r="A56" s="106">
        <v>46</v>
      </c>
      <c r="B56" s="110" t="s">
        <v>575</v>
      </c>
      <c r="C56" s="131" t="s">
        <v>576</v>
      </c>
      <c r="D56" s="112" t="s">
        <v>174</v>
      </c>
      <c r="E56" s="114">
        <v>49.96</v>
      </c>
      <c r="F56" s="116"/>
      <c r="G56" s="116">
        <f t="shared" si="1"/>
        <v>0</v>
      </c>
      <c r="H56" s="116">
        <v>4.6000000000000001E-4</v>
      </c>
      <c r="I56" s="116">
        <f>ROUND(E56*H56,5)</f>
        <v>2.298E-2</v>
      </c>
      <c r="J56" s="105"/>
      <c r="K56" s="105"/>
      <c r="L56" s="105"/>
      <c r="M56" s="105"/>
      <c r="N56" s="105"/>
      <c r="O56" s="105"/>
      <c r="P56" s="105"/>
      <c r="Q56" s="105"/>
      <c r="R56" s="105" t="s">
        <v>126</v>
      </c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5"/>
      <c r="AD56" s="105"/>
      <c r="AE56" s="105"/>
      <c r="AF56" s="105"/>
      <c r="AG56" s="105"/>
      <c r="AH56" s="105"/>
      <c r="AI56" s="105"/>
      <c r="AJ56" s="105"/>
      <c r="AK56" s="105"/>
      <c r="AL56" s="105"/>
      <c r="AM56" s="105"/>
      <c r="AN56" s="105"/>
      <c r="AO56" s="105"/>
      <c r="AP56" s="105"/>
      <c r="AQ56" s="105"/>
      <c r="AR56" s="105"/>
      <c r="AS56" s="105"/>
      <c r="AT56" s="105"/>
      <c r="AU56" s="105"/>
    </row>
    <row r="57" spans="1:47" x14ac:dyDescent="0.15">
      <c r="A57" s="107" t="s">
        <v>121</v>
      </c>
      <c r="B57" s="111" t="s">
        <v>67</v>
      </c>
      <c r="C57" s="132" t="s">
        <v>68</v>
      </c>
      <c r="D57" s="113"/>
      <c r="E57" s="115"/>
      <c r="F57" s="117"/>
      <c r="G57" s="117">
        <f>SUM(G58:G62)</f>
        <v>0</v>
      </c>
      <c r="H57" s="117"/>
      <c r="I57" s="117">
        <f>SUM(I58:I62)</f>
        <v>43.968940000000003</v>
      </c>
      <c r="R57" t="s">
        <v>122</v>
      </c>
    </row>
    <row r="58" spans="1:47" outlineLevel="1" x14ac:dyDescent="0.15">
      <c r="A58" s="106">
        <v>47</v>
      </c>
      <c r="B58" s="110" t="s">
        <v>577</v>
      </c>
      <c r="C58" s="131" t="s">
        <v>578</v>
      </c>
      <c r="D58" s="112" t="s">
        <v>125</v>
      </c>
      <c r="E58" s="114">
        <v>12.846</v>
      </c>
      <c r="F58" s="116"/>
      <c r="G58" s="116">
        <f t="shared" si="1"/>
        <v>0</v>
      </c>
      <c r="H58" s="116">
        <v>2.5</v>
      </c>
      <c r="I58" s="116">
        <f>ROUND(E58*H58,5)</f>
        <v>32.115000000000002</v>
      </c>
      <c r="J58" s="105"/>
      <c r="K58" s="105"/>
      <c r="L58" s="105"/>
      <c r="M58" s="105"/>
      <c r="N58" s="105"/>
      <c r="O58" s="105"/>
      <c r="P58" s="105"/>
      <c r="Q58" s="105"/>
      <c r="R58" s="105" t="s">
        <v>126</v>
      </c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5"/>
      <c r="AD58" s="105"/>
      <c r="AE58" s="105"/>
      <c r="AF58" s="105"/>
      <c r="AG58" s="105"/>
      <c r="AH58" s="105"/>
      <c r="AI58" s="105"/>
      <c r="AJ58" s="105"/>
      <c r="AK58" s="105"/>
      <c r="AL58" s="105"/>
      <c r="AM58" s="105"/>
      <c r="AN58" s="105"/>
      <c r="AO58" s="105"/>
      <c r="AP58" s="105"/>
      <c r="AQ58" s="105"/>
      <c r="AR58" s="105"/>
      <c r="AS58" s="105"/>
      <c r="AT58" s="105"/>
      <c r="AU58" s="105"/>
    </row>
    <row r="59" spans="1:47" outlineLevel="1" x14ac:dyDescent="0.15">
      <c r="A59" s="106">
        <v>48</v>
      </c>
      <c r="B59" s="110" t="s">
        <v>579</v>
      </c>
      <c r="C59" s="131" t="s">
        <v>580</v>
      </c>
      <c r="D59" s="112" t="s">
        <v>125</v>
      </c>
      <c r="E59" s="114">
        <v>12.846</v>
      </c>
      <c r="F59" s="116"/>
      <c r="G59" s="116">
        <f t="shared" si="1"/>
        <v>0</v>
      </c>
      <c r="H59" s="116">
        <v>0</v>
      </c>
      <c r="I59" s="116">
        <f>ROUND(E59*H59,5)</f>
        <v>0</v>
      </c>
      <c r="J59" s="105"/>
      <c r="K59" s="105"/>
      <c r="L59" s="105"/>
      <c r="M59" s="105"/>
      <c r="N59" s="105"/>
      <c r="O59" s="105"/>
      <c r="P59" s="105"/>
      <c r="Q59" s="105"/>
      <c r="R59" s="105" t="s">
        <v>126</v>
      </c>
      <c r="S59" s="105"/>
      <c r="T59" s="105"/>
      <c r="U59" s="105"/>
      <c r="V59" s="105"/>
      <c r="W59" s="105"/>
      <c r="X59" s="105"/>
      <c r="Y59" s="105"/>
      <c r="Z59" s="105"/>
      <c r="AA59" s="105"/>
      <c r="AB59" s="105"/>
      <c r="AC59" s="105"/>
      <c r="AD59" s="105"/>
      <c r="AE59" s="105"/>
      <c r="AF59" s="105"/>
      <c r="AG59" s="105"/>
      <c r="AH59" s="105"/>
      <c r="AI59" s="105"/>
      <c r="AJ59" s="105"/>
      <c r="AK59" s="105"/>
      <c r="AL59" s="105"/>
      <c r="AM59" s="105"/>
      <c r="AN59" s="105"/>
      <c r="AO59" s="105"/>
      <c r="AP59" s="105"/>
      <c r="AQ59" s="105"/>
      <c r="AR59" s="105"/>
      <c r="AS59" s="105"/>
      <c r="AT59" s="105"/>
      <c r="AU59" s="105"/>
    </row>
    <row r="60" spans="1:47" outlineLevel="1" x14ac:dyDescent="0.15">
      <c r="A60" s="106">
        <v>49</v>
      </c>
      <c r="B60" s="110" t="s">
        <v>581</v>
      </c>
      <c r="C60" s="131" t="s">
        <v>582</v>
      </c>
      <c r="D60" s="112" t="s">
        <v>145</v>
      </c>
      <c r="E60" s="114">
        <v>3.06</v>
      </c>
      <c r="F60" s="116"/>
      <c r="G60" s="116">
        <f t="shared" si="1"/>
        <v>0</v>
      </c>
      <c r="H60" s="116">
        <v>4.9840000000000002E-2</v>
      </c>
      <c r="I60" s="116">
        <f>ROUND(E60*H60,5)</f>
        <v>0.15251000000000001</v>
      </c>
      <c r="J60" s="105"/>
      <c r="K60" s="105"/>
      <c r="L60" s="105"/>
      <c r="M60" s="105"/>
      <c r="N60" s="105"/>
      <c r="O60" s="105"/>
      <c r="P60" s="105"/>
      <c r="Q60" s="105"/>
      <c r="R60" s="105" t="s">
        <v>126</v>
      </c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</row>
    <row r="61" spans="1:47" outlineLevel="1" x14ac:dyDescent="0.15">
      <c r="A61" s="106">
        <v>50</v>
      </c>
      <c r="B61" s="110" t="s">
        <v>583</v>
      </c>
      <c r="C61" s="131" t="s">
        <v>584</v>
      </c>
      <c r="D61" s="112" t="s">
        <v>145</v>
      </c>
      <c r="E61" s="114">
        <v>20.399999999999999</v>
      </c>
      <c r="F61" s="116"/>
      <c r="G61" s="116">
        <f t="shared" si="1"/>
        <v>0</v>
      </c>
      <c r="H61" s="116">
        <v>0.1231</v>
      </c>
      <c r="I61" s="116">
        <f>ROUND(E61*H61,5)</f>
        <v>2.5112399999999999</v>
      </c>
      <c r="J61" s="105"/>
      <c r="K61" s="105"/>
      <c r="L61" s="105"/>
      <c r="M61" s="105"/>
      <c r="N61" s="105"/>
      <c r="O61" s="105"/>
      <c r="P61" s="105"/>
      <c r="Q61" s="105"/>
      <c r="R61" s="105" t="s">
        <v>126</v>
      </c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</row>
    <row r="62" spans="1:47" ht="22" outlineLevel="1" x14ac:dyDescent="0.15">
      <c r="A62" s="106">
        <v>51</v>
      </c>
      <c r="B62" s="110" t="s">
        <v>585</v>
      </c>
      <c r="C62" s="131" t="s">
        <v>586</v>
      </c>
      <c r="D62" s="112" t="s">
        <v>145</v>
      </c>
      <c r="E62" s="114">
        <v>1030.29</v>
      </c>
      <c r="F62" s="116"/>
      <c r="G62" s="116">
        <f t="shared" si="1"/>
        <v>0</v>
      </c>
      <c r="H62" s="116">
        <v>8.9200000000000008E-3</v>
      </c>
      <c r="I62" s="116">
        <f>ROUND(E62*H62,5)</f>
        <v>9.1901899999999994</v>
      </c>
      <c r="J62" s="105"/>
      <c r="K62" s="105"/>
      <c r="L62" s="105"/>
      <c r="M62" s="105"/>
      <c r="N62" s="105"/>
      <c r="O62" s="105"/>
      <c r="P62" s="105"/>
      <c r="Q62" s="105"/>
      <c r="R62" s="105" t="s">
        <v>126</v>
      </c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5"/>
      <c r="AD62" s="105"/>
      <c r="AE62" s="105"/>
      <c r="AF62" s="105"/>
      <c r="AG62" s="105"/>
      <c r="AH62" s="105"/>
      <c r="AI62" s="105"/>
      <c r="AJ62" s="105"/>
      <c r="AK62" s="105"/>
      <c r="AL62" s="105"/>
      <c r="AM62" s="105"/>
      <c r="AN62" s="105"/>
      <c r="AO62" s="105"/>
      <c r="AP62" s="105"/>
      <c r="AQ62" s="105"/>
      <c r="AR62" s="105"/>
      <c r="AS62" s="105"/>
      <c r="AT62" s="105"/>
      <c r="AU62" s="105"/>
    </row>
    <row r="63" spans="1:47" x14ac:dyDescent="0.15">
      <c r="A63" s="107" t="s">
        <v>121</v>
      </c>
      <c r="B63" s="111" t="s">
        <v>69</v>
      </c>
      <c r="C63" s="132" t="s">
        <v>70</v>
      </c>
      <c r="D63" s="113"/>
      <c r="E63" s="115"/>
      <c r="F63" s="117"/>
      <c r="G63" s="117">
        <f>SUM(G64:G72)</f>
        <v>0</v>
      </c>
      <c r="H63" s="117"/>
      <c r="I63" s="117">
        <f>SUM(I64:I72)</f>
        <v>2.3858999999999999</v>
      </c>
      <c r="R63" t="s">
        <v>122</v>
      </c>
    </row>
    <row r="64" spans="1:47" outlineLevel="1" x14ac:dyDescent="0.15">
      <c r="A64" s="106">
        <v>52</v>
      </c>
      <c r="B64" s="110" t="s">
        <v>188</v>
      </c>
      <c r="C64" s="131" t="s">
        <v>189</v>
      </c>
      <c r="D64" s="112" t="s">
        <v>156</v>
      </c>
      <c r="E64" s="114">
        <v>4</v>
      </c>
      <c r="F64" s="116"/>
      <c r="G64" s="116">
        <f t="shared" si="1"/>
        <v>0</v>
      </c>
      <c r="H64" s="116">
        <v>0.49075000000000002</v>
      </c>
      <c r="I64" s="116">
        <f t="shared" ref="I64:I72" si="4">ROUND(E64*H64,5)</f>
        <v>1.9630000000000001</v>
      </c>
      <c r="J64" s="105"/>
      <c r="K64" s="105"/>
      <c r="L64" s="105"/>
      <c r="M64" s="105"/>
      <c r="N64" s="105"/>
      <c r="O64" s="105"/>
      <c r="P64" s="105"/>
      <c r="Q64" s="105"/>
      <c r="R64" s="105" t="s">
        <v>126</v>
      </c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5"/>
      <c r="AD64" s="105"/>
      <c r="AE64" s="105"/>
      <c r="AF64" s="105"/>
      <c r="AG64" s="105"/>
      <c r="AH64" s="105"/>
      <c r="AI64" s="105"/>
      <c r="AJ64" s="105"/>
      <c r="AK64" s="105"/>
      <c r="AL64" s="105"/>
      <c r="AM64" s="105"/>
      <c r="AN64" s="105"/>
      <c r="AO64" s="105"/>
      <c r="AP64" s="105"/>
      <c r="AQ64" s="105"/>
      <c r="AR64" s="105"/>
      <c r="AS64" s="105"/>
      <c r="AT64" s="105"/>
      <c r="AU64" s="105"/>
    </row>
    <row r="65" spans="1:47" outlineLevel="1" x14ac:dyDescent="0.15">
      <c r="A65" s="106">
        <v>53</v>
      </c>
      <c r="B65" s="110" t="s">
        <v>190</v>
      </c>
      <c r="C65" s="131" t="s">
        <v>191</v>
      </c>
      <c r="D65" s="112" t="s">
        <v>156</v>
      </c>
      <c r="E65" s="114">
        <v>4</v>
      </c>
      <c r="F65" s="116"/>
      <c r="G65" s="116">
        <f t="shared" si="1"/>
        <v>0</v>
      </c>
      <c r="H65" s="116">
        <v>1.7399999999999999E-2</v>
      </c>
      <c r="I65" s="116">
        <f t="shared" si="4"/>
        <v>6.9599999999999995E-2</v>
      </c>
      <c r="J65" s="105"/>
      <c r="K65" s="105"/>
      <c r="L65" s="105"/>
      <c r="M65" s="105"/>
      <c r="N65" s="105"/>
      <c r="O65" s="105"/>
      <c r="P65" s="105"/>
      <c r="Q65" s="105"/>
      <c r="R65" s="105" t="s">
        <v>192</v>
      </c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5"/>
      <c r="AD65" s="105"/>
      <c r="AE65" s="105"/>
      <c r="AF65" s="105"/>
      <c r="AG65" s="105"/>
      <c r="AH65" s="105"/>
      <c r="AI65" s="105"/>
      <c r="AJ65" s="105"/>
      <c r="AK65" s="105"/>
      <c r="AL65" s="105"/>
      <c r="AM65" s="105"/>
      <c r="AN65" s="105"/>
      <c r="AO65" s="105"/>
      <c r="AP65" s="105"/>
      <c r="AQ65" s="105"/>
      <c r="AR65" s="105"/>
      <c r="AS65" s="105"/>
      <c r="AT65" s="105"/>
      <c r="AU65" s="105"/>
    </row>
    <row r="66" spans="1:47" outlineLevel="1" x14ac:dyDescent="0.15">
      <c r="A66" s="106">
        <v>54</v>
      </c>
      <c r="B66" s="110" t="s">
        <v>587</v>
      </c>
      <c r="C66" s="131" t="s">
        <v>588</v>
      </c>
      <c r="D66" s="112" t="s">
        <v>156</v>
      </c>
      <c r="E66" s="114">
        <v>6</v>
      </c>
      <c r="F66" s="116"/>
      <c r="G66" s="116">
        <f t="shared" si="1"/>
        <v>0</v>
      </c>
      <c r="H66" s="116">
        <v>2.3800000000000002E-3</v>
      </c>
      <c r="I66" s="116">
        <f t="shared" si="4"/>
        <v>1.4279999999999999E-2</v>
      </c>
      <c r="J66" s="105"/>
      <c r="K66" s="105"/>
      <c r="L66" s="105"/>
      <c r="M66" s="105"/>
      <c r="N66" s="105"/>
      <c r="O66" s="105"/>
      <c r="P66" s="105"/>
      <c r="Q66" s="105"/>
      <c r="R66" s="105" t="s">
        <v>126</v>
      </c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5"/>
      <c r="AD66" s="105"/>
      <c r="AE66" s="105"/>
      <c r="AF66" s="105"/>
      <c r="AG66" s="105"/>
      <c r="AH66" s="105"/>
      <c r="AI66" s="105"/>
      <c r="AJ66" s="105"/>
      <c r="AK66" s="105"/>
      <c r="AL66" s="105"/>
      <c r="AM66" s="105"/>
      <c r="AN66" s="105"/>
      <c r="AO66" s="105"/>
      <c r="AP66" s="105"/>
      <c r="AQ66" s="105"/>
      <c r="AR66" s="105"/>
      <c r="AS66" s="105"/>
      <c r="AT66" s="105"/>
      <c r="AU66" s="105"/>
    </row>
    <row r="67" spans="1:47" outlineLevel="1" x14ac:dyDescent="0.15">
      <c r="A67" s="106">
        <v>55</v>
      </c>
      <c r="B67" s="110" t="s">
        <v>589</v>
      </c>
      <c r="C67" s="131" t="s">
        <v>590</v>
      </c>
      <c r="D67" s="112" t="s">
        <v>156</v>
      </c>
      <c r="E67" s="114">
        <v>4</v>
      </c>
      <c r="F67" s="116"/>
      <c r="G67" s="116">
        <f t="shared" si="1"/>
        <v>0</v>
      </c>
      <c r="H67" s="116">
        <v>1.7299999999999999E-2</v>
      </c>
      <c r="I67" s="116">
        <f t="shared" si="4"/>
        <v>6.9199999999999998E-2</v>
      </c>
      <c r="J67" s="105"/>
      <c r="K67" s="105"/>
      <c r="L67" s="105"/>
      <c r="M67" s="105"/>
      <c r="N67" s="105"/>
      <c r="O67" s="105"/>
      <c r="P67" s="105"/>
      <c r="Q67" s="105"/>
      <c r="R67" s="105" t="s">
        <v>192</v>
      </c>
      <c r="S67" s="105"/>
      <c r="T67" s="105"/>
      <c r="U67" s="105"/>
      <c r="V67" s="105"/>
      <c r="W67" s="105"/>
      <c r="X67" s="105"/>
      <c r="Y67" s="105"/>
      <c r="Z67" s="105"/>
      <c r="AA67" s="105"/>
      <c r="AB67" s="105"/>
      <c r="AC67" s="105"/>
      <c r="AD67" s="105"/>
      <c r="AE67" s="105"/>
      <c r="AF67" s="105"/>
      <c r="AG67" s="105"/>
      <c r="AH67" s="105"/>
      <c r="AI67" s="105"/>
      <c r="AJ67" s="105"/>
      <c r="AK67" s="105"/>
      <c r="AL67" s="105"/>
      <c r="AM67" s="105"/>
      <c r="AN67" s="105"/>
      <c r="AO67" s="105"/>
      <c r="AP67" s="105"/>
      <c r="AQ67" s="105"/>
      <c r="AR67" s="105"/>
      <c r="AS67" s="105"/>
      <c r="AT67" s="105"/>
      <c r="AU67" s="105"/>
    </row>
    <row r="68" spans="1:47" outlineLevel="1" x14ac:dyDescent="0.15">
      <c r="A68" s="106">
        <v>56</v>
      </c>
      <c r="B68" s="110" t="s">
        <v>190</v>
      </c>
      <c r="C68" s="131" t="s">
        <v>191</v>
      </c>
      <c r="D68" s="112" t="s">
        <v>156</v>
      </c>
      <c r="E68" s="114">
        <v>2</v>
      </c>
      <c r="F68" s="116"/>
      <c r="G68" s="116">
        <f t="shared" si="1"/>
        <v>0</v>
      </c>
      <c r="H68" s="116">
        <v>1.7399999999999999E-2</v>
      </c>
      <c r="I68" s="116">
        <f t="shared" si="4"/>
        <v>3.4799999999999998E-2</v>
      </c>
      <c r="J68" s="105"/>
      <c r="K68" s="105"/>
      <c r="L68" s="105"/>
      <c r="M68" s="105"/>
      <c r="N68" s="105"/>
      <c r="O68" s="105"/>
      <c r="P68" s="105"/>
      <c r="Q68" s="105"/>
      <c r="R68" s="105" t="s">
        <v>192</v>
      </c>
      <c r="S68" s="105"/>
      <c r="T68" s="105"/>
      <c r="U68" s="105"/>
      <c r="V68" s="105"/>
      <c r="W68" s="105"/>
      <c r="X68" s="105"/>
      <c r="Y68" s="105"/>
      <c r="Z68" s="105"/>
      <c r="AA68" s="105"/>
      <c r="AB68" s="105"/>
      <c r="AC68" s="105"/>
      <c r="AD68" s="105"/>
      <c r="AE68" s="105"/>
      <c r="AF68" s="105"/>
      <c r="AG68" s="105"/>
      <c r="AH68" s="105"/>
      <c r="AI68" s="105"/>
      <c r="AJ68" s="105"/>
      <c r="AK68" s="105"/>
      <c r="AL68" s="105"/>
      <c r="AM68" s="105"/>
      <c r="AN68" s="105"/>
      <c r="AO68" s="105"/>
      <c r="AP68" s="105"/>
      <c r="AQ68" s="105"/>
      <c r="AR68" s="105"/>
      <c r="AS68" s="105"/>
      <c r="AT68" s="105"/>
      <c r="AU68" s="105"/>
    </row>
    <row r="69" spans="1:47" outlineLevel="1" x14ac:dyDescent="0.15">
      <c r="A69" s="106">
        <v>57</v>
      </c>
      <c r="B69" s="110" t="s">
        <v>591</v>
      </c>
      <c r="C69" s="131" t="s">
        <v>592</v>
      </c>
      <c r="D69" s="112" t="s">
        <v>156</v>
      </c>
      <c r="E69" s="114">
        <v>8</v>
      </c>
      <c r="F69" s="116"/>
      <c r="G69" s="116">
        <f t="shared" si="1"/>
        <v>0</v>
      </c>
      <c r="H69" s="116">
        <v>2.9199999999999999E-3</v>
      </c>
      <c r="I69" s="116">
        <f t="shared" si="4"/>
        <v>2.3359999999999999E-2</v>
      </c>
      <c r="J69" s="105"/>
      <c r="K69" s="105"/>
      <c r="L69" s="105"/>
      <c r="M69" s="105"/>
      <c r="N69" s="105"/>
      <c r="O69" s="105"/>
      <c r="P69" s="105"/>
      <c r="Q69" s="105"/>
      <c r="R69" s="105" t="s">
        <v>126</v>
      </c>
      <c r="S69" s="105"/>
      <c r="T69" s="105"/>
      <c r="U69" s="105"/>
      <c r="V69" s="105"/>
      <c r="W69" s="105"/>
      <c r="X69" s="105"/>
      <c r="Y69" s="105"/>
      <c r="Z69" s="105"/>
      <c r="AA69" s="105"/>
      <c r="AB69" s="105"/>
      <c r="AC69" s="105"/>
      <c r="AD69" s="105"/>
      <c r="AE69" s="105"/>
      <c r="AF69" s="105"/>
      <c r="AG69" s="105"/>
      <c r="AH69" s="105"/>
      <c r="AI69" s="105"/>
      <c r="AJ69" s="105"/>
      <c r="AK69" s="105"/>
      <c r="AL69" s="105"/>
      <c r="AM69" s="105"/>
      <c r="AN69" s="105"/>
      <c r="AO69" s="105"/>
      <c r="AP69" s="105"/>
      <c r="AQ69" s="105"/>
      <c r="AR69" s="105"/>
      <c r="AS69" s="105"/>
      <c r="AT69" s="105"/>
      <c r="AU69" s="105"/>
    </row>
    <row r="70" spans="1:47" outlineLevel="1" x14ac:dyDescent="0.15">
      <c r="A70" s="106">
        <v>58</v>
      </c>
      <c r="B70" s="110" t="s">
        <v>593</v>
      </c>
      <c r="C70" s="131" t="s">
        <v>594</v>
      </c>
      <c r="D70" s="112" t="s">
        <v>156</v>
      </c>
      <c r="E70" s="114">
        <v>2</v>
      </c>
      <c r="F70" s="116"/>
      <c r="G70" s="116">
        <f t="shared" si="1"/>
        <v>0</v>
      </c>
      <c r="H70" s="116">
        <v>1.77E-2</v>
      </c>
      <c r="I70" s="116">
        <f t="shared" si="4"/>
        <v>3.5400000000000001E-2</v>
      </c>
      <c r="J70" s="105"/>
      <c r="K70" s="105"/>
      <c r="L70" s="105"/>
      <c r="M70" s="105"/>
      <c r="N70" s="105"/>
      <c r="O70" s="105"/>
      <c r="P70" s="105"/>
      <c r="Q70" s="105"/>
      <c r="R70" s="105" t="s">
        <v>192</v>
      </c>
      <c r="S70" s="105"/>
      <c r="T70" s="105"/>
      <c r="U70" s="105"/>
      <c r="V70" s="105"/>
      <c r="W70" s="105"/>
      <c r="X70" s="105"/>
      <c r="Y70" s="105"/>
      <c r="Z70" s="105"/>
      <c r="AA70" s="105"/>
      <c r="AB70" s="105"/>
      <c r="AC70" s="105"/>
      <c r="AD70" s="105"/>
      <c r="AE70" s="105"/>
      <c r="AF70" s="105"/>
      <c r="AG70" s="105"/>
      <c r="AH70" s="105"/>
      <c r="AI70" s="105"/>
      <c r="AJ70" s="105"/>
      <c r="AK70" s="105"/>
      <c r="AL70" s="105"/>
      <c r="AM70" s="105"/>
      <c r="AN70" s="105"/>
      <c r="AO70" s="105"/>
      <c r="AP70" s="105"/>
      <c r="AQ70" s="105"/>
      <c r="AR70" s="105"/>
      <c r="AS70" s="105"/>
      <c r="AT70" s="105"/>
      <c r="AU70" s="105"/>
    </row>
    <row r="71" spans="1:47" outlineLevel="1" x14ac:dyDescent="0.15">
      <c r="A71" s="106">
        <v>59</v>
      </c>
      <c r="B71" s="110" t="s">
        <v>595</v>
      </c>
      <c r="C71" s="131" t="s">
        <v>596</v>
      </c>
      <c r="D71" s="112" t="s">
        <v>156</v>
      </c>
      <c r="E71" s="114">
        <v>6</v>
      </c>
      <c r="F71" s="116"/>
      <c r="G71" s="116">
        <f t="shared" si="1"/>
        <v>0</v>
      </c>
      <c r="H71" s="116">
        <v>1.78E-2</v>
      </c>
      <c r="I71" s="116">
        <f t="shared" si="4"/>
        <v>0.10680000000000001</v>
      </c>
      <c r="J71" s="105"/>
      <c r="K71" s="105"/>
      <c r="L71" s="105"/>
      <c r="M71" s="105"/>
      <c r="N71" s="105"/>
      <c r="O71" s="105"/>
      <c r="P71" s="105"/>
      <c r="Q71" s="105"/>
      <c r="R71" s="105" t="s">
        <v>192</v>
      </c>
      <c r="S71" s="105"/>
      <c r="T71" s="105"/>
      <c r="U71" s="105"/>
      <c r="V71" s="105"/>
      <c r="W71" s="105"/>
      <c r="X71" s="105"/>
      <c r="Y71" s="105"/>
      <c r="Z71" s="105"/>
      <c r="AA71" s="105"/>
      <c r="AB71" s="105"/>
      <c r="AC71" s="105"/>
      <c r="AD71" s="105"/>
      <c r="AE71" s="105"/>
      <c r="AF71" s="105"/>
      <c r="AG71" s="105"/>
      <c r="AH71" s="105"/>
      <c r="AI71" s="105"/>
      <c r="AJ71" s="105"/>
      <c r="AK71" s="105"/>
      <c r="AL71" s="105"/>
      <c r="AM71" s="105"/>
      <c r="AN71" s="105"/>
      <c r="AO71" s="105"/>
      <c r="AP71" s="105"/>
      <c r="AQ71" s="105"/>
      <c r="AR71" s="105"/>
      <c r="AS71" s="105"/>
      <c r="AT71" s="105"/>
      <c r="AU71" s="105"/>
    </row>
    <row r="72" spans="1:47" ht="22" outlineLevel="1" x14ac:dyDescent="0.15">
      <c r="A72" s="106">
        <v>60</v>
      </c>
      <c r="B72" s="110" t="s">
        <v>597</v>
      </c>
      <c r="C72" s="131" t="s">
        <v>598</v>
      </c>
      <c r="D72" s="112" t="s">
        <v>174</v>
      </c>
      <c r="E72" s="114">
        <v>10.199999999999999</v>
      </c>
      <c r="F72" s="116"/>
      <c r="G72" s="116">
        <f t="shared" ref="G72" si="5">E72*F72</f>
        <v>0</v>
      </c>
      <c r="H72" s="116">
        <v>6.8100000000000001E-3</v>
      </c>
      <c r="I72" s="116">
        <f t="shared" si="4"/>
        <v>6.9459999999999994E-2</v>
      </c>
      <c r="J72" s="105"/>
      <c r="K72" s="105"/>
      <c r="L72" s="105"/>
      <c r="M72" s="105"/>
      <c r="N72" s="105"/>
      <c r="O72" s="105"/>
      <c r="P72" s="105"/>
      <c r="Q72" s="105"/>
      <c r="R72" s="105" t="s">
        <v>126</v>
      </c>
      <c r="S72" s="105"/>
      <c r="T72" s="105"/>
      <c r="U72" s="105"/>
      <c r="V72" s="105"/>
      <c r="W72" s="105"/>
      <c r="X72" s="105"/>
      <c r="Y72" s="105"/>
      <c r="Z72" s="105"/>
      <c r="AA72" s="105"/>
      <c r="AB72" s="105"/>
      <c r="AC72" s="105"/>
      <c r="AD72" s="105"/>
      <c r="AE72" s="105"/>
      <c r="AF72" s="105"/>
      <c r="AG72" s="105"/>
      <c r="AH72" s="105"/>
      <c r="AI72" s="105"/>
      <c r="AJ72" s="105"/>
      <c r="AK72" s="105"/>
      <c r="AL72" s="105"/>
      <c r="AM72" s="105"/>
      <c r="AN72" s="105"/>
      <c r="AO72" s="105"/>
      <c r="AP72" s="105"/>
      <c r="AQ72" s="105"/>
      <c r="AR72" s="105"/>
      <c r="AS72" s="105"/>
      <c r="AT72" s="105"/>
      <c r="AU72" s="105"/>
    </row>
    <row r="73" spans="1:47" x14ac:dyDescent="0.15">
      <c r="A73" s="107" t="s">
        <v>121</v>
      </c>
      <c r="B73" s="111" t="s">
        <v>71</v>
      </c>
      <c r="C73" s="132" t="s">
        <v>72</v>
      </c>
      <c r="D73" s="113"/>
      <c r="E73" s="115"/>
      <c r="F73" s="117"/>
      <c r="G73" s="117">
        <f>SUM(G74:G74)</f>
        <v>0</v>
      </c>
      <c r="H73" s="117"/>
      <c r="I73" s="117">
        <f>SUM(I74:I74)</f>
        <v>0</v>
      </c>
      <c r="R73" t="s">
        <v>122</v>
      </c>
    </row>
    <row r="74" spans="1:47" outlineLevel="1" x14ac:dyDescent="0.15">
      <c r="A74" s="106">
        <v>61</v>
      </c>
      <c r="B74" s="110" t="s">
        <v>193</v>
      </c>
      <c r="C74" s="131" t="s">
        <v>194</v>
      </c>
      <c r="D74" s="112" t="s">
        <v>195</v>
      </c>
      <c r="E74" s="114">
        <v>100</v>
      </c>
      <c r="F74" s="116"/>
      <c r="G74" s="116">
        <f t="shared" ref="G74" si="6">E74*F74</f>
        <v>0</v>
      </c>
      <c r="H74" s="116">
        <v>0</v>
      </c>
      <c r="I74" s="116">
        <f>ROUND(E74*H74,5)</f>
        <v>0</v>
      </c>
      <c r="J74" s="105"/>
      <c r="K74" s="105"/>
      <c r="L74" s="105"/>
      <c r="M74" s="105"/>
      <c r="N74" s="105"/>
      <c r="O74" s="105"/>
      <c r="P74" s="105"/>
      <c r="Q74" s="105"/>
      <c r="R74" s="105" t="s">
        <v>126</v>
      </c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5"/>
      <c r="AD74" s="105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5"/>
      <c r="AP74" s="105"/>
      <c r="AQ74" s="105"/>
      <c r="AR74" s="105"/>
      <c r="AS74" s="105"/>
      <c r="AT74" s="105"/>
      <c r="AU74" s="105"/>
    </row>
    <row r="75" spans="1:47" x14ac:dyDescent="0.15">
      <c r="A75" s="107" t="s">
        <v>121</v>
      </c>
      <c r="B75" s="111" t="s">
        <v>73</v>
      </c>
      <c r="C75" s="132" t="s">
        <v>74</v>
      </c>
      <c r="D75" s="113"/>
      <c r="E75" s="115"/>
      <c r="F75" s="117"/>
      <c r="G75" s="117">
        <f>SUM(G76:G76)</f>
        <v>0</v>
      </c>
      <c r="H75" s="117"/>
      <c r="I75" s="117">
        <f>SUM(I76:I76)</f>
        <v>1.2707299999999999</v>
      </c>
      <c r="R75" t="s">
        <v>122</v>
      </c>
    </row>
    <row r="76" spans="1:47" outlineLevel="1" x14ac:dyDescent="0.15">
      <c r="A76" s="106">
        <v>62</v>
      </c>
      <c r="B76" s="110" t="s">
        <v>196</v>
      </c>
      <c r="C76" s="131" t="s">
        <v>197</v>
      </c>
      <c r="D76" s="112" t="s">
        <v>145</v>
      </c>
      <c r="E76" s="114">
        <v>1050.19</v>
      </c>
      <c r="F76" s="116"/>
      <c r="G76" s="116">
        <f t="shared" ref="G76" si="7">E76*F76</f>
        <v>0</v>
      </c>
      <c r="H76" s="116">
        <v>1.2099999999999999E-3</v>
      </c>
      <c r="I76" s="116">
        <f>ROUND(E76*H76,5)</f>
        <v>1.2707299999999999</v>
      </c>
      <c r="J76" s="105"/>
      <c r="K76" s="105"/>
      <c r="L76" s="105"/>
      <c r="M76" s="105"/>
      <c r="N76" s="105"/>
      <c r="O76" s="105"/>
      <c r="P76" s="105"/>
      <c r="Q76" s="105"/>
      <c r="R76" s="105" t="s">
        <v>126</v>
      </c>
      <c r="S76" s="105"/>
      <c r="T76" s="105"/>
      <c r="U76" s="105"/>
      <c r="V76" s="105"/>
      <c r="W76" s="105"/>
      <c r="X76" s="105"/>
      <c r="Y76" s="105"/>
      <c r="Z76" s="105"/>
      <c r="AA76" s="105"/>
      <c r="AB76" s="105"/>
      <c r="AC76" s="105"/>
      <c r="AD76" s="105"/>
      <c r="AE76" s="105"/>
      <c r="AF76" s="105"/>
      <c r="AG76" s="105"/>
      <c r="AH76" s="105"/>
      <c r="AI76" s="105"/>
      <c r="AJ76" s="105"/>
      <c r="AK76" s="105"/>
      <c r="AL76" s="105"/>
      <c r="AM76" s="105"/>
      <c r="AN76" s="105"/>
      <c r="AO76" s="105"/>
      <c r="AP76" s="105"/>
      <c r="AQ76" s="105"/>
      <c r="AR76" s="105"/>
      <c r="AS76" s="105"/>
      <c r="AT76" s="105"/>
      <c r="AU76" s="105"/>
    </row>
    <row r="77" spans="1:47" x14ac:dyDescent="0.15">
      <c r="A77" s="107" t="s">
        <v>121</v>
      </c>
      <c r="B77" s="111" t="s">
        <v>75</v>
      </c>
      <c r="C77" s="132" t="s">
        <v>76</v>
      </c>
      <c r="D77" s="113"/>
      <c r="E77" s="115"/>
      <c r="F77" s="117"/>
      <c r="G77" s="117">
        <f>SUM(G78:G79)</f>
        <v>0</v>
      </c>
      <c r="H77" s="117"/>
      <c r="I77" s="117">
        <f>SUM(I78:I79)</f>
        <v>4.2009999999999999E-2</v>
      </c>
      <c r="R77" t="s">
        <v>122</v>
      </c>
    </row>
    <row r="78" spans="1:47" outlineLevel="1" x14ac:dyDescent="0.15">
      <c r="A78" s="106">
        <v>63</v>
      </c>
      <c r="B78" s="110" t="s">
        <v>212</v>
      </c>
      <c r="C78" s="131" t="s">
        <v>213</v>
      </c>
      <c r="D78" s="112" t="s">
        <v>145</v>
      </c>
      <c r="E78" s="114">
        <v>104.66</v>
      </c>
      <c r="F78" s="116"/>
      <c r="G78" s="116">
        <f t="shared" ref="G78:G79" si="8">E78*F78</f>
        <v>0</v>
      </c>
      <c r="H78" s="116">
        <v>4.0000000000000003E-5</v>
      </c>
      <c r="I78" s="116">
        <f>ROUND(E78*H78,5)</f>
        <v>4.1900000000000001E-3</v>
      </c>
      <c r="J78" s="105"/>
      <c r="K78" s="105"/>
      <c r="L78" s="105"/>
      <c r="M78" s="105"/>
      <c r="N78" s="105"/>
      <c r="O78" s="105"/>
      <c r="P78" s="105"/>
      <c r="Q78" s="105"/>
      <c r="R78" s="105" t="s">
        <v>126</v>
      </c>
      <c r="S78" s="105"/>
      <c r="T78" s="105"/>
      <c r="U78" s="105"/>
      <c r="V78" s="105"/>
      <c r="W78" s="105"/>
      <c r="X78" s="105"/>
      <c r="Y78" s="105"/>
      <c r="Z78" s="105"/>
      <c r="AA78" s="105"/>
      <c r="AB78" s="105"/>
      <c r="AC78" s="105"/>
      <c r="AD78" s="105"/>
      <c r="AE78" s="105"/>
      <c r="AF78" s="105"/>
      <c r="AG78" s="105"/>
      <c r="AH78" s="105"/>
      <c r="AI78" s="105"/>
      <c r="AJ78" s="105"/>
      <c r="AK78" s="105"/>
      <c r="AL78" s="105"/>
      <c r="AM78" s="105"/>
      <c r="AN78" s="105"/>
      <c r="AO78" s="105"/>
      <c r="AP78" s="105"/>
      <c r="AQ78" s="105"/>
      <c r="AR78" s="105"/>
      <c r="AS78" s="105"/>
      <c r="AT78" s="105"/>
      <c r="AU78" s="105"/>
    </row>
    <row r="79" spans="1:47" outlineLevel="1" x14ac:dyDescent="0.15">
      <c r="A79" s="106">
        <v>64</v>
      </c>
      <c r="B79" s="110" t="s">
        <v>214</v>
      </c>
      <c r="C79" s="131" t="s">
        <v>215</v>
      </c>
      <c r="D79" s="112" t="s">
        <v>145</v>
      </c>
      <c r="E79" s="114">
        <v>945.53</v>
      </c>
      <c r="F79" s="116"/>
      <c r="G79" s="116">
        <f t="shared" si="8"/>
        <v>0</v>
      </c>
      <c r="H79" s="116">
        <v>4.0000000000000003E-5</v>
      </c>
      <c r="I79" s="116">
        <f>ROUND(E79*H79,5)</f>
        <v>3.7819999999999999E-2</v>
      </c>
      <c r="J79" s="105"/>
      <c r="K79" s="105"/>
      <c r="L79" s="105"/>
      <c r="M79" s="105"/>
      <c r="N79" s="105"/>
      <c r="O79" s="105"/>
      <c r="P79" s="105"/>
      <c r="Q79" s="105"/>
      <c r="R79" s="105" t="s">
        <v>126</v>
      </c>
      <c r="S79" s="105"/>
      <c r="T79" s="105"/>
      <c r="U79" s="105"/>
      <c r="V79" s="105"/>
      <c r="W79" s="105"/>
      <c r="X79" s="105"/>
      <c r="Y79" s="105"/>
      <c r="Z79" s="105"/>
      <c r="AA79" s="105"/>
      <c r="AB79" s="105"/>
      <c r="AC79" s="105"/>
      <c r="AD79" s="105"/>
      <c r="AE79" s="105"/>
      <c r="AF79" s="105"/>
      <c r="AG79" s="105"/>
      <c r="AH79" s="105"/>
      <c r="AI79" s="105"/>
      <c r="AJ79" s="105"/>
      <c r="AK79" s="105"/>
      <c r="AL79" s="105"/>
      <c r="AM79" s="105"/>
      <c r="AN79" s="105"/>
      <c r="AO79" s="105"/>
      <c r="AP79" s="105"/>
      <c r="AQ79" s="105"/>
      <c r="AR79" s="105"/>
      <c r="AS79" s="105"/>
      <c r="AT79" s="105"/>
      <c r="AU79" s="105"/>
    </row>
    <row r="80" spans="1:47" x14ac:dyDescent="0.15">
      <c r="A80" s="107" t="s">
        <v>121</v>
      </c>
      <c r="B80" s="111" t="s">
        <v>77</v>
      </c>
      <c r="C80" s="132" t="s">
        <v>78</v>
      </c>
      <c r="D80" s="113"/>
      <c r="E80" s="115"/>
      <c r="F80" s="117"/>
      <c r="G80" s="117">
        <f>SUM(G81:G92)</f>
        <v>0</v>
      </c>
      <c r="H80" s="117"/>
      <c r="I80" s="117">
        <f>SUM(I81:I92)</f>
        <v>0.11409999999999999</v>
      </c>
      <c r="R80" t="s">
        <v>122</v>
      </c>
    </row>
    <row r="81" spans="1:47" outlineLevel="1" x14ac:dyDescent="0.15">
      <c r="A81" s="106">
        <v>65</v>
      </c>
      <c r="B81" s="110" t="s">
        <v>599</v>
      </c>
      <c r="C81" s="131" t="s">
        <v>600</v>
      </c>
      <c r="D81" s="112" t="s">
        <v>174</v>
      </c>
      <c r="E81" s="114">
        <v>321.60000000000002</v>
      </c>
      <c r="F81" s="116"/>
      <c r="G81" s="116">
        <f t="shared" ref="G81:G92" si="9">E81*F81</f>
        <v>0</v>
      </c>
      <c r="H81" s="116">
        <v>0</v>
      </c>
      <c r="I81" s="116">
        <f t="shared" ref="I81:I92" si="10">ROUND(E81*H81,5)</f>
        <v>0</v>
      </c>
      <c r="J81" s="105"/>
      <c r="K81" s="105"/>
      <c r="L81" s="105"/>
      <c r="M81" s="105"/>
      <c r="N81" s="105"/>
      <c r="O81" s="105"/>
      <c r="P81" s="105"/>
      <c r="Q81" s="105"/>
      <c r="R81" s="105" t="s">
        <v>126</v>
      </c>
      <c r="S81" s="105"/>
      <c r="T81" s="105"/>
      <c r="U81" s="105"/>
      <c r="V81" s="105"/>
      <c r="W81" s="105"/>
      <c r="X81" s="105"/>
      <c r="Y81" s="105"/>
      <c r="Z81" s="105"/>
      <c r="AA81" s="105"/>
      <c r="AB81" s="105"/>
      <c r="AC81" s="105"/>
      <c r="AD81" s="105"/>
      <c r="AE81" s="105"/>
      <c r="AF81" s="105"/>
      <c r="AG81" s="105"/>
      <c r="AH81" s="105"/>
      <c r="AI81" s="105"/>
      <c r="AJ81" s="105"/>
      <c r="AK81" s="105"/>
      <c r="AL81" s="105"/>
      <c r="AM81" s="105"/>
      <c r="AN81" s="105"/>
      <c r="AO81" s="105"/>
      <c r="AP81" s="105"/>
      <c r="AQ81" s="105"/>
      <c r="AR81" s="105"/>
      <c r="AS81" s="105"/>
      <c r="AT81" s="105"/>
      <c r="AU81" s="105"/>
    </row>
    <row r="82" spans="1:47" ht="22" outlineLevel="1" x14ac:dyDescent="0.15">
      <c r="A82" s="106">
        <v>66</v>
      </c>
      <c r="B82" s="110" t="s">
        <v>601</v>
      </c>
      <c r="C82" s="131" t="s">
        <v>602</v>
      </c>
      <c r="D82" s="112" t="s">
        <v>125</v>
      </c>
      <c r="E82" s="114">
        <v>12.864000000000001</v>
      </c>
      <c r="F82" s="116"/>
      <c r="G82" s="116">
        <f t="shared" si="9"/>
        <v>0</v>
      </c>
      <c r="H82" s="116">
        <v>0</v>
      </c>
      <c r="I82" s="116">
        <f t="shared" si="10"/>
        <v>0</v>
      </c>
      <c r="J82" s="105"/>
      <c r="K82" s="105"/>
      <c r="L82" s="105"/>
      <c r="M82" s="105"/>
      <c r="N82" s="105"/>
      <c r="O82" s="105"/>
      <c r="P82" s="105"/>
      <c r="Q82" s="105"/>
      <c r="R82" s="105" t="s">
        <v>126</v>
      </c>
      <c r="S82" s="105"/>
      <c r="T82" s="105"/>
      <c r="U82" s="105"/>
      <c r="V82" s="105"/>
      <c r="W82" s="105"/>
      <c r="X82" s="105"/>
      <c r="Y82" s="105"/>
      <c r="Z82" s="105"/>
      <c r="AA82" s="105"/>
      <c r="AB82" s="105"/>
      <c r="AC82" s="105"/>
      <c r="AD82" s="105"/>
      <c r="AE82" s="105"/>
      <c r="AF82" s="105"/>
      <c r="AG82" s="105"/>
      <c r="AH82" s="105"/>
      <c r="AI82" s="105"/>
      <c r="AJ82" s="105"/>
      <c r="AK82" s="105"/>
      <c r="AL82" s="105"/>
      <c r="AM82" s="105"/>
      <c r="AN82" s="105"/>
      <c r="AO82" s="105"/>
      <c r="AP82" s="105"/>
      <c r="AQ82" s="105"/>
      <c r="AR82" s="105"/>
      <c r="AS82" s="105"/>
      <c r="AT82" s="105"/>
      <c r="AU82" s="105"/>
    </row>
    <row r="83" spans="1:47" outlineLevel="1" x14ac:dyDescent="0.15">
      <c r="A83" s="106">
        <v>67</v>
      </c>
      <c r="B83" s="110" t="s">
        <v>603</v>
      </c>
      <c r="C83" s="131" t="s">
        <v>604</v>
      </c>
      <c r="D83" s="112" t="s">
        <v>125</v>
      </c>
      <c r="E83" s="114">
        <v>12.864000000000001</v>
      </c>
      <c r="F83" s="116"/>
      <c r="G83" s="116">
        <f t="shared" si="9"/>
        <v>0</v>
      </c>
      <c r="H83" s="116">
        <v>0</v>
      </c>
      <c r="I83" s="116">
        <f t="shared" si="10"/>
        <v>0</v>
      </c>
      <c r="J83" s="105"/>
      <c r="K83" s="105"/>
      <c r="L83" s="105"/>
      <c r="M83" s="105"/>
      <c r="N83" s="105"/>
      <c r="O83" s="105"/>
      <c r="P83" s="105"/>
      <c r="Q83" s="105"/>
      <c r="R83" s="105" t="s">
        <v>126</v>
      </c>
      <c r="S83" s="105"/>
      <c r="T83" s="105"/>
      <c r="U83" s="105"/>
      <c r="V83" s="105"/>
      <c r="W83" s="105"/>
      <c r="X83" s="105"/>
      <c r="Y83" s="105"/>
      <c r="Z83" s="105"/>
      <c r="AA83" s="105"/>
      <c r="AB83" s="105"/>
      <c r="AC83" s="105"/>
      <c r="AD83" s="105"/>
      <c r="AE83" s="105"/>
      <c r="AF83" s="105"/>
      <c r="AG83" s="105"/>
      <c r="AH83" s="105"/>
      <c r="AI83" s="105"/>
      <c r="AJ83" s="105"/>
      <c r="AK83" s="105"/>
      <c r="AL83" s="105"/>
      <c r="AM83" s="105"/>
      <c r="AN83" s="105"/>
      <c r="AO83" s="105"/>
      <c r="AP83" s="105"/>
      <c r="AQ83" s="105"/>
      <c r="AR83" s="105"/>
      <c r="AS83" s="105"/>
      <c r="AT83" s="105"/>
      <c r="AU83" s="105"/>
    </row>
    <row r="84" spans="1:47" outlineLevel="1" x14ac:dyDescent="0.15">
      <c r="A84" s="106">
        <v>68</v>
      </c>
      <c r="B84" s="110" t="s">
        <v>244</v>
      </c>
      <c r="C84" s="131" t="s">
        <v>245</v>
      </c>
      <c r="D84" s="112" t="s">
        <v>145</v>
      </c>
      <c r="E84" s="114">
        <v>18.155999999999999</v>
      </c>
      <c r="F84" s="116"/>
      <c r="G84" s="116">
        <f t="shared" si="9"/>
        <v>0</v>
      </c>
      <c r="H84" s="116">
        <v>0</v>
      </c>
      <c r="I84" s="116">
        <f t="shared" si="10"/>
        <v>0</v>
      </c>
      <c r="J84" s="105"/>
      <c r="K84" s="105"/>
      <c r="L84" s="105"/>
      <c r="M84" s="105"/>
      <c r="N84" s="105"/>
      <c r="O84" s="105"/>
      <c r="P84" s="105"/>
      <c r="Q84" s="105"/>
      <c r="R84" s="105" t="s">
        <v>126</v>
      </c>
      <c r="S84" s="105"/>
      <c r="T84" s="105"/>
      <c r="U84" s="105"/>
      <c r="V84" s="105"/>
      <c r="W84" s="105"/>
      <c r="X84" s="105"/>
      <c r="Y84" s="105"/>
      <c r="Z84" s="105"/>
      <c r="AA84" s="105"/>
      <c r="AB84" s="105"/>
      <c r="AC84" s="105"/>
      <c r="AD84" s="105"/>
      <c r="AE84" s="105"/>
      <c r="AF84" s="105"/>
      <c r="AG84" s="105"/>
      <c r="AH84" s="105"/>
      <c r="AI84" s="105"/>
      <c r="AJ84" s="105"/>
      <c r="AK84" s="105"/>
      <c r="AL84" s="105"/>
      <c r="AM84" s="105"/>
      <c r="AN84" s="105"/>
      <c r="AO84" s="105"/>
      <c r="AP84" s="105"/>
      <c r="AQ84" s="105"/>
      <c r="AR84" s="105"/>
      <c r="AS84" s="105"/>
      <c r="AT84" s="105"/>
      <c r="AU84" s="105"/>
    </row>
    <row r="85" spans="1:47" outlineLevel="1" x14ac:dyDescent="0.15">
      <c r="A85" s="106">
        <v>69</v>
      </c>
      <c r="B85" s="110" t="s">
        <v>246</v>
      </c>
      <c r="C85" s="131" t="s">
        <v>247</v>
      </c>
      <c r="D85" s="112" t="s">
        <v>145</v>
      </c>
      <c r="E85" s="114">
        <v>18.155999999999999</v>
      </c>
      <c r="F85" s="116"/>
      <c r="G85" s="116">
        <f t="shared" si="9"/>
        <v>0</v>
      </c>
      <c r="H85" s="116">
        <v>0</v>
      </c>
      <c r="I85" s="116">
        <f t="shared" si="10"/>
        <v>0</v>
      </c>
      <c r="J85" s="105"/>
      <c r="K85" s="105"/>
      <c r="L85" s="105"/>
      <c r="M85" s="105"/>
      <c r="N85" s="105"/>
      <c r="O85" s="105"/>
      <c r="P85" s="105"/>
      <c r="Q85" s="105"/>
      <c r="R85" s="105" t="s">
        <v>126</v>
      </c>
      <c r="S85" s="105"/>
      <c r="T85" s="105"/>
      <c r="U85" s="105"/>
      <c r="V85" s="105"/>
      <c r="W85" s="105"/>
      <c r="X85" s="105"/>
      <c r="Y85" s="105"/>
      <c r="Z85" s="105"/>
      <c r="AA85" s="105"/>
      <c r="AB85" s="105"/>
      <c r="AC85" s="105"/>
      <c r="AD85" s="105"/>
      <c r="AE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5"/>
      <c r="AP85" s="105"/>
      <c r="AQ85" s="105"/>
      <c r="AR85" s="105"/>
      <c r="AS85" s="105"/>
      <c r="AT85" s="105"/>
      <c r="AU85" s="105"/>
    </row>
    <row r="86" spans="1:47" outlineLevel="1" x14ac:dyDescent="0.15">
      <c r="A86" s="106">
        <v>70</v>
      </c>
      <c r="B86" s="110" t="s">
        <v>238</v>
      </c>
      <c r="C86" s="131" t="s">
        <v>239</v>
      </c>
      <c r="D86" s="112" t="s">
        <v>145</v>
      </c>
      <c r="E86" s="114">
        <v>18.155999999999999</v>
      </c>
      <c r="F86" s="116"/>
      <c r="G86" s="116">
        <f t="shared" si="9"/>
        <v>0</v>
      </c>
      <c r="H86" s="116">
        <v>0</v>
      </c>
      <c r="I86" s="116">
        <f t="shared" si="10"/>
        <v>0</v>
      </c>
      <c r="J86" s="105"/>
      <c r="K86" s="105"/>
      <c r="L86" s="105"/>
      <c r="M86" s="105"/>
      <c r="N86" s="105"/>
      <c r="O86" s="105"/>
      <c r="P86" s="105"/>
      <c r="Q86" s="105"/>
      <c r="R86" s="105" t="s">
        <v>126</v>
      </c>
      <c r="S86" s="105"/>
      <c r="T86" s="105"/>
      <c r="U86" s="105"/>
      <c r="V86" s="105"/>
      <c r="W86" s="105"/>
      <c r="X86" s="105"/>
      <c r="Y86" s="105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</row>
    <row r="87" spans="1:47" outlineLevel="1" x14ac:dyDescent="0.15">
      <c r="A87" s="106">
        <v>71</v>
      </c>
      <c r="B87" s="110" t="s">
        <v>605</v>
      </c>
      <c r="C87" s="131" t="s">
        <v>606</v>
      </c>
      <c r="D87" s="112" t="s">
        <v>145</v>
      </c>
      <c r="E87" s="114">
        <v>151</v>
      </c>
      <c r="F87" s="116"/>
      <c r="G87" s="116">
        <f t="shared" si="9"/>
        <v>0</v>
      </c>
      <c r="H87" s="116">
        <v>0</v>
      </c>
      <c r="I87" s="116">
        <f t="shared" si="10"/>
        <v>0</v>
      </c>
      <c r="J87" s="105"/>
      <c r="K87" s="105"/>
      <c r="L87" s="105"/>
      <c r="M87" s="105"/>
      <c r="N87" s="105"/>
      <c r="O87" s="105"/>
      <c r="P87" s="105"/>
      <c r="Q87" s="105"/>
      <c r="R87" s="105" t="s">
        <v>126</v>
      </c>
      <c r="S87" s="105"/>
      <c r="T87" s="105"/>
      <c r="U87" s="105"/>
      <c r="V87" s="105"/>
      <c r="W87" s="105"/>
      <c r="X87" s="105"/>
      <c r="Y87" s="105"/>
      <c r="Z87" s="105"/>
      <c r="AA87" s="105"/>
      <c r="AB87" s="105"/>
      <c r="AC87" s="105"/>
      <c r="AD87" s="105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5"/>
      <c r="AP87" s="105"/>
      <c r="AQ87" s="105"/>
      <c r="AR87" s="105"/>
      <c r="AS87" s="105"/>
      <c r="AT87" s="105"/>
      <c r="AU87" s="105"/>
    </row>
    <row r="88" spans="1:47" outlineLevel="1" x14ac:dyDescent="0.15">
      <c r="A88" s="106">
        <v>72</v>
      </c>
      <c r="B88" s="110" t="s">
        <v>607</v>
      </c>
      <c r="C88" s="131" t="s">
        <v>608</v>
      </c>
      <c r="D88" s="112" t="s">
        <v>423</v>
      </c>
      <c r="E88" s="114">
        <v>2282.0639999999999</v>
      </c>
      <c r="F88" s="116"/>
      <c r="G88" s="116">
        <f t="shared" si="9"/>
        <v>0</v>
      </c>
      <c r="H88" s="116">
        <v>5.0000000000000002E-5</v>
      </c>
      <c r="I88" s="116">
        <f t="shared" si="10"/>
        <v>0.11409999999999999</v>
      </c>
      <c r="J88" s="105"/>
      <c r="K88" s="105"/>
      <c r="L88" s="105"/>
      <c r="M88" s="105"/>
      <c r="N88" s="105"/>
      <c r="O88" s="105"/>
      <c r="P88" s="105"/>
      <c r="Q88" s="105"/>
      <c r="R88" s="105" t="s">
        <v>126</v>
      </c>
      <c r="S88" s="105"/>
      <c r="T88" s="105"/>
      <c r="U88" s="105"/>
      <c r="V88" s="105"/>
      <c r="W88" s="105"/>
      <c r="X88" s="105"/>
      <c r="Y88" s="105"/>
      <c r="Z88" s="105"/>
      <c r="AA88" s="105"/>
      <c r="AB88" s="105"/>
      <c r="AC88" s="105"/>
      <c r="AD88" s="105"/>
      <c r="AE88" s="105"/>
      <c r="AF88" s="105"/>
      <c r="AG88" s="105"/>
      <c r="AH88" s="105"/>
      <c r="AI88" s="105"/>
      <c r="AJ88" s="105"/>
      <c r="AK88" s="105"/>
      <c r="AL88" s="105"/>
      <c r="AM88" s="105"/>
      <c r="AN88" s="105"/>
      <c r="AO88" s="105"/>
      <c r="AP88" s="105"/>
      <c r="AQ88" s="105"/>
      <c r="AR88" s="105"/>
      <c r="AS88" s="105"/>
      <c r="AT88" s="105"/>
      <c r="AU88" s="105"/>
    </row>
    <row r="89" spans="1:47" outlineLevel="1" x14ac:dyDescent="0.15">
      <c r="A89" s="106">
        <v>73</v>
      </c>
      <c r="B89" s="110" t="s">
        <v>291</v>
      </c>
      <c r="C89" s="131" t="s">
        <v>292</v>
      </c>
      <c r="D89" s="112" t="s">
        <v>293</v>
      </c>
      <c r="E89" s="114">
        <v>36.4</v>
      </c>
      <c r="F89" s="116"/>
      <c r="G89" s="116">
        <f t="shared" si="9"/>
        <v>0</v>
      </c>
      <c r="H89" s="116">
        <v>0</v>
      </c>
      <c r="I89" s="116">
        <f t="shared" si="10"/>
        <v>0</v>
      </c>
      <c r="J89" s="105"/>
      <c r="K89" s="105"/>
      <c r="L89" s="105"/>
      <c r="M89" s="105"/>
      <c r="N89" s="105"/>
      <c r="O89" s="105"/>
      <c r="P89" s="105"/>
      <c r="Q89" s="105"/>
      <c r="R89" s="105" t="s">
        <v>126</v>
      </c>
      <c r="S89" s="105"/>
      <c r="T89" s="105"/>
      <c r="U89" s="105"/>
      <c r="V89" s="105"/>
      <c r="W89" s="105"/>
      <c r="X89" s="105"/>
      <c r="Y89" s="105"/>
      <c r="Z89" s="105"/>
      <c r="AA89" s="105"/>
      <c r="AB89" s="105"/>
      <c r="AC89" s="105"/>
      <c r="AD89" s="105"/>
      <c r="AE89" s="105"/>
      <c r="AF89" s="105"/>
      <c r="AG89" s="105"/>
      <c r="AH89" s="105"/>
      <c r="AI89" s="105"/>
      <c r="AJ89" s="105"/>
      <c r="AK89" s="105"/>
      <c r="AL89" s="105"/>
      <c r="AM89" s="105"/>
      <c r="AN89" s="105"/>
      <c r="AO89" s="105"/>
      <c r="AP89" s="105"/>
      <c r="AQ89" s="105"/>
      <c r="AR89" s="105"/>
      <c r="AS89" s="105"/>
      <c r="AT89" s="105"/>
      <c r="AU89" s="105"/>
    </row>
    <row r="90" spans="1:47" outlineLevel="1" x14ac:dyDescent="0.15">
      <c r="A90" s="106">
        <v>74</v>
      </c>
      <c r="B90" s="110" t="s">
        <v>294</v>
      </c>
      <c r="C90" s="131" t="s">
        <v>295</v>
      </c>
      <c r="D90" s="112" t="s">
        <v>293</v>
      </c>
      <c r="E90" s="114">
        <v>364</v>
      </c>
      <c r="F90" s="116"/>
      <c r="G90" s="116">
        <f t="shared" si="9"/>
        <v>0</v>
      </c>
      <c r="H90" s="116">
        <v>0</v>
      </c>
      <c r="I90" s="116">
        <f t="shared" si="10"/>
        <v>0</v>
      </c>
      <c r="J90" s="105"/>
      <c r="K90" s="105"/>
      <c r="L90" s="105"/>
      <c r="M90" s="105"/>
      <c r="N90" s="105"/>
      <c r="O90" s="105"/>
      <c r="P90" s="105"/>
      <c r="Q90" s="105"/>
      <c r="R90" s="105" t="s">
        <v>126</v>
      </c>
      <c r="S90" s="105"/>
      <c r="T90" s="105"/>
      <c r="U90" s="105"/>
      <c r="V90" s="105"/>
      <c r="W90" s="105"/>
      <c r="X90" s="105"/>
      <c r="Y90" s="105"/>
      <c r="Z90" s="105"/>
      <c r="AA90" s="105"/>
      <c r="AB90" s="105"/>
      <c r="AC90" s="105"/>
      <c r="AD90" s="105"/>
      <c r="AE90" s="105"/>
      <c r="AF90" s="105"/>
      <c r="AG90" s="105"/>
      <c r="AH90" s="105"/>
      <c r="AI90" s="105"/>
      <c r="AJ90" s="105"/>
      <c r="AK90" s="105"/>
      <c r="AL90" s="105"/>
      <c r="AM90" s="105"/>
      <c r="AN90" s="105"/>
      <c r="AO90" s="105"/>
      <c r="AP90" s="105"/>
      <c r="AQ90" s="105"/>
      <c r="AR90" s="105"/>
      <c r="AS90" s="105"/>
      <c r="AT90" s="105"/>
      <c r="AU90" s="105"/>
    </row>
    <row r="91" spans="1:47" outlineLevel="1" x14ac:dyDescent="0.15">
      <c r="A91" s="106">
        <v>75</v>
      </c>
      <c r="B91" s="110" t="s">
        <v>296</v>
      </c>
      <c r="C91" s="131" t="s">
        <v>297</v>
      </c>
      <c r="D91" s="112" t="s">
        <v>293</v>
      </c>
      <c r="E91" s="114">
        <v>36.4</v>
      </c>
      <c r="F91" s="116"/>
      <c r="G91" s="116">
        <f t="shared" si="9"/>
        <v>0</v>
      </c>
      <c r="H91" s="116">
        <v>0</v>
      </c>
      <c r="I91" s="116">
        <f t="shared" si="10"/>
        <v>0</v>
      </c>
      <c r="J91" s="105"/>
      <c r="K91" s="105"/>
      <c r="L91" s="105"/>
      <c r="M91" s="105"/>
      <c r="N91" s="105"/>
      <c r="O91" s="105"/>
      <c r="P91" s="105"/>
      <c r="Q91" s="105"/>
      <c r="R91" s="105" t="s">
        <v>126</v>
      </c>
      <c r="S91" s="105"/>
      <c r="T91" s="105"/>
      <c r="U91" s="105"/>
      <c r="V91" s="105"/>
      <c r="W91" s="105"/>
      <c r="X91" s="105"/>
      <c r="Y91" s="105"/>
      <c r="Z91" s="105"/>
      <c r="AA91" s="105"/>
      <c r="AB91" s="105"/>
      <c r="AC91" s="105"/>
      <c r="AD91" s="105"/>
      <c r="AE91" s="105"/>
      <c r="AF91" s="105"/>
      <c r="AG91" s="105"/>
      <c r="AH91" s="105"/>
      <c r="AI91" s="105"/>
      <c r="AJ91" s="105"/>
      <c r="AK91" s="105"/>
      <c r="AL91" s="105"/>
      <c r="AM91" s="105"/>
      <c r="AN91" s="105"/>
      <c r="AO91" s="105"/>
      <c r="AP91" s="105"/>
      <c r="AQ91" s="105"/>
      <c r="AR91" s="105"/>
      <c r="AS91" s="105"/>
      <c r="AT91" s="105"/>
      <c r="AU91" s="105"/>
    </row>
    <row r="92" spans="1:47" outlineLevel="1" x14ac:dyDescent="0.15">
      <c r="A92" s="106">
        <v>76</v>
      </c>
      <c r="B92" s="110" t="s">
        <v>298</v>
      </c>
      <c r="C92" s="131" t="s">
        <v>299</v>
      </c>
      <c r="D92" s="112" t="s">
        <v>293</v>
      </c>
      <c r="E92" s="114">
        <v>36.4</v>
      </c>
      <c r="F92" s="116"/>
      <c r="G92" s="116">
        <f t="shared" si="9"/>
        <v>0</v>
      </c>
      <c r="H92" s="116">
        <v>0</v>
      </c>
      <c r="I92" s="116">
        <f t="shared" si="10"/>
        <v>0</v>
      </c>
      <c r="J92" s="105"/>
      <c r="K92" s="105"/>
      <c r="L92" s="105"/>
      <c r="M92" s="105"/>
      <c r="N92" s="105"/>
      <c r="O92" s="105"/>
      <c r="P92" s="105"/>
      <c r="Q92" s="105"/>
      <c r="R92" s="105" t="s">
        <v>126</v>
      </c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105"/>
      <c r="AD92" s="105"/>
      <c r="AE92" s="105"/>
      <c r="AF92" s="105"/>
      <c r="AG92" s="105"/>
      <c r="AH92" s="105"/>
      <c r="AI92" s="105"/>
      <c r="AJ92" s="105"/>
      <c r="AK92" s="105"/>
      <c r="AL92" s="105"/>
      <c r="AM92" s="105"/>
      <c r="AN92" s="105"/>
      <c r="AO92" s="105"/>
      <c r="AP92" s="105"/>
      <c r="AQ92" s="105"/>
      <c r="AR92" s="105"/>
      <c r="AS92" s="105"/>
      <c r="AT92" s="105"/>
      <c r="AU92" s="105"/>
    </row>
    <row r="93" spans="1:47" x14ac:dyDescent="0.15">
      <c r="A93" s="107" t="s">
        <v>121</v>
      </c>
      <c r="B93" s="111" t="s">
        <v>79</v>
      </c>
      <c r="C93" s="132" t="s">
        <v>80</v>
      </c>
      <c r="D93" s="113"/>
      <c r="E93" s="115"/>
      <c r="F93" s="117"/>
      <c r="G93" s="117">
        <f>SUM(G94:G94)</f>
        <v>0</v>
      </c>
      <c r="H93" s="117"/>
      <c r="I93" s="117">
        <f>SUM(I94:I94)</f>
        <v>0</v>
      </c>
      <c r="R93" t="s">
        <v>122</v>
      </c>
    </row>
    <row r="94" spans="1:47" outlineLevel="1" x14ac:dyDescent="0.15">
      <c r="A94" s="106">
        <v>77</v>
      </c>
      <c r="B94" s="110" t="s">
        <v>300</v>
      </c>
      <c r="C94" s="131" t="s">
        <v>301</v>
      </c>
      <c r="D94" s="112" t="s">
        <v>293</v>
      </c>
      <c r="E94" s="114">
        <f>I80+I77+I75+I73+I63+I57+I51+I32+I20+I15</f>
        <v>668.69433000000004</v>
      </c>
      <c r="F94" s="116"/>
      <c r="G94" s="116">
        <f t="shared" ref="G94" si="11">E94*F94</f>
        <v>0</v>
      </c>
      <c r="H94" s="116">
        <v>0</v>
      </c>
      <c r="I94" s="116">
        <f>ROUND(E94*H94,5)</f>
        <v>0</v>
      </c>
      <c r="J94" s="105"/>
      <c r="K94" s="105"/>
      <c r="L94" s="105"/>
      <c r="M94" s="105"/>
      <c r="N94" s="105"/>
      <c r="O94" s="105"/>
      <c r="P94" s="105"/>
      <c r="Q94" s="105"/>
      <c r="R94" s="105" t="s">
        <v>126</v>
      </c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5"/>
      <c r="AH94" s="105"/>
      <c r="AI94" s="105"/>
      <c r="AJ94" s="105"/>
      <c r="AK94" s="105"/>
      <c r="AL94" s="105"/>
      <c r="AM94" s="105"/>
      <c r="AN94" s="105"/>
      <c r="AO94" s="105"/>
      <c r="AP94" s="105"/>
      <c r="AQ94" s="105"/>
      <c r="AR94" s="105"/>
      <c r="AS94" s="105"/>
      <c r="AT94" s="105"/>
      <c r="AU94" s="105"/>
    </row>
    <row r="95" spans="1:47" x14ac:dyDescent="0.15">
      <c r="A95" s="107" t="s">
        <v>121</v>
      </c>
      <c r="B95" s="111" t="s">
        <v>81</v>
      </c>
      <c r="C95" s="132" t="s">
        <v>82</v>
      </c>
      <c r="D95" s="113"/>
      <c r="E95" s="115"/>
      <c r="F95" s="117"/>
      <c r="G95" s="117">
        <f>SUM(G96:G100)</f>
        <v>0</v>
      </c>
      <c r="H95" s="117"/>
      <c r="I95" s="117">
        <f>SUM(I96:I100)</f>
        <v>0.16715000000000002</v>
      </c>
      <c r="R95" t="s">
        <v>122</v>
      </c>
    </row>
    <row r="96" spans="1:47" outlineLevel="1" x14ac:dyDescent="0.15">
      <c r="A96" s="106">
        <v>78</v>
      </c>
      <c r="B96" s="110" t="s">
        <v>302</v>
      </c>
      <c r="C96" s="131" t="s">
        <v>303</v>
      </c>
      <c r="D96" s="112" t="s">
        <v>145</v>
      </c>
      <c r="E96" s="114">
        <v>36.24</v>
      </c>
      <c r="F96" s="116"/>
      <c r="G96" s="116">
        <f t="shared" ref="G96:G100" si="12">E96*F96</f>
        <v>0</v>
      </c>
      <c r="H96" s="116">
        <v>2.1000000000000001E-4</v>
      </c>
      <c r="I96" s="116">
        <f>ROUND(E96*H96,5)</f>
        <v>7.6099999999999996E-3</v>
      </c>
      <c r="J96" s="105"/>
      <c r="K96" s="105"/>
      <c r="L96" s="105"/>
      <c r="M96" s="105"/>
      <c r="N96" s="105"/>
      <c r="O96" s="105"/>
      <c r="P96" s="105"/>
      <c r="Q96" s="105"/>
      <c r="R96" s="105" t="s">
        <v>126</v>
      </c>
      <c r="S96" s="105"/>
      <c r="T96" s="105"/>
      <c r="U96" s="105"/>
      <c r="V96" s="105"/>
      <c r="W96" s="105"/>
      <c r="X96" s="105"/>
      <c r="Y96" s="105"/>
      <c r="Z96" s="105"/>
      <c r="AA96" s="105"/>
      <c r="AB96" s="105"/>
      <c r="AC96" s="105"/>
      <c r="AD96" s="105"/>
      <c r="AE96" s="105"/>
      <c r="AF96" s="105"/>
      <c r="AG96" s="105"/>
      <c r="AH96" s="105"/>
      <c r="AI96" s="105"/>
      <c r="AJ96" s="105"/>
      <c r="AK96" s="105"/>
      <c r="AL96" s="105"/>
      <c r="AM96" s="105"/>
      <c r="AN96" s="105"/>
      <c r="AO96" s="105"/>
      <c r="AP96" s="105"/>
      <c r="AQ96" s="105"/>
      <c r="AR96" s="105"/>
      <c r="AS96" s="105"/>
      <c r="AT96" s="105"/>
      <c r="AU96" s="105"/>
    </row>
    <row r="97" spans="1:47" outlineLevel="1" x14ac:dyDescent="0.15">
      <c r="A97" s="106">
        <v>79</v>
      </c>
      <c r="B97" s="110" t="s">
        <v>304</v>
      </c>
      <c r="C97" s="131" t="s">
        <v>305</v>
      </c>
      <c r="D97" s="112" t="s">
        <v>145</v>
      </c>
      <c r="E97" s="114">
        <v>36.24</v>
      </c>
      <c r="F97" s="116"/>
      <c r="G97" s="116">
        <f t="shared" si="12"/>
        <v>0</v>
      </c>
      <c r="H97" s="116">
        <v>3.6800000000000001E-3</v>
      </c>
      <c r="I97" s="116">
        <f>ROUND(E97*H97,5)</f>
        <v>0.13336000000000001</v>
      </c>
      <c r="J97" s="105"/>
      <c r="K97" s="105"/>
      <c r="L97" s="105"/>
      <c r="M97" s="105"/>
      <c r="N97" s="105"/>
      <c r="O97" s="105"/>
      <c r="P97" s="105"/>
      <c r="Q97" s="105"/>
      <c r="R97" s="105" t="s">
        <v>126</v>
      </c>
      <c r="S97" s="105"/>
      <c r="T97" s="105"/>
      <c r="U97" s="105"/>
      <c r="V97" s="105"/>
      <c r="W97" s="105"/>
      <c r="X97" s="105"/>
      <c r="Y97" s="105"/>
      <c r="Z97" s="105"/>
      <c r="AA97" s="105"/>
      <c r="AB97" s="105"/>
      <c r="AC97" s="105"/>
      <c r="AD97" s="105"/>
      <c r="AE97" s="105"/>
      <c r="AF97" s="105"/>
      <c r="AG97" s="105"/>
      <c r="AH97" s="105"/>
      <c r="AI97" s="105"/>
      <c r="AJ97" s="105"/>
      <c r="AK97" s="105"/>
      <c r="AL97" s="105"/>
      <c r="AM97" s="105"/>
      <c r="AN97" s="105"/>
      <c r="AO97" s="105"/>
      <c r="AP97" s="105"/>
      <c r="AQ97" s="105"/>
      <c r="AR97" s="105"/>
      <c r="AS97" s="105"/>
      <c r="AT97" s="105"/>
      <c r="AU97" s="105"/>
    </row>
    <row r="98" spans="1:47" outlineLevel="1" x14ac:dyDescent="0.15">
      <c r="A98" s="106">
        <v>80</v>
      </c>
      <c r="B98" s="110" t="s">
        <v>306</v>
      </c>
      <c r="C98" s="131" t="s">
        <v>307</v>
      </c>
      <c r="D98" s="112" t="s">
        <v>174</v>
      </c>
      <c r="E98" s="114">
        <v>38.799999999999997</v>
      </c>
      <c r="F98" s="116"/>
      <c r="G98" s="116">
        <f t="shared" si="12"/>
        <v>0</v>
      </c>
      <c r="H98" s="116">
        <v>3.2000000000000003E-4</v>
      </c>
      <c r="I98" s="116">
        <f>ROUND(E98*H98,5)</f>
        <v>1.242E-2</v>
      </c>
      <c r="J98" s="105"/>
      <c r="K98" s="105"/>
      <c r="L98" s="105"/>
      <c r="M98" s="105"/>
      <c r="N98" s="105"/>
      <c r="O98" s="105"/>
      <c r="P98" s="105"/>
      <c r="Q98" s="105"/>
      <c r="R98" s="105" t="s">
        <v>126</v>
      </c>
      <c r="S98" s="105"/>
      <c r="T98" s="105"/>
      <c r="U98" s="105"/>
      <c r="V98" s="105"/>
      <c r="W98" s="105"/>
      <c r="X98" s="105"/>
      <c r="Y98" s="105"/>
      <c r="Z98" s="105"/>
      <c r="AA98" s="105"/>
      <c r="AB98" s="105"/>
      <c r="AC98" s="105"/>
      <c r="AD98" s="105"/>
      <c r="AE98" s="105"/>
      <c r="AF98" s="105"/>
      <c r="AG98" s="105"/>
      <c r="AH98" s="105"/>
      <c r="AI98" s="105"/>
      <c r="AJ98" s="105"/>
      <c r="AK98" s="105"/>
      <c r="AL98" s="105"/>
      <c r="AM98" s="105"/>
      <c r="AN98" s="105"/>
      <c r="AO98" s="105"/>
      <c r="AP98" s="105"/>
      <c r="AQ98" s="105"/>
      <c r="AR98" s="105"/>
      <c r="AS98" s="105"/>
      <c r="AT98" s="105"/>
      <c r="AU98" s="105"/>
    </row>
    <row r="99" spans="1:47" outlineLevel="1" x14ac:dyDescent="0.15">
      <c r="A99" s="106">
        <v>81</v>
      </c>
      <c r="B99" s="110" t="s">
        <v>308</v>
      </c>
      <c r="C99" s="131" t="s">
        <v>309</v>
      </c>
      <c r="D99" s="112" t="s">
        <v>156</v>
      </c>
      <c r="E99" s="114">
        <v>32</v>
      </c>
      <c r="F99" s="116"/>
      <c r="G99" s="116">
        <f t="shared" si="12"/>
        <v>0</v>
      </c>
      <c r="H99" s="116">
        <v>4.2999999999999999E-4</v>
      </c>
      <c r="I99" s="116">
        <f>ROUND(E99*H99,5)</f>
        <v>1.376E-2</v>
      </c>
      <c r="J99" s="105"/>
      <c r="K99" s="105"/>
      <c r="L99" s="105"/>
      <c r="M99" s="105"/>
      <c r="N99" s="105"/>
      <c r="O99" s="105"/>
      <c r="P99" s="105"/>
      <c r="Q99" s="105"/>
      <c r="R99" s="105" t="s">
        <v>126</v>
      </c>
      <c r="S99" s="105"/>
      <c r="T99" s="105"/>
      <c r="U99" s="105"/>
      <c r="V99" s="105"/>
      <c r="W99" s="105"/>
      <c r="X99" s="105"/>
      <c r="Y99" s="105"/>
      <c r="Z99" s="105"/>
      <c r="AA99" s="105"/>
      <c r="AB99" s="105"/>
      <c r="AC99" s="105"/>
      <c r="AD99" s="105"/>
      <c r="AE99" s="105"/>
      <c r="AF99" s="105"/>
      <c r="AG99" s="105"/>
      <c r="AH99" s="105"/>
      <c r="AI99" s="105"/>
      <c r="AJ99" s="105"/>
      <c r="AK99" s="105"/>
      <c r="AL99" s="105"/>
      <c r="AM99" s="105"/>
      <c r="AN99" s="105"/>
      <c r="AO99" s="105"/>
      <c r="AP99" s="105"/>
      <c r="AQ99" s="105"/>
      <c r="AR99" s="105"/>
      <c r="AS99" s="105"/>
      <c r="AT99" s="105"/>
      <c r="AU99" s="105"/>
    </row>
    <row r="100" spans="1:47" outlineLevel="1" x14ac:dyDescent="0.15">
      <c r="A100" s="106">
        <v>82</v>
      </c>
      <c r="B100" s="110" t="s">
        <v>310</v>
      </c>
      <c r="C100" s="131" t="s">
        <v>311</v>
      </c>
      <c r="D100" s="112" t="s">
        <v>293</v>
      </c>
      <c r="E100" s="114">
        <v>0.1671</v>
      </c>
      <c r="F100" s="116"/>
      <c r="G100" s="116">
        <f t="shared" si="12"/>
        <v>0</v>
      </c>
      <c r="H100" s="116">
        <v>0</v>
      </c>
      <c r="I100" s="116">
        <f>ROUND(E100*H100,5)</f>
        <v>0</v>
      </c>
      <c r="J100" s="105"/>
      <c r="K100" s="105"/>
      <c r="L100" s="105"/>
      <c r="M100" s="105"/>
      <c r="N100" s="105"/>
      <c r="O100" s="105"/>
      <c r="P100" s="105"/>
      <c r="Q100" s="105"/>
      <c r="R100" s="105" t="s">
        <v>126</v>
      </c>
      <c r="S100" s="105"/>
      <c r="T100" s="105"/>
      <c r="U100" s="105"/>
      <c r="V100" s="105"/>
      <c r="W100" s="105"/>
      <c r="X100" s="105"/>
      <c r="Y100" s="105"/>
      <c r="Z100" s="105"/>
      <c r="AA100" s="105"/>
      <c r="AB100" s="105"/>
      <c r="AC100" s="105"/>
      <c r="AD100" s="105"/>
      <c r="AE100" s="105"/>
      <c r="AF100" s="105"/>
      <c r="AG100" s="105"/>
      <c r="AH100" s="105"/>
      <c r="AI100" s="105"/>
      <c r="AJ100" s="105"/>
      <c r="AK100" s="105"/>
      <c r="AL100" s="105"/>
      <c r="AM100" s="105"/>
      <c r="AN100" s="105"/>
      <c r="AO100" s="105"/>
      <c r="AP100" s="105"/>
      <c r="AQ100" s="105"/>
      <c r="AR100" s="105"/>
      <c r="AS100" s="105"/>
      <c r="AT100" s="105"/>
      <c r="AU100" s="105"/>
    </row>
    <row r="101" spans="1:47" x14ac:dyDescent="0.15">
      <c r="A101" s="107" t="s">
        <v>121</v>
      </c>
      <c r="B101" s="111" t="s">
        <v>91</v>
      </c>
      <c r="C101" s="132" t="s">
        <v>92</v>
      </c>
      <c r="D101" s="113"/>
      <c r="E101" s="115"/>
      <c r="F101" s="117"/>
      <c r="G101" s="117">
        <f>SUM(G102:G117)</f>
        <v>0</v>
      </c>
      <c r="H101" s="117"/>
      <c r="I101" s="117">
        <f>SUM(I102:I117)</f>
        <v>1.17422</v>
      </c>
      <c r="R101" t="s">
        <v>122</v>
      </c>
    </row>
    <row r="102" spans="1:47" outlineLevel="1" x14ac:dyDescent="0.15">
      <c r="A102" s="106">
        <v>83</v>
      </c>
      <c r="B102" s="110" t="s">
        <v>354</v>
      </c>
      <c r="C102" s="131" t="s">
        <v>355</v>
      </c>
      <c r="D102" s="112" t="s">
        <v>156</v>
      </c>
      <c r="E102" s="114">
        <v>14</v>
      </c>
      <c r="F102" s="116"/>
      <c r="G102" s="116">
        <f t="shared" ref="G102:G117" si="13">E102*F102</f>
        <v>0</v>
      </c>
      <c r="H102" s="116">
        <v>0</v>
      </c>
      <c r="I102" s="116">
        <f t="shared" ref="I102:I117" si="14">ROUND(E102*H102,5)</f>
        <v>0</v>
      </c>
      <c r="J102" s="105"/>
      <c r="K102" s="105"/>
      <c r="L102" s="105"/>
      <c r="M102" s="105"/>
      <c r="N102" s="105"/>
      <c r="O102" s="105"/>
      <c r="P102" s="105"/>
      <c r="Q102" s="105"/>
      <c r="R102" s="105" t="s">
        <v>126</v>
      </c>
      <c r="S102" s="105"/>
      <c r="T102" s="105"/>
      <c r="U102" s="105"/>
      <c r="V102" s="105"/>
      <c r="W102" s="105"/>
      <c r="X102" s="105"/>
      <c r="Y102" s="105"/>
      <c r="Z102" s="105"/>
      <c r="AA102" s="105"/>
      <c r="AB102" s="105"/>
      <c r="AC102" s="105"/>
      <c r="AD102" s="105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5"/>
      <c r="AP102" s="105"/>
      <c r="AQ102" s="105"/>
      <c r="AR102" s="105"/>
      <c r="AS102" s="105"/>
      <c r="AT102" s="105"/>
      <c r="AU102" s="105"/>
    </row>
    <row r="103" spans="1:47" outlineLevel="1" x14ac:dyDescent="0.15">
      <c r="A103" s="106">
        <v>84</v>
      </c>
      <c r="B103" s="110" t="s">
        <v>358</v>
      </c>
      <c r="C103" s="131" t="s">
        <v>359</v>
      </c>
      <c r="D103" s="112" t="s">
        <v>156</v>
      </c>
      <c r="E103" s="114">
        <v>6</v>
      </c>
      <c r="F103" s="116"/>
      <c r="G103" s="116">
        <f t="shared" si="13"/>
        <v>0</v>
      </c>
      <c r="H103" s="116">
        <v>2.9000000000000001E-2</v>
      </c>
      <c r="I103" s="116">
        <f t="shared" si="14"/>
        <v>0.17399999999999999</v>
      </c>
      <c r="J103" s="105"/>
      <c r="K103" s="105"/>
      <c r="L103" s="105"/>
      <c r="M103" s="105"/>
      <c r="N103" s="105"/>
      <c r="O103" s="105"/>
      <c r="P103" s="105"/>
      <c r="Q103" s="105"/>
      <c r="R103" s="105" t="s">
        <v>192</v>
      </c>
      <c r="S103" s="105"/>
      <c r="T103" s="105"/>
      <c r="U103" s="105"/>
      <c r="V103" s="105"/>
      <c r="W103" s="105"/>
      <c r="X103" s="105"/>
      <c r="Y103" s="105"/>
      <c r="Z103" s="105"/>
      <c r="AA103" s="105"/>
      <c r="AB103" s="105"/>
      <c r="AC103" s="105"/>
      <c r="AD103" s="105"/>
      <c r="AE103" s="105"/>
      <c r="AF103" s="105"/>
      <c r="AG103" s="105"/>
      <c r="AH103" s="105"/>
      <c r="AI103" s="105"/>
      <c r="AJ103" s="105"/>
      <c r="AK103" s="105"/>
      <c r="AL103" s="105"/>
      <c r="AM103" s="105"/>
      <c r="AN103" s="105"/>
      <c r="AO103" s="105"/>
      <c r="AP103" s="105"/>
      <c r="AQ103" s="105"/>
      <c r="AR103" s="105"/>
      <c r="AS103" s="105"/>
      <c r="AT103" s="105"/>
      <c r="AU103" s="105"/>
    </row>
    <row r="104" spans="1:47" outlineLevel="1" x14ac:dyDescent="0.15">
      <c r="A104" s="106">
        <v>85</v>
      </c>
      <c r="B104" s="110" t="s">
        <v>360</v>
      </c>
      <c r="C104" s="131" t="s">
        <v>361</v>
      </c>
      <c r="D104" s="112" t="s">
        <v>156</v>
      </c>
      <c r="E104" s="114">
        <v>8</v>
      </c>
      <c r="F104" s="116"/>
      <c r="G104" s="116">
        <f t="shared" si="13"/>
        <v>0</v>
      </c>
      <c r="H104" s="116">
        <v>3.3000000000000002E-2</v>
      </c>
      <c r="I104" s="116">
        <f t="shared" si="14"/>
        <v>0.26400000000000001</v>
      </c>
      <c r="J104" s="105"/>
      <c r="K104" s="105"/>
      <c r="L104" s="105"/>
      <c r="M104" s="105"/>
      <c r="N104" s="105"/>
      <c r="O104" s="105"/>
      <c r="P104" s="105"/>
      <c r="Q104" s="105"/>
      <c r="R104" s="105" t="s">
        <v>192</v>
      </c>
      <c r="S104" s="105"/>
      <c r="T104" s="105"/>
      <c r="U104" s="105"/>
      <c r="V104" s="105"/>
      <c r="W104" s="105"/>
      <c r="X104" s="105"/>
      <c r="Y104" s="105"/>
      <c r="Z104" s="105"/>
      <c r="AA104" s="105"/>
      <c r="AB104" s="105"/>
      <c r="AC104" s="105"/>
      <c r="AD104" s="105"/>
      <c r="AE104" s="105"/>
      <c r="AF104" s="105"/>
      <c r="AG104" s="105"/>
      <c r="AH104" s="105"/>
      <c r="AI104" s="105"/>
      <c r="AJ104" s="105"/>
      <c r="AK104" s="105"/>
      <c r="AL104" s="105"/>
      <c r="AM104" s="105"/>
      <c r="AN104" s="105"/>
      <c r="AO104" s="105"/>
      <c r="AP104" s="105"/>
      <c r="AQ104" s="105"/>
      <c r="AR104" s="105"/>
      <c r="AS104" s="105"/>
      <c r="AT104" s="105"/>
      <c r="AU104" s="105"/>
    </row>
    <row r="105" spans="1:47" outlineLevel="1" x14ac:dyDescent="0.15">
      <c r="A105" s="106">
        <v>86</v>
      </c>
      <c r="B105" s="110" t="s">
        <v>362</v>
      </c>
      <c r="C105" s="131" t="s">
        <v>363</v>
      </c>
      <c r="D105" s="112" t="s">
        <v>156</v>
      </c>
      <c r="E105" s="114">
        <v>4</v>
      </c>
      <c r="F105" s="116"/>
      <c r="G105" s="116">
        <f t="shared" si="13"/>
        <v>0</v>
      </c>
      <c r="H105" s="116">
        <v>0</v>
      </c>
      <c r="I105" s="116">
        <f t="shared" si="14"/>
        <v>0</v>
      </c>
      <c r="J105" s="105"/>
      <c r="K105" s="105"/>
      <c r="L105" s="105"/>
      <c r="M105" s="105"/>
      <c r="N105" s="105"/>
      <c r="O105" s="105"/>
      <c r="P105" s="105"/>
      <c r="Q105" s="105"/>
      <c r="R105" s="105" t="s">
        <v>126</v>
      </c>
      <c r="S105" s="105"/>
      <c r="T105" s="105"/>
      <c r="U105" s="105"/>
      <c r="V105" s="105"/>
      <c r="W105" s="105"/>
      <c r="X105" s="105"/>
      <c r="Y105" s="105"/>
      <c r="Z105" s="105"/>
      <c r="AA105" s="105"/>
      <c r="AB105" s="105"/>
      <c r="AC105" s="105"/>
      <c r="AD105" s="105"/>
      <c r="AE105" s="105"/>
      <c r="AF105" s="105"/>
      <c r="AG105" s="105"/>
      <c r="AH105" s="105"/>
      <c r="AI105" s="105"/>
      <c r="AJ105" s="105"/>
      <c r="AK105" s="105"/>
      <c r="AL105" s="105"/>
      <c r="AM105" s="105"/>
      <c r="AN105" s="105"/>
      <c r="AO105" s="105"/>
      <c r="AP105" s="105"/>
      <c r="AQ105" s="105"/>
      <c r="AR105" s="105"/>
      <c r="AS105" s="105"/>
      <c r="AT105" s="105"/>
      <c r="AU105" s="105"/>
    </row>
    <row r="106" spans="1:47" outlineLevel="1" x14ac:dyDescent="0.15">
      <c r="A106" s="106">
        <v>87</v>
      </c>
      <c r="B106" s="110" t="s">
        <v>364</v>
      </c>
      <c r="C106" s="131" t="s">
        <v>365</v>
      </c>
      <c r="D106" s="112" t="s">
        <v>156</v>
      </c>
      <c r="E106" s="114">
        <v>4</v>
      </c>
      <c r="F106" s="116"/>
      <c r="G106" s="116">
        <f t="shared" si="13"/>
        <v>0</v>
      </c>
      <c r="H106" s="116">
        <v>2.5000000000000001E-2</v>
      </c>
      <c r="I106" s="116">
        <f t="shared" si="14"/>
        <v>0.1</v>
      </c>
      <c r="J106" s="105"/>
      <c r="K106" s="105"/>
      <c r="L106" s="105"/>
      <c r="M106" s="105"/>
      <c r="N106" s="105"/>
      <c r="O106" s="105"/>
      <c r="P106" s="105"/>
      <c r="Q106" s="105"/>
      <c r="R106" s="105" t="s">
        <v>192</v>
      </c>
      <c r="S106" s="105"/>
      <c r="T106" s="105"/>
      <c r="U106" s="105"/>
      <c r="V106" s="105"/>
      <c r="W106" s="105"/>
      <c r="X106" s="105"/>
      <c r="Y106" s="105"/>
      <c r="Z106" s="105"/>
      <c r="AA106" s="105"/>
      <c r="AB106" s="105"/>
      <c r="AC106" s="105"/>
      <c r="AD106" s="105"/>
      <c r="AE106" s="105"/>
      <c r="AF106" s="105"/>
      <c r="AG106" s="105"/>
      <c r="AH106" s="105"/>
      <c r="AI106" s="105"/>
      <c r="AJ106" s="105"/>
      <c r="AK106" s="105"/>
      <c r="AL106" s="105"/>
      <c r="AM106" s="105"/>
      <c r="AN106" s="105"/>
      <c r="AO106" s="105"/>
      <c r="AP106" s="105"/>
      <c r="AQ106" s="105"/>
      <c r="AR106" s="105"/>
      <c r="AS106" s="105"/>
      <c r="AT106" s="105"/>
      <c r="AU106" s="105"/>
    </row>
    <row r="107" spans="1:47" outlineLevel="1" x14ac:dyDescent="0.15">
      <c r="A107" s="106">
        <v>88</v>
      </c>
      <c r="B107" s="110" t="s">
        <v>366</v>
      </c>
      <c r="C107" s="131" t="s">
        <v>367</v>
      </c>
      <c r="D107" s="112" t="s">
        <v>156</v>
      </c>
      <c r="E107" s="114">
        <v>18</v>
      </c>
      <c r="F107" s="116"/>
      <c r="G107" s="116">
        <f t="shared" si="13"/>
        <v>0</v>
      </c>
      <c r="H107" s="116">
        <v>0</v>
      </c>
      <c r="I107" s="116">
        <f t="shared" si="14"/>
        <v>0</v>
      </c>
      <c r="J107" s="105"/>
      <c r="K107" s="105"/>
      <c r="L107" s="105"/>
      <c r="M107" s="105"/>
      <c r="N107" s="105"/>
      <c r="O107" s="105"/>
      <c r="P107" s="105"/>
      <c r="Q107" s="105"/>
      <c r="R107" s="105" t="s">
        <v>126</v>
      </c>
      <c r="S107" s="105"/>
      <c r="T107" s="105"/>
      <c r="U107" s="105"/>
      <c r="V107" s="105"/>
      <c r="W107" s="105"/>
      <c r="X107" s="105"/>
      <c r="Y107" s="105"/>
      <c r="Z107" s="105"/>
      <c r="AA107" s="105"/>
      <c r="AB107" s="105"/>
      <c r="AC107" s="105"/>
      <c r="AD107" s="105"/>
      <c r="AE107" s="105"/>
      <c r="AF107" s="105"/>
      <c r="AG107" s="105"/>
      <c r="AH107" s="105"/>
      <c r="AI107" s="105"/>
      <c r="AJ107" s="105"/>
      <c r="AK107" s="105"/>
      <c r="AL107" s="105"/>
      <c r="AM107" s="105"/>
      <c r="AN107" s="105"/>
      <c r="AO107" s="105"/>
      <c r="AP107" s="105"/>
      <c r="AQ107" s="105"/>
      <c r="AR107" s="105"/>
      <c r="AS107" s="105"/>
      <c r="AT107" s="105"/>
      <c r="AU107" s="105"/>
    </row>
    <row r="108" spans="1:47" outlineLevel="1" x14ac:dyDescent="0.15">
      <c r="A108" s="106">
        <v>89</v>
      </c>
      <c r="B108" s="110" t="s">
        <v>368</v>
      </c>
      <c r="C108" s="131" t="s">
        <v>369</v>
      </c>
      <c r="D108" s="112" t="s">
        <v>156</v>
      </c>
      <c r="E108" s="114">
        <v>14</v>
      </c>
      <c r="F108" s="116"/>
      <c r="G108" s="116">
        <f t="shared" si="13"/>
        <v>0</v>
      </c>
      <c r="H108" s="116">
        <v>8.0000000000000004E-4</v>
      </c>
      <c r="I108" s="116">
        <f t="shared" si="14"/>
        <v>1.12E-2</v>
      </c>
      <c r="J108" s="105"/>
      <c r="K108" s="105"/>
      <c r="L108" s="105"/>
      <c r="M108" s="105"/>
      <c r="N108" s="105"/>
      <c r="O108" s="105"/>
      <c r="P108" s="105"/>
      <c r="Q108" s="105"/>
      <c r="R108" s="105" t="s">
        <v>192</v>
      </c>
      <c r="S108" s="105"/>
      <c r="T108" s="105"/>
      <c r="U108" s="105"/>
      <c r="V108" s="105"/>
      <c r="W108" s="105"/>
      <c r="X108" s="105"/>
      <c r="Y108" s="105"/>
      <c r="Z108" s="105"/>
      <c r="AA108" s="105"/>
      <c r="AB108" s="105"/>
      <c r="AC108" s="105"/>
      <c r="AD108" s="105"/>
      <c r="AE108" s="105"/>
      <c r="AF108" s="105"/>
      <c r="AG108" s="105"/>
      <c r="AH108" s="105"/>
      <c r="AI108" s="105"/>
      <c r="AJ108" s="105"/>
      <c r="AK108" s="105"/>
      <c r="AL108" s="105"/>
      <c r="AM108" s="105"/>
      <c r="AN108" s="105"/>
      <c r="AO108" s="105"/>
      <c r="AP108" s="105"/>
      <c r="AQ108" s="105"/>
      <c r="AR108" s="105"/>
      <c r="AS108" s="105"/>
      <c r="AT108" s="105"/>
      <c r="AU108" s="105"/>
    </row>
    <row r="109" spans="1:47" outlineLevel="1" x14ac:dyDescent="0.15">
      <c r="A109" s="106">
        <v>90</v>
      </c>
      <c r="B109" s="110" t="s">
        <v>370</v>
      </c>
      <c r="C109" s="131" t="s">
        <v>371</v>
      </c>
      <c r="D109" s="112" t="s">
        <v>156</v>
      </c>
      <c r="E109" s="114">
        <v>4</v>
      </c>
      <c r="F109" s="116"/>
      <c r="G109" s="116">
        <f t="shared" si="13"/>
        <v>0</v>
      </c>
      <c r="H109" s="116">
        <v>8.0000000000000004E-4</v>
      </c>
      <c r="I109" s="116">
        <f t="shared" si="14"/>
        <v>3.2000000000000002E-3</v>
      </c>
      <c r="J109" s="105"/>
      <c r="K109" s="105"/>
      <c r="L109" s="105"/>
      <c r="M109" s="105"/>
      <c r="N109" s="105"/>
      <c r="O109" s="105"/>
      <c r="P109" s="105"/>
      <c r="Q109" s="105"/>
      <c r="R109" s="105" t="s">
        <v>192</v>
      </c>
      <c r="S109" s="105"/>
      <c r="T109" s="105"/>
      <c r="U109" s="105"/>
      <c r="V109" s="105"/>
      <c r="W109" s="105"/>
      <c r="X109" s="105"/>
      <c r="Y109" s="105"/>
      <c r="Z109" s="105"/>
      <c r="AA109" s="105"/>
      <c r="AB109" s="105"/>
      <c r="AC109" s="105"/>
      <c r="AD109" s="105"/>
      <c r="AE109" s="105"/>
      <c r="AF109" s="105"/>
      <c r="AG109" s="105"/>
      <c r="AH109" s="105"/>
      <c r="AI109" s="105"/>
      <c r="AJ109" s="105"/>
      <c r="AK109" s="105"/>
      <c r="AL109" s="105"/>
      <c r="AM109" s="105"/>
      <c r="AN109" s="105"/>
      <c r="AO109" s="105"/>
      <c r="AP109" s="105"/>
      <c r="AQ109" s="105"/>
      <c r="AR109" s="105"/>
      <c r="AS109" s="105"/>
      <c r="AT109" s="105"/>
      <c r="AU109" s="105"/>
    </row>
    <row r="110" spans="1:47" outlineLevel="1" x14ac:dyDescent="0.15">
      <c r="A110" s="106">
        <v>91</v>
      </c>
      <c r="B110" s="110" t="s">
        <v>372</v>
      </c>
      <c r="C110" s="131" t="s">
        <v>373</v>
      </c>
      <c r="D110" s="112" t="s">
        <v>156</v>
      </c>
      <c r="E110" s="114">
        <v>14</v>
      </c>
      <c r="F110" s="116"/>
      <c r="G110" s="116">
        <f t="shared" si="13"/>
        <v>0</v>
      </c>
      <c r="H110" s="116">
        <v>0</v>
      </c>
      <c r="I110" s="116">
        <f t="shared" si="14"/>
        <v>0</v>
      </c>
      <c r="J110" s="105"/>
      <c r="K110" s="105"/>
      <c r="L110" s="105"/>
      <c r="M110" s="105"/>
      <c r="N110" s="105"/>
      <c r="O110" s="105"/>
      <c r="P110" s="105"/>
      <c r="Q110" s="105"/>
      <c r="R110" s="105" t="s">
        <v>126</v>
      </c>
      <c r="S110" s="105"/>
      <c r="T110" s="105"/>
      <c r="U110" s="105"/>
      <c r="V110" s="105"/>
      <c r="W110" s="105"/>
      <c r="X110" s="105"/>
      <c r="Y110" s="105"/>
      <c r="Z110" s="105"/>
      <c r="AA110" s="105"/>
      <c r="AB110" s="105"/>
      <c r="AC110" s="105"/>
      <c r="AD110" s="105"/>
      <c r="AE110" s="105"/>
      <c r="AF110" s="105"/>
      <c r="AG110" s="105"/>
      <c r="AH110" s="105"/>
      <c r="AI110" s="105"/>
      <c r="AJ110" s="105"/>
      <c r="AK110" s="105"/>
      <c r="AL110" s="105"/>
      <c r="AM110" s="105"/>
      <c r="AN110" s="105"/>
      <c r="AO110" s="105"/>
      <c r="AP110" s="105"/>
      <c r="AQ110" s="105"/>
      <c r="AR110" s="105"/>
      <c r="AS110" s="105"/>
      <c r="AT110" s="105"/>
      <c r="AU110" s="105"/>
    </row>
    <row r="111" spans="1:47" outlineLevel="1" x14ac:dyDescent="0.15">
      <c r="A111" s="106">
        <v>92</v>
      </c>
      <c r="B111" s="110" t="s">
        <v>374</v>
      </c>
      <c r="C111" s="131" t="s">
        <v>375</v>
      </c>
      <c r="D111" s="112" t="s">
        <v>156</v>
      </c>
      <c r="E111" s="114">
        <v>14</v>
      </c>
      <c r="F111" s="116"/>
      <c r="G111" s="116">
        <f t="shared" si="13"/>
        <v>0</v>
      </c>
      <c r="H111" s="116">
        <v>4.4999999999999999E-4</v>
      </c>
      <c r="I111" s="116">
        <f t="shared" si="14"/>
        <v>6.3E-3</v>
      </c>
      <c r="J111" s="105"/>
      <c r="K111" s="105"/>
      <c r="L111" s="105"/>
      <c r="M111" s="105"/>
      <c r="N111" s="105"/>
      <c r="O111" s="105"/>
      <c r="P111" s="105"/>
      <c r="Q111" s="105"/>
      <c r="R111" s="105" t="s">
        <v>192</v>
      </c>
      <c r="S111" s="105"/>
      <c r="T111" s="105"/>
      <c r="U111" s="105"/>
      <c r="V111" s="105"/>
      <c r="W111" s="105"/>
      <c r="X111" s="105"/>
      <c r="Y111" s="105"/>
      <c r="Z111" s="105"/>
      <c r="AA111" s="105"/>
      <c r="AB111" s="105"/>
      <c r="AC111" s="105"/>
      <c r="AD111" s="105"/>
      <c r="AE111" s="105"/>
      <c r="AF111" s="105"/>
      <c r="AG111" s="105"/>
      <c r="AH111" s="105"/>
      <c r="AI111" s="105"/>
      <c r="AJ111" s="105"/>
      <c r="AK111" s="105"/>
      <c r="AL111" s="105"/>
      <c r="AM111" s="105"/>
      <c r="AN111" s="105"/>
      <c r="AO111" s="105"/>
      <c r="AP111" s="105"/>
      <c r="AQ111" s="105"/>
      <c r="AR111" s="105"/>
      <c r="AS111" s="105"/>
      <c r="AT111" s="105"/>
      <c r="AU111" s="105"/>
    </row>
    <row r="112" spans="1:47" outlineLevel="1" x14ac:dyDescent="0.15">
      <c r="A112" s="106">
        <v>93</v>
      </c>
      <c r="B112" s="110" t="s">
        <v>376</v>
      </c>
      <c r="C112" s="131" t="s">
        <v>377</v>
      </c>
      <c r="D112" s="112" t="s">
        <v>156</v>
      </c>
      <c r="E112" s="114">
        <v>4</v>
      </c>
      <c r="F112" s="116"/>
      <c r="G112" s="116">
        <f t="shared" si="13"/>
        <v>0</v>
      </c>
      <c r="H112" s="116">
        <v>0</v>
      </c>
      <c r="I112" s="116">
        <f t="shared" si="14"/>
        <v>0</v>
      </c>
      <c r="J112" s="105"/>
      <c r="K112" s="105"/>
      <c r="L112" s="105"/>
      <c r="M112" s="105"/>
      <c r="N112" s="105"/>
      <c r="O112" s="105"/>
      <c r="P112" s="105"/>
      <c r="Q112" s="105"/>
      <c r="R112" s="105" t="s">
        <v>126</v>
      </c>
      <c r="S112" s="105"/>
      <c r="T112" s="105"/>
      <c r="U112" s="105"/>
      <c r="V112" s="105"/>
      <c r="W112" s="105"/>
      <c r="X112" s="105"/>
      <c r="Y112" s="105"/>
      <c r="Z112" s="105"/>
      <c r="AA112" s="105"/>
      <c r="AB112" s="105"/>
      <c r="AC112" s="105"/>
      <c r="AD112" s="105"/>
      <c r="AE112" s="105"/>
      <c r="AF112" s="105"/>
      <c r="AG112" s="105"/>
      <c r="AH112" s="105"/>
      <c r="AI112" s="105"/>
      <c r="AJ112" s="105"/>
      <c r="AK112" s="105"/>
      <c r="AL112" s="105"/>
      <c r="AM112" s="105"/>
      <c r="AN112" s="105"/>
      <c r="AO112" s="105"/>
      <c r="AP112" s="105"/>
      <c r="AQ112" s="105"/>
      <c r="AR112" s="105"/>
      <c r="AS112" s="105"/>
      <c r="AT112" s="105"/>
      <c r="AU112" s="105"/>
    </row>
    <row r="113" spans="1:47" outlineLevel="1" x14ac:dyDescent="0.15">
      <c r="A113" s="106">
        <v>94</v>
      </c>
      <c r="B113" s="110" t="s">
        <v>381</v>
      </c>
      <c r="C113" s="131" t="s">
        <v>382</v>
      </c>
      <c r="D113" s="112" t="s">
        <v>174</v>
      </c>
      <c r="E113" s="114">
        <v>41.76</v>
      </c>
      <c r="F113" s="116"/>
      <c r="G113" s="116">
        <f t="shared" si="13"/>
        <v>0</v>
      </c>
      <c r="H113" s="116">
        <v>2.0000000000000002E-5</v>
      </c>
      <c r="I113" s="116">
        <f t="shared" si="14"/>
        <v>8.4000000000000003E-4</v>
      </c>
      <c r="J113" s="105"/>
      <c r="K113" s="105"/>
      <c r="L113" s="105"/>
      <c r="M113" s="105"/>
      <c r="N113" s="105"/>
      <c r="O113" s="105"/>
      <c r="P113" s="105"/>
      <c r="Q113" s="105"/>
      <c r="R113" s="105" t="s">
        <v>126</v>
      </c>
      <c r="S113" s="105"/>
      <c r="T113" s="105"/>
      <c r="U113" s="105"/>
      <c r="V113" s="105"/>
      <c r="W113" s="105"/>
      <c r="X113" s="105"/>
      <c r="Y113" s="105"/>
      <c r="Z113" s="105"/>
      <c r="AA113" s="105"/>
      <c r="AB113" s="105"/>
      <c r="AC113" s="105"/>
      <c r="AD113" s="105"/>
      <c r="AE113" s="105"/>
      <c r="AF113" s="105"/>
      <c r="AG113" s="105"/>
      <c r="AH113" s="105"/>
      <c r="AI113" s="105"/>
      <c r="AJ113" s="105"/>
      <c r="AK113" s="105"/>
      <c r="AL113" s="105"/>
      <c r="AM113" s="105"/>
      <c r="AN113" s="105"/>
      <c r="AO113" s="105"/>
      <c r="AP113" s="105"/>
      <c r="AQ113" s="105"/>
      <c r="AR113" s="105"/>
      <c r="AS113" s="105"/>
      <c r="AT113" s="105"/>
      <c r="AU113" s="105"/>
    </row>
    <row r="114" spans="1:47" outlineLevel="1" x14ac:dyDescent="0.15">
      <c r="A114" s="106">
        <v>95</v>
      </c>
      <c r="B114" s="110" t="s">
        <v>385</v>
      </c>
      <c r="C114" s="131" t="s">
        <v>386</v>
      </c>
      <c r="D114" s="112" t="s">
        <v>174</v>
      </c>
      <c r="E114" s="114">
        <v>41.76</v>
      </c>
      <c r="F114" s="116"/>
      <c r="G114" s="116">
        <f t="shared" si="13"/>
        <v>0</v>
      </c>
      <c r="H114" s="116">
        <v>1.6000000000000001E-4</v>
      </c>
      <c r="I114" s="116">
        <f t="shared" si="14"/>
        <v>6.6800000000000002E-3</v>
      </c>
      <c r="J114" s="105"/>
      <c r="K114" s="105"/>
      <c r="L114" s="105"/>
      <c r="M114" s="105"/>
      <c r="N114" s="105"/>
      <c r="O114" s="105"/>
      <c r="P114" s="105"/>
      <c r="Q114" s="105"/>
      <c r="R114" s="105" t="s">
        <v>126</v>
      </c>
      <c r="S114" s="105"/>
      <c r="T114" s="105"/>
      <c r="U114" s="105"/>
      <c r="V114" s="105"/>
      <c r="W114" s="105"/>
      <c r="X114" s="105"/>
      <c r="Y114" s="105"/>
      <c r="Z114" s="105"/>
      <c r="AA114" s="105"/>
      <c r="AB114" s="105"/>
      <c r="AC114" s="105"/>
      <c r="AD114" s="105"/>
      <c r="AE114" s="105"/>
      <c r="AF114" s="105"/>
      <c r="AG114" s="105"/>
      <c r="AH114" s="105"/>
      <c r="AI114" s="105"/>
      <c r="AJ114" s="105"/>
      <c r="AK114" s="105"/>
      <c r="AL114" s="105"/>
      <c r="AM114" s="105"/>
      <c r="AN114" s="105"/>
      <c r="AO114" s="105"/>
      <c r="AP114" s="105"/>
      <c r="AQ114" s="105"/>
      <c r="AR114" s="105"/>
      <c r="AS114" s="105"/>
      <c r="AT114" s="105"/>
      <c r="AU114" s="105"/>
    </row>
    <row r="115" spans="1:47" outlineLevel="1" x14ac:dyDescent="0.15">
      <c r="A115" s="106">
        <v>96</v>
      </c>
      <c r="B115" s="110" t="s">
        <v>609</v>
      </c>
      <c r="C115" s="131" t="s">
        <v>635</v>
      </c>
      <c r="D115" s="112" t="s">
        <v>156</v>
      </c>
      <c r="E115" s="114">
        <v>6</v>
      </c>
      <c r="F115" s="116"/>
      <c r="G115" s="116">
        <f t="shared" si="13"/>
        <v>0</v>
      </c>
      <c r="H115" s="116">
        <v>0.04</v>
      </c>
      <c r="I115" s="116">
        <f t="shared" si="14"/>
        <v>0.24</v>
      </c>
      <c r="J115" s="105"/>
      <c r="K115" s="105"/>
      <c r="L115" s="105"/>
      <c r="M115" s="105"/>
      <c r="N115" s="105"/>
      <c r="O115" s="105"/>
      <c r="P115" s="105"/>
      <c r="Q115" s="105"/>
      <c r="R115" s="105" t="s">
        <v>192</v>
      </c>
      <c r="S115" s="105"/>
      <c r="T115" s="105"/>
      <c r="U115" s="105"/>
      <c r="V115" s="105"/>
      <c r="W115" s="105"/>
      <c r="X115" s="105"/>
      <c r="Y115" s="105"/>
      <c r="Z115" s="105"/>
      <c r="AA115" s="105"/>
      <c r="AB115" s="105"/>
      <c r="AC115" s="105"/>
      <c r="AD115" s="105"/>
      <c r="AE115" s="105"/>
      <c r="AF115" s="105"/>
      <c r="AG115" s="105"/>
      <c r="AH115" s="105"/>
      <c r="AI115" s="105"/>
      <c r="AJ115" s="105"/>
      <c r="AK115" s="105"/>
      <c r="AL115" s="105"/>
      <c r="AM115" s="105"/>
      <c r="AN115" s="105"/>
      <c r="AO115" s="105"/>
      <c r="AP115" s="105"/>
      <c r="AQ115" s="105"/>
      <c r="AR115" s="105"/>
      <c r="AS115" s="105"/>
      <c r="AT115" s="105"/>
      <c r="AU115" s="105"/>
    </row>
    <row r="116" spans="1:47" outlineLevel="1" x14ac:dyDescent="0.15">
      <c r="A116" s="106">
        <v>97</v>
      </c>
      <c r="B116" s="110" t="s">
        <v>610</v>
      </c>
      <c r="C116" s="131" t="s">
        <v>611</v>
      </c>
      <c r="D116" s="112" t="s">
        <v>156</v>
      </c>
      <c r="E116" s="114">
        <v>2</v>
      </c>
      <c r="F116" s="116"/>
      <c r="G116" s="116">
        <f t="shared" si="13"/>
        <v>0</v>
      </c>
      <c r="H116" s="116">
        <v>0.184</v>
      </c>
      <c r="I116" s="116">
        <f t="shared" si="14"/>
        <v>0.36799999999999999</v>
      </c>
      <c r="J116" s="105"/>
      <c r="K116" s="105"/>
      <c r="L116" s="105"/>
      <c r="M116" s="105"/>
      <c r="N116" s="105"/>
      <c r="O116" s="105"/>
      <c r="P116" s="105"/>
      <c r="Q116" s="105"/>
      <c r="R116" s="105" t="s">
        <v>175</v>
      </c>
      <c r="S116" s="105"/>
      <c r="T116" s="105"/>
      <c r="U116" s="105"/>
      <c r="V116" s="105"/>
      <c r="W116" s="105"/>
      <c r="X116" s="105"/>
      <c r="Y116" s="105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</row>
    <row r="117" spans="1:47" outlineLevel="1" x14ac:dyDescent="0.15">
      <c r="A117" s="106">
        <v>98</v>
      </c>
      <c r="B117" s="110" t="s">
        <v>393</v>
      </c>
      <c r="C117" s="131" t="s">
        <v>394</v>
      </c>
      <c r="D117" s="112" t="s">
        <v>293</v>
      </c>
      <c r="E117" s="114">
        <v>1.1739999999999999</v>
      </c>
      <c r="F117" s="116"/>
      <c r="G117" s="116">
        <f t="shared" si="13"/>
        <v>0</v>
      </c>
      <c r="H117" s="116">
        <v>0</v>
      </c>
      <c r="I117" s="116">
        <f t="shared" si="14"/>
        <v>0</v>
      </c>
      <c r="J117" s="105"/>
      <c r="K117" s="105"/>
      <c r="L117" s="105"/>
      <c r="M117" s="105"/>
      <c r="N117" s="105"/>
      <c r="O117" s="105"/>
      <c r="P117" s="105"/>
      <c r="Q117" s="105"/>
      <c r="R117" s="105" t="s">
        <v>126</v>
      </c>
      <c r="S117" s="105"/>
      <c r="T117" s="105"/>
      <c r="U117" s="105"/>
      <c r="V117" s="105"/>
      <c r="W117" s="105"/>
      <c r="X117" s="105"/>
      <c r="Y117" s="105"/>
      <c r="Z117" s="105"/>
      <c r="AA117" s="105"/>
      <c r="AB117" s="105"/>
      <c r="AC117" s="105"/>
      <c r="AD117" s="105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5"/>
      <c r="AP117" s="105"/>
      <c r="AQ117" s="105"/>
      <c r="AR117" s="105"/>
      <c r="AS117" s="105"/>
      <c r="AT117" s="105"/>
      <c r="AU117" s="105"/>
    </row>
    <row r="118" spans="1:47" x14ac:dyDescent="0.15">
      <c r="A118" s="107" t="s">
        <v>121</v>
      </c>
      <c r="B118" s="111" t="s">
        <v>93</v>
      </c>
      <c r="C118" s="132" t="s">
        <v>94</v>
      </c>
      <c r="D118" s="113"/>
      <c r="E118" s="115"/>
      <c r="F118" s="117"/>
      <c r="G118" s="117">
        <f>SUM(G119:G128)</f>
        <v>0</v>
      </c>
      <c r="H118" s="117"/>
      <c r="I118" s="117">
        <f>SUM(I119:I128)</f>
        <v>102.05391000000002</v>
      </c>
      <c r="R118" t="s">
        <v>122</v>
      </c>
    </row>
    <row r="119" spans="1:47" ht="22" outlineLevel="1" x14ac:dyDescent="0.15">
      <c r="A119" s="106">
        <v>99</v>
      </c>
      <c r="B119" s="110" t="s">
        <v>612</v>
      </c>
      <c r="C119" s="131" t="s">
        <v>613</v>
      </c>
      <c r="D119" s="112" t="s">
        <v>423</v>
      </c>
      <c r="E119" s="114">
        <v>78433.649999999994</v>
      </c>
      <c r="F119" s="116"/>
      <c r="G119" s="116">
        <f t="shared" ref="G119:G128" si="15">E119*F119</f>
        <v>0</v>
      </c>
      <c r="H119" s="116">
        <v>1E-3</v>
      </c>
      <c r="I119" s="116">
        <f t="shared" ref="I119:I128" si="16">ROUND(E119*H119,5)</f>
        <v>78.43365</v>
      </c>
      <c r="J119" s="105"/>
      <c r="K119" s="105"/>
      <c r="L119" s="105"/>
      <c r="M119" s="105"/>
      <c r="N119" s="105"/>
      <c r="O119" s="105"/>
      <c r="P119" s="105"/>
      <c r="Q119" s="105"/>
      <c r="R119" s="105" t="s">
        <v>126</v>
      </c>
      <c r="S119" s="105"/>
      <c r="T119" s="105"/>
      <c r="U119" s="105"/>
      <c r="V119" s="105"/>
      <c r="W119" s="105"/>
      <c r="X119" s="105"/>
      <c r="Y119" s="105"/>
      <c r="Z119" s="105"/>
      <c r="AA119" s="105"/>
      <c r="AB119" s="105"/>
      <c r="AC119" s="105"/>
      <c r="AD119" s="105"/>
      <c r="AE119" s="105"/>
      <c r="AF119" s="105"/>
      <c r="AG119" s="105"/>
      <c r="AH119" s="105"/>
      <c r="AI119" s="105"/>
      <c r="AJ119" s="105"/>
      <c r="AK119" s="105"/>
      <c r="AL119" s="105"/>
      <c r="AM119" s="105"/>
      <c r="AN119" s="105"/>
      <c r="AO119" s="105"/>
      <c r="AP119" s="105"/>
      <c r="AQ119" s="105"/>
      <c r="AR119" s="105"/>
      <c r="AS119" s="105"/>
      <c r="AT119" s="105"/>
      <c r="AU119" s="105"/>
    </row>
    <row r="120" spans="1:47" ht="22" outlineLevel="1" x14ac:dyDescent="0.15">
      <c r="A120" s="106">
        <v>100</v>
      </c>
      <c r="B120" s="110" t="s">
        <v>614</v>
      </c>
      <c r="C120" s="131" t="s">
        <v>615</v>
      </c>
      <c r="D120" s="112" t="s">
        <v>423</v>
      </c>
      <c r="E120" s="114">
        <v>5814.308</v>
      </c>
      <c r="F120" s="116"/>
      <c r="G120" s="116">
        <f t="shared" si="15"/>
        <v>0</v>
      </c>
      <c r="H120" s="116">
        <v>1E-3</v>
      </c>
      <c r="I120" s="116">
        <f t="shared" si="16"/>
        <v>5.8143099999999999</v>
      </c>
      <c r="J120" s="105"/>
      <c r="K120" s="105"/>
      <c r="L120" s="105"/>
      <c r="M120" s="105"/>
      <c r="N120" s="105"/>
      <c r="O120" s="105"/>
      <c r="P120" s="105"/>
      <c r="Q120" s="105"/>
      <c r="R120" s="105" t="s">
        <v>126</v>
      </c>
      <c r="S120" s="105"/>
      <c r="T120" s="105"/>
      <c r="U120" s="105"/>
      <c r="V120" s="105"/>
      <c r="W120" s="105"/>
      <c r="X120" s="105"/>
      <c r="Y120" s="105"/>
      <c r="Z120" s="105"/>
      <c r="AA120" s="105"/>
      <c r="AB120" s="105"/>
      <c r="AC120" s="105"/>
      <c r="AD120" s="105"/>
      <c r="AE120" s="105"/>
      <c r="AF120" s="105"/>
      <c r="AG120" s="105"/>
      <c r="AH120" s="105"/>
      <c r="AI120" s="105"/>
      <c r="AJ120" s="105"/>
      <c r="AK120" s="105"/>
      <c r="AL120" s="105"/>
      <c r="AM120" s="105"/>
      <c r="AN120" s="105"/>
      <c r="AO120" s="105"/>
      <c r="AP120" s="105"/>
      <c r="AQ120" s="105"/>
      <c r="AR120" s="105"/>
      <c r="AS120" s="105"/>
      <c r="AT120" s="105"/>
      <c r="AU120" s="105"/>
    </row>
    <row r="121" spans="1:47" outlineLevel="1" x14ac:dyDescent="0.15">
      <c r="A121" s="106">
        <v>101</v>
      </c>
      <c r="B121" s="110" t="s">
        <v>395</v>
      </c>
      <c r="C121" s="131" t="s">
        <v>396</v>
      </c>
      <c r="D121" s="112" t="s">
        <v>145</v>
      </c>
      <c r="E121" s="114">
        <v>1087.354</v>
      </c>
      <c r="F121" s="116"/>
      <c r="G121" s="116">
        <f t="shared" si="15"/>
        <v>0</v>
      </c>
      <c r="H121" s="116">
        <v>6.0000000000000002E-5</v>
      </c>
      <c r="I121" s="116">
        <f t="shared" si="16"/>
        <v>6.5240000000000006E-2</v>
      </c>
      <c r="J121" s="105"/>
      <c r="K121" s="105"/>
      <c r="L121" s="105"/>
      <c r="M121" s="105"/>
      <c r="N121" s="105"/>
      <c r="O121" s="105"/>
      <c r="P121" s="105"/>
      <c r="Q121" s="105"/>
      <c r="R121" s="105" t="s">
        <v>126</v>
      </c>
      <c r="S121" s="105"/>
      <c r="T121" s="105"/>
      <c r="U121" s="105"/>
      <c r="V121" s="105"/>
      <c r="W121" s="105"/>
      <c r="X121" s="105"/>
      <c r="Y121" s="105"/>
      <c r="Z121" s="105"/>
      <c r="AA121" s="105"/>
      <c r="AB121" s="105"/>
      <c r="AC121" s="105"/>
      <c r="AD121" s="105"/>
      <c r="AE121" s="105"/>
      <c r="AF121" s="105"/>
      <c r="AG121" s="105"/>
      <c r="AH121" s="105"/>
      <c r="AI121" s="105"/>
      <c r="AJ121" s="105"/>
      <c r="AK121" s="105"/>
      <c r="AL121" s="105"/>
      <c r="AM121" s="105"/>
      <c r="AN121" s="105"/>
      <c r="AO121" s="105"/>
      <c r="AP121" s="105"/>
      <c r="AQ121" s="105"/>
      <c r="AR121" s="105"/>
      <c r="AS121" s="105"/>
      <c r="AT121" s="105"/>
      <c r="AU121" s="105"/>
    </row>
    <row r="122" spans="1:47" outlineLevel="1" x14ac:dyDescent="0.15">
      <c r="A122" s="106">
        <v>102</v>
      </c>
      <c r="B122" s="110" t="s">
        <v>616</v>
      </c>
      <c r="C122" s="131" t="s">
        <v>617</v>
      </c>
      <c r="D122" s="112" t="s">
        <v>145</v>
      </c>
      <c r="E122" s="114">
        <v>156.00640000000001</v>
      </c>
      <c r="F122" s="116"/>
      <c r="G122" s="116">
        <f t="shared" si="15"/>
        <v>0</v>
      </c>
      <c r="H122" s="116">
        <v>5.1200000000000004E-3</v>
      </c>
      <c r="I122" s="116">
        <f t="shared" si="16"/>
        <v>0.79874999999999996</v>
      </c>
      <c r="J122" s="105"/>
      <c r="K122" s="105"/>
      <c r="L122" s="105"/>
      <c r="M122" s="105"/>
      <c r="N122" s="105"/>
      <c r="O122" s="105"/>
      <c r="P122" s="105"/>
      <c r="Q122" s="105"/>
      <c r="R122" s="105" t="s">
        <v>192</v>
      </c>
      <c r="S122" s="105"/>
      <c r="T122" s="105"/>
      <c r="U122" s="105"/>
      <c r="V122" s="105"/>
      <c r="W122" s="105"/>
      <c r="X122" s="105"/>
      <c r="Y122" s="105"/>
      <c r="Z122" s="105"/>
      <c r="AA122" s="105"/>
      <c r="AB122" s="105"/>
      <c r="AC122" s="105"/>
      <c r="AD122" s="105"/>
      <c r="AE122" s="105"/>
      <c r="AF122" s="105"/>
      <c r="AG122" s="105"/>
      <c r="AH122" s="105"/>
      <c r="AI122" s="105"/>
      <c r="AJ122" s="105"/>
      <c r="AK122" s="105"/>
      <c r="AL122" s="105"/>
      <c r="AM122" s="105"/>
      <c r="AN122" s="105"/>
      <c r="AO122" s="105"/>
      <c r="AP122" s="105"/>
      <c r="AQ122" s="105"/>
      <c r="AR122" s="105"/>
      <c r="AS122" s="105"/>
      <c r="AT122" s="105"/>
      <c r="AU122" s="105"/>
    </row>
    <row r="123" spans="1:47" outlineLevel="1" x14ac:dyDescent="0.15">
      <c r="A123" s="106">
        <v>103</v>
      </c>
      <c r="B123" s="110" t="s">
        <v>618</v>
      </c>
      <c r="C123" s="131" t="s">
        <v>791</v>
      </c>
      <c r="D123" s="112" t="s">
        <v>145</v>
      </c>
      <c r="E123" s="114">
        <v>1040.0830000000001</v>
      </c>
      <c r="F123" s="116"/>
      <c r="G123" s="116">
        <f t="shared" si="15"/>
        <v>0</v>
      </c>
      <c r="H123" s="116">
        <v>8.6400000000000001E-3</v>
      </c>
      <c r="I123" s="116">
        <f t="shared" si="16"/>
        <v>8.9863199999999992</v>
      </c>
      <c r="J123" s="105"/>
      <c r="K123" s="105"/>
      <c r="L123" s="105"/>
      <c r="M123" s="105"/>
      <c r="N123" s="105"/>
      <c r="O123" s="105"/>
      <c r="P123" s="105"/>
      <c r="Q123" s="105"/>
      <c r="R123" s="105" t="s">
        <v>192</v>
      </c>
      <c r="S123" s="105"/>
      <c r="T123" s="105"/>
      <c r="U123" s="105"/>
      <c r="V123" s="105"/>
      <c r="W123" s="105"/>
      <c r="X123" s="105"/>
      <c r="Y123" s="105"/>
      <c r="Z123" s="105"/>
      <c r="AA123" s="105"/>
      <c r="AB123" s="105"/>
      <c r="AC123" s="105"/>
      <c r="AD123" s="105"/>
      <c r="AE123" s="105"/>
      <c r="AF123" s="105"/>
      <c r="AG123" s="105"/>
      <c r="AH123" s="105"/>
      <c r="AI123" s="105"/>
      <c r="AJ123" s="105"/>
      <c r="AK123" s="105"/>
      <c r="AL123" s="105"/>
      <c r="AM123" s="105"/>
      <c r="AN123" s="105"/>
      <c r="AO123" s="105"/>
      <c r="AP123" s="105"/>
      <c r="AQ123" s="105"/>
      <c r="AR123" s="105"/>
      <c r="AS123" s="105"/>
      <c r="AT123" s="105"/>
      <c r="AU123" s="105"/>
    </row>
    <row r="124" spans="1:47" ht="22" outlineLevel="1" x14ac:dyDescent="0.15">
      <c r="A124" s="106">
        <v>104</v>
      </c>
      <c r="B124" s="110" t="s">
        <v>619</v>
      </c>
      <c r="C124" s="131" t="s">
        <v>620</v>
      </c>
      <c r="D124" s="112" t="s">
        <v>380</v>
      </c>
      <c r="E124" s="114">
        <v>5</v>
      </c>
      <c r="F124" s="116"/>
      <c r="G124" s="116">
        <f t="shared" si="15"/>
        <v>0</v>
      </c>
      <c r="H124" s="116">
        <v>0.84</v>
      </c>
      <c r="I124" s="116">
        <f t="shared" si="16"/>
        <v>4.2</v>
      </c>
      <c r="J124" s="105"/>
      <c r="K124" s="105"/>
      <c r="L124" s="105"/>
      <c r="M124" s="105"/>
      <c r="N124" s="105"/>
      <c r="O124" s="105"/>
      <c r="P124" s="105"/>
      <c r="Q124" s="105"/>
      <c r="R124" s="105" t="s">
        <v>126</v>
      </c>
      <c r="S124" s="105"/>
      <c r="T124" s="105"/>
      <c r="U124" s="105"/>
      <c r="V124" s="105"/>
      <c r="W124" s="105"/>
      <c r="X124" s="105"/>
      <c r="Y124" s="105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</row>
    <row r="125" spans="1:47" outlineLevel="1" x14ac:dyDescent="0.15">
      <c r="A125" s="106">
        <v>105</v>
      </c>
      <c r="B125" s="110" t="s">
        <v>621</v>
      </c>
      <c r="C125" s="131" t="s">
        <v>622</v>
      </c>
      <c r="D125" s="112" t="s">
        <v>174</v>
      </c>
      <c r="E125" s="114">
        <v>187.78</v>
      </c>
      <c r="F125" s="116"/>
      <c r="G125" s="116">
        <f t="shared" si="15"/>
        <v>0</v>
      </c>
      <c r="H125" s="116">
        <v>0.02</v>
      </c>
      <c r="I125" s="116">
        <f t="shared" si="16"/>
        <v>3.7555999999999998</v>
      </c>
      <c r="J125" s="105"/>
      <c r="K125" s="105"/>
      <c r="L125" s="105"/>
      <c r="M125" s="105"/>
      <c r="N125" s="105"/>
      <c r="O125" s="105"/>
      <c r="P125" s="105"/>
      <c r="Q125" s="105"/>
      <c r="R125" s="105" t="s">
        <v>126</v>
      </c>
      <c r="S125" s="105"/>
      <c r="T125" s="105"/>
      <c r="U125" s="105"/>
      <c r="V125" s="105"/>
      <c r="W125" s="105"/>
      <c r="X125" s="105"/>
      <c r="Y125" s="105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5"/>
      <c r="AP125" s="105"/>
      <c r="AQ125" s="105"/>
      <c r="AR125" s="105"/>
      <c r="AS125" s="105"/>
      <c r="AT125" s="105"/>
      <c r="AU125" s="105"/>
    </row>
    <row r="126" spans="1:47" outlineLevel="1" x14ac:dyDescent="0.15">
      <c r="A126" s="106">
        <v>106</v>
      </c>
      <c r="B126" s="110" t="s">
        <v>411</v>
      </c>
      <c r="C126" s="131" t="s">
        <v>412</v>
      </c>
      <c r="D126" s="112" t="s">
        <v>156</v>
      </c>
      <c r="E126" s="114">
        <v>4</v>
      </c>
      <c r="F126" s="116"/>
      <c r="G126" s="116">
        <f t="shared" si="15"/>
        <v>0</v>
      </c>
      <c r="H126" s="116">
        <v>1.0000000000000001E-5</v>
      </c>
      <c r="I126" s="116">
        <f t="shared" si="16"/>
        <v>4.0000000000000003E-5</v>
      </c>
      <c r="J126" s="105"/>
      <c r="K126" s="105"/>
      <c r="L126" s="105"/>
      <c r="M126" s="105"/>
      <c r="N126" s="105"/>
      <c r="O126" s="105"/>
      <c r="P126" s="105"/>
      <c r="Q126" s="105"/>
      <c r="R126" s="105" t="s">
        <v>126</v>
      </c>
      <c r="S126" s="105"/>
      <c r="T126" s="105"/>
      <c r="U126" s="105"/>
      <c r="V126" s="105"/>
      <c r="W126" s="105"/>
      <c r="X126" s="105"/>
      <c r="Y126" s="105"/>
      <c r="Z126" s="105"/>
      <c r="AA126" s="105"/>
      <c r="AB126" s="105"/>
      <c r="AC126" s="105"/>
      <c r="AD126" s="105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5"/>
      <c r="AP126" s="105"/>
      <c r="AQ126" s="105"/>
      <c r="AR126" s="105"/>
      <c r="AS126" s="105"/>
      <c r="AT126" s="105"/>
      <c r="AU126" s="105"/>
    </row>
    <row r="127" spans="1:47" outlineLevel="1" x14ac:dyDescent="0.15">
      <c r="A127" s="106">
        <v>107</v>
      </c>
      <c r="B127" s="110" t="s">
        <v>413</v>
      </c>
      <c r="C127" s="131" t="s">
        <v>623</v>
      </c>
      <c r="D127" s="112" t="s">
        <v>380</v>
      </c>
      <c r="E127" s="114">
        <v>4</v>
      </c>
      <c r="F127" s="116"/>
      <c r="G127" s="116">
        <f t="shared" si="15"/>
        <v>0</v>
      </c>
      <c r="H127" s="116">
        <v>0</v>
      </c>
      <c r="I127" s="116">
        <f t="shared" si="16"/>
        <v>0</v>
      </c>
      <c r="J127" s="105"/>
      <c r="K127" s="105"/>
      <c r="L127" s="105"/>
      <c r="M127" s="105"/>
      <c r="N127" s="105"/>
      <c r="O127" s="105"/>
      <c r="P127" s="105"/>
      <c r="Q127" s="105"/>
      <c r="R127" s="105" t="s">
        <v>126</v>
      </c>
      <c r="S127" s="105"/>
      <c r="T127" s="105"/>
      <c r="U127" s="105"/>
      <c r="V127" s="105"/>
      <c r="W127" s="105"/>
      <c r="X127" s="105"/>
      <c r="Y127" s="105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5"/>
      <c r="AP127" s="105"/>
      <c r="AQ127" s="105"/>
      <c r="AR127" s="105"/>
      <c r="AS127" s="105"/>
      <c r="AT127" s="105"/>
      <c r="AU127" s="105"/>
    </row>
    <row r="128" spans="1:47" outlineLevel="1" x14ac:dyDescent="0.15">
      <c r="A128" s="106">
        <v>108</v>
      </c>
      <c r="B128" s="110" t="s">
        <v>431</v>
      </c>
      <c r="C128" s="131" t="s">
        <v>432</v>
      </c>
      <c r="D128" s="112" t="s">
        <v>293</v>
      </c>
      <c r="E128" s="114">
        <v>100.374</v>
      </c>
      <c r="F128" s="116"/>
      <c r="G128" s="116">
        <f t="shared" si="15"/>
        <v>0</v>
      </c>
      <c r="H128" s="116">
        <v>0</v>
      </c>
      <c r="I128" s="116">
        <f t="shared" si="16"/>
        <v>0</v>
      </c>
      <c r="J128" s="105"/>
      <c r="K128" s="105"/>
      <c r="L128" s="105"/>
      <c r="M128" s="105"/>
      <c r="N128" s="105"/>
      <c r="O128" s="105"/>
      <c r="P128" s="105"/>
      <c r="Q128" s="105"/>
      <c r="R128" s="105" t="s">
        <v>126</v>
      </c>
      <c r="S128" s="105"/>
      <c r="T128" s="105"/>
      <c r="U128" s="105"/>
      <c r="V128" s="105"/>
      <c r="W128" s="105"/>
      <c r="X128" s="105"/>
      <c r="Y128" s="105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</row>
    <row r="129" spans="1:47" x14ac:dyDescent="0.15">
      <c r="A129" s="107" t="s">
        <v>121</v>
      </c>
      <c r="B129" s="111" t="s">
        <v>95</v>
      </c>
      <c r="C129" s="132" t="s">
        <v>96</v>
      </c>
      <c r="D129" s="113"/>
      <c r="E129" s="115"/>
      <c r="F129" s="117"/>
      <c r="G129" s="117">
        <f>SUM(G130:G135)</f>
        <v>0</v>
      </c>
      <c r="H129" s="117"/>
      <c r="I129" s="117">
        <f>SUM(I130:I135)</f>
        <v>0.59253000000000011</v>
      </c>
      <c r="R129" t="s">
        <v>122</v>
      </c>
    </row>
    <row r="130" spans="1:47" ht="22" outlineLevel="1" x14ac:dyDescent="0.15">
      <c r="A130" s="106">
        <v>109</v>
      </c>
      <c r="B130" s="110" t="s">
        <v>433</v>
      </c>
      <c r="C130" s="131" t="s">
        <v>434</v>
      </c>
      <c r="D130" s="112" t="s">
        <v>145</v>
      </c>
      <c r="E130" s="114">
        <v>17.100000000000001</v>
      </c>
      <c r="F130" s="116"/>
      <c r="G130" s="116">
        <f t="shared" ref="G130:G135" si="17">E130*F130</f>
        <v>0</v>
      </c>
      <c r="H130" s="116">
        <v>1.018E-2</v>
      </c>
      <c r="I130" s="116">
        <f t="shared" ref="I130:I135" si="18">ROUND(E130*H130,5)</f>
        <v>0.17408000000000001</v>
      </c>
      <c r="J130" s="105"/>
      <c r="K130" s="105"/>
      <c r="L130" s="105"/>
      <c r="M130" s="105"/>
      <c r="N130" s="105"/>
      <c r="O130" s="105"/>
      <c r="P130" s="105"/>
      <c r="Q130" s="105"/>
      <c r="R130" s="105" t="s">
        <v>175</v>
      </c>
      <c r="S130" s="105"/>
      <c r="T130" s="105"/>
      <c r="U130" s="105"/>
      <c r="V130" s="105"/>
      <c r="W130" s="105"/>
      <c r="X130" s="105"/>
      <c r="Y130" s="105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</row>
    <row r="131" spans="1:47" outlineLevel="1" x14ac:dyDescent="0.15">
      <c r="A131" s="106">
        <v>110</v>
      </c>
      <c r="B131" s="110" t="s">
        <v>439</v>
      </c>
      <c r="C131" s="131" t="s">
        <v>440</v>
      </c>
      <c r="D131" s="112" t="s">
        <v>145</v>
      </c>
      <c r="E131" s="114">
        <v>17.100000000000001</v>
      </c>
      <c r="F131" s="116"/>
      <c r="G131" s="116">
        <f t="shared" si="17"/>
        <v>0</v>
      </c>
      <c r="H131" s="116">
        <v>3.2599999999999999E-3</v>
      </c>
      <c r="I131" s="116">
        <f t="shared" si="18"/>
        <v>5.5750000000000001E-2</v>
      </c>
      <c r="J131" s="105"/>
      <c r="K131" s="105"/>
      <c r="L131" s="105"/>
      <c r="M131" s="105"/>
      <c r="N131" s="105"/>
      <c r="O131" s="105"/>
      <c r="P131" s="105"/>
      <c r="Q131" s="105"/>
      <c r="R131" s="105" t="s">
        <v>126</v>
      </c>
      <c r="S131" s="105"/>
      <c r="T131" s="105"/>
      <c r="U131" s="105"/>
      <c r="V131" s="105"/>
      <c r="W131" s="105"/>
      <c r="X131" s="105"/>
      <c r="Y131" s="105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</row>
    <row r="132" spans="1:47" outlineLevel="1" x14ac:dyDescent="0.15">
      <c r="A132" s="106">
        <v>111</v>
      </c>
      <c r="B132" s="110" t="s">
        <v>443</v>
      </c>
      <c r="C132" s="131" t="s">
        <v>624</v>
      </c>
      <c r="D132" s="112" t="s">
        <v>145</v>
      </c>
      <c r="E132" s="114">
        <v>18.809999999999999</v>
      </c>
      <c r="F132" s="116"/>
      <c r="G132" s="116">
        <f t="shared" si="17"/>
        <v>0</v>
      </c>
      <c r="H132" s="116">
        <v>1.9199999999999998E-2</v>
      </c>
      <c r="I132" s="116">
        <f t="shared" si="18"/>
        <v>0.36115000000000003</v>
      </c>
      <c r="J132" s="105"/>
      <c r="K132" s="105"/>
      <c r="L132" s="105"/>
      <c r="M132" s="105"/>
      <c r="N132" s="105"/>
      <c r="O132" s="105"/>
      <c r="P132" s="105"/>
      <c r="Q132" s="105"/>
      <c r="R132" s="105" t="s">
        <v>192</v>
      </c>
      <c r="S132" s="105"/>
      <c r="T132" s="105"/>
      <c r="U132" s="105"/>
      <c r="V132" s="105"/>
      <c r="W132" s="105"/>
      <c r="X132" s="105"/>
      <c r="Y132" s="105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</row>
    <row r="133" spans="1:47" outlineLevel="1" x14ac:dyDescent="0.15">
      <c r="A133" s="106">
        <v>112</v>
      </c>
      <c r="B133" s="110" t="s">
        <v>445</v>
      </c>
      <c r="C133" s="131" t="s">
        <v>446</v>
      </c>
      <c r="D133" s="112" t="s">
        <v>145</v>
      </c>
      <c r="E133" s="114">
        <v>17.100000000000001</v>
      </c>
      <c r="F133" s="116"/>
      <c r="G133" s="116">
        <f t="shared" si="17"/>
        <v>0</v>
      </c>
      <c r="H133" s="116">
        <v>0</v>
      </c>
      <c r="I133" s="116">
        <f t="shared" si="18"/>
        <v>0</v>
      </c>
      <c r="J133" s="105"/>
      <c r="K133" s="105"/>
      <c r="L133" s="105"/>
      <c r="M133" s="105"/>
      <c r="N133" s="105"/>
      <c r="O133" s="105"/>
      <c r="P133" s="105"/>
      <c r="Q133" s="105"/>
      <c r="R133" s="105" t="s">
        <v>126</v>
      </c>
      <c r="S133" s="105"/>
      <c r="T133" s="105"/>
      <c r="U133" s="105"/>
      <c r="V133" s="105"/>
      <c r="W133" s="105"/>
      <c r="X133" s="105"/>
      <c r="Y133" s="105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</row>
    <row r="134" spans="1:47" outlineLevel="1" x14ac:dyDescent="0.15">
      <c r="A134" s="106">
        <v>113</v>
      </c>
      <c r="B134" s="110" t="s">
        <v>447</v>
      </c>
      <c r="C134" s="131" t="s">
        <v>448</v>
      </c>
      <c r="D134" s="112" t="s">
        <v>174</v>
      </c>
      <c r="E134" s="114">
        <v>38.799999999999997</v>
      </c>
      <c r="F134" s="116"/>
      <c r="G134" s="116">
        <f t="shared" si="17"/>
        <v>0</v>
      </c>
      <c r="H134" s="116">
        <v>4.0000000000000003E-5</v>
      </c>
      <c r="I134" s="116">
        <f t="shared" si="18"/>
        <v>1.5499999999999999E-3</v>
      </c>
      <c r="J134" s="105"/>
      <c r="K134" s="105"/>
      <c r="L134" s="105"/>
      <c r="M134" s="105"/>
      <c r="N134" s="105"/>
      <c r="O134" s="105"/>
      <c r="P134" s="105"/>
      <c r="Q134" s="105"/>
      <c r="R134" s="105" t="s">
        <v>126</v>
      </c>
      <c r="S134" s="105"/>
      <c r="T134" s="105"/>
      <c r="U134" s="105"/>
      <c r="V134" s="105"/>
      <c r="W134" s="105"/>
      <c r="X134" s="105"/>
      <c r="Y134" s="105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</row>
    <row r="135" spans="1:47" outlineLevel="1" x14ac:dyDescent="0.15">
      <c r="A135" s="106">
        <v>114</v>
      </c>
      <c r="B135" s="110" t="s">
        <v>449</v>
      </c>
      <c r="C135" s="131" t="s">
        <v>450</v>
      </c>
      <c r="D135" s="112" t="s">
        <v>293</v>
      </c>
      <c r="E135" s="114">
        <v>0.59199999999999997</v>
      </c>
      <c r="F135" s="116"/>
      <c r="G135" s="116">
        <f t="shared" si="17"/>
        <v>0</v>
      </c>
      <c r="H135" s="116">
        <v>0</v>
      </c>
      <c r="I135" s="116">
        <f t="shared" si="18"/>
        <v>0</v>
      </c>
      <c r="J135" s="105"/>
      <c r="K135" s="105"/>
      <c r="L135" s="105"/>
      <c r="M135" s="105"/>
      <c r="N135" s="105"/>
      <c r="O135" s="105"/>
      <c r="P135" s="105"/>
      <c r="Q135" s="105"/>
      <c r="R135" s="105" t="s">
        <v>126</v>
      </c>
      <c r="S135" s="105"/>
      <c r="T135" s="105"/>
      <c r="U135" s="105"/>
      <c r="V135" s="105"/>
      <c r="W135" s="105"/>
      <c r="X135" s="105"/>
      <c r="Y135" s="105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  <c r="AU135" s="105"/>
    </row>
    <row r="136" spans="1:47" x14ac:dyDescent="0.15">
      <c r="A136" s="107" t="s">
        <v>121</v>
      </c>
      <c r="B136" s="111" t="s">
        <v>97</v>
      </c>
      <c r="C136" s="132" t="s">
        <v>98</v>
      </c>
      <c r="D136" s="113"/>
      <c r="E136" s="115"/>
      <c r="F136" s="117"/>
      <c r="G136" s="117">
        <f>SUM(G137:G142)</f>
        <v>0</v>
      </c>
      <c r="H136" s="117"/>
      <c r="I136" s="117">
        <f>SUM(I137:I142)</f>
        <v>11.600380000000001</v>
      </c>
      <c r="R136" t="s">
        <v>122</v>
      </c>
    </row>
    <row r="137" spans="1:47" outlineLevel="1" x14ac:dyDescent="0.15">
      <c r="A137" s="106">
        <v>115</v>
      </c>
      <c r="B137" s="110" t="s">
        <v>451</v>
      </c>
      <c r="C137" s="131" t="s">
        <v>452</v>
      </c>
      <c r="D137" s="112" t="s">
        <v>145</v>
      </c>
      <c r="E137" s="114">
        <v>1030.29</v>
      </c>
      <c r="F137" s="116"/>
      <c r="G137" s="116">
        <f t="shared" ref="G137:G142" si="19">E137*F137</f>
        <v>0</v>
      </c>
      <c r="H137" s="116">
        <v>0</v>
      </c>
      <c r="I137" s="116">
        <f t="shared" ref="I137:I142" si="20">ROUND(E137*H137,5)</f>
        <v>0</v>
      </c>
      <c r="J137" s="105"/>
      <c r="K137" s="105"/>
      <c r="L137" s="105"/>
      <c r="M137" s="105"/>
      <c r="N137" s="105"/>
      <c r="O137" s="105"/>
      <c r="P137" s="105"/>
      <c r="Q137" s="105"/>
      <c r="R137" s="105" t="s">
        <v>126</v>
      </c>
      <c r="S137" s="105"/>
      <c r="T137" s="105"/>
      <c r="U137" s="105"/>
      <c r="V137" s="105"/>
      <c r="W137" s="105"/>
      <c r="X137" s="105"/>
      <c r="Y137" s="105"/>
      <c r="Z137" s="105"/>
      <c r="AA137" s="105"/>
      <c r="AB137" s="105"/>
      <c r="AC137" s="105"/>
      <c r="AD137" s="105"/>
      <c r="AE137" s="105"/>
      <c r="AF137" s="105"/>
      <c r="AG137" s="105"/>
      <c r="AH137" s="105"/>
      <c r="AI137" s="105"/>
      <c r="AJ137" s="105"/>
      <c r="AK137" s="105"/>
      <c r="AL137" s="105"/>
      <c r="AM137" s="105"/>
      <c r="AN137" s="105"/>
      <c r="AO137" s="105"/>
      <c r="AP137" s="105"/>
      <c r="AQ137" s="105"/>
      <c r="AR137" s="105"/>
      <c r="AS137" s="105"/>
      <c r="AT137" s="105"/>
      <c r="AU137" s="105"/>
    </row>
    <row r="138" spans="1:47" ht="22" outlineLevel="1" x14ac:dyDescent="0.15">
      <c r="A138" s="106">
        <v>116</v>
      </c>
      <c r="B138" s="110" t="s">
        <v>453</v>
      </c>
      <c r="C138" s="131" t="s">
        <v>454</v>
      </c>
      <c r="D138" s="112" t="s">
        <v>174</v>
      </c>
      <c r="E138" s="114">
        <v>91.68</v>
      </c>
      <c r="F138" s="116"/>
      <c r="G138" s="116">
        <f t="shared" si="19"/>
        <v>0</v>
      </c>
      <c r="H138" s="116">
        <v>8.0000000000000007E-5</v>
      </c>
      <c r="I138" s="116">
        <f t="shared" si="20"/>
        <v>7.3299999999999997E-3</v>
      </c>
      <c r="J138" s="105"/>
      <c r="K138" s="105"/>
      <c r="L138" s="105"/>
      <c r="M138" s="105"/>
      <c r="N138" s="105"/>
      <c r="O138" s="105"/>
      <c r="P138" s="105"/>
      <c r="Q138" s="105"/>
      <c r="R138" s="105" t="s">
        <v>126</v>
      </c>
      <c r="S138" s="105"/>
      <c r="T138" s="105"/>
      <c r="U138" s="105"/>
      <c r="V138" s="105"/>
      <c r="W138" s="105"/>
      <c r="X138" s="105"/>
      <c r="Y138" s="105"/>
      <c r="Z138" s="105"/>
      <c r="AA138" s="105"/>
      <c r="AB138" s="105"/>
      <c r="AC138" s="105"/>
      <c r="AD138" s="105"/>
      <c r="AE138" s="105"/>
      <c r="AF138" s="105"/>
      <c r="AG138" s="105"/>
      <c r="AH138" s="105"/>
      <c r="AI138" s="105"/>
      <c r="AJ138" s="105"/>
      <c r="AK138" s="105"/>
      <c r="AL138" s="105"/>
      <c r="AM138" s="105"/>
      <c r="AN138" s="105"/>
      <c r="AO138" s="105"/>
      <c r="AP138" s="105"/>
      <c r="AQ138" s="105"/>
      <c r="AR138" s="105"/>
      <c r="AS138" s="105"/>
      <c r="AT138" s="105"/>
      <c r="AU138" s="105"/>
    </row>
    <row r="139" spans="1:47" ht="22" outlineLevel="1" x14ac:dyDescent="0.15">
      <c r="A139" s="106">
        <v>117</v>
      </c>
      <c r="B139" s="110" t="s">
        <v>455</v>
      </c>
      <c r="C139" s="131" t="s">
        <v>456</v>
      </c>
      <c r="D139" s="112" t="s">
        <v>145</v>
      </c>
      <c r="E139" s="114">
        <v>1030.29</v>
      </c>
      <c r="F139" s="116"/>
      <c r="G139" s="116">
        <f t="shared" si="19"/>
        <v>0</v>
      </c>
      <c r="H139" s="116">
        <v>2.5000000000000001E-4</v>
      </c>
      <c r="I139" s="116">
        <f t="shared" si="20"/>
        <v>0.25757000000000002</v>
      </c>
      <c r="J139" s="105"/>
      <c r="K139" s="105"/>
      <c r="L139" s="105"/>
      <c r="M139" s="105"/>
      <c r="N139" s="105"/>
      <c r="O139" s="105"/>
      <c r="P139" s="105"/>
      <c r="Q139" s="105"/>
      <c r="R139" s="105" t="s">
        <v>126</v>
      </c>
      <c r="S139" s="105"/>
      <c r="T139" s="105"/>
      <c r="U139" s="105"/>
      <c r="V139" s="105"/>
      <c r="W139" s="105"/>
      <c r="X139" s="105"/>
      <c r="Y139" s="105"/>
      <c r="Z139" s="105"/>
      <c r="AA139" s="105"/>
      <c r="AB139" s="105"/>
      <c r="AC139" s="105"/>
      <c r="AD139" s="105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5"/>
      <c r="AP139" s="105"/>
      <c r="AQ139" s="105"/>
      <c r="AR139" s="105"/>
      <c r="AS139" s="105"/>
      <c r="AT139" s="105"/>
      <c r="AU139" s="105"/>
    </row>
    <row r="140" spans="1:47" outlineLevel="1" x14ac:dyDescent="0.15">
      <c r="A140" s="106">
        <v>118</v>
      </c>
      <c r="B140" s="110" t="s">
        <v>625</v>
      </c>
      <c r="C140" s="131" t="s">
        <v>458</v>
      </c>
      <c r="D140" s="112" t="s">
        <v>145</v>
      </c>
      <c r="E140" s="114">
        <v>1133.319</v>
      </c>
      <c r="F140" s="116"/>
      <c r="G140" s="116">
        <f t="shared" si="19"/>
        <v>0</v>
      </c>
      <c r="H140" s="116">
        <v>0.01</v>
      </c>
      <c r="I140" s="116">
        <f t="shared" si="20"/>
        <v>11.33319</v>
      </c>
      <c r="J140" s="105"/>
      <c r="K140" s="105"/>
      <c r="L140" s="105"/>
      <c r="M140" s="105"/>
      <c r="N140" s="105"/>
      <c r="O140" s="105"/>
      <c r="P140" s="105"/>
      <c r="Q140" s="105"/>
      <c r="R140" s="105" t="s">
        <v>192</v>
      </c>
      <c r="S140" s="105"/>
      <c r="T140" s="105"/>
      <c r="U140" s="105"/>
      <c r="V140" s="105"/>
      <c r="W140" s="105"/>
      <c r="X140" s="105"/>
      <c r="Y140" s="105"/>
      <c r="Z140" s="105"/>
      <c r="AA140" s="105"/>
      <c r="AB140" s="105"/>
      <c r="AC140" s="105"/>
      <c r="AD140" s="105"/>
      <c r="AE140" s="105"/>
      <c r="AF140" s="105"/>
      <c r="AG140" s="105"/>
      <c r="AH140" s="105"/>
      <c r="AI140" s="105"/>
      <c r="AJ140" s="105"/>
      <c r="AK140" s="105"/>
      <c r="AL140" s="105"/>
      <c r="AM140" s="105"/>
      <c r="AN140" s="105"/>
      <c r="AO140" s="105"/>
      <c r="AP140" s="105"/>
      <c r="AQ140" s="105"/>
      <c r="AR140" s="105"/>
      <c r="AS140" s="105"/>
      <c r="AT140" s="105"/>
      <c r="AU140" s="105"/>
    </row>
    <row r="141" spans="1:47" outlineLevel="1" x14ac:dyDescent="0.15">
      <c r="A141" s="106">
        <v>119</v>
      </c>
      <c r="B141" s="110" t="s">
        <v>459</v>
      </c>
      <c r="C141" s="131" t="s">
        <v>460</v>
      </c>
      <c r="D141" s="112" t="s">
        <v>174</v>
      </c>
      <c r="E141" s="114">
        <v>6.2</v>
      </c>
      <c r="F141" s="116"/>
      <c r="G141" s="116">
        <f t="shared" si="19"/>
        <v>0</v>
      </c>
      <c r="H141" s="116">
        <v>3.6999999999999999E-4</v>
      </c>
      <c r="I141" s="116">
        <f t="shared" si="20"/>
        <v>2.2899999999999999E-3</v>
      </c>
      <c r="J141" s="105"/>
      <c r="K141" s="105"/>
      <c r="L141" s="105"/>
      <c r="M141" s="105"/>
      <c r="N141" s="105"/>
      <c r="O141" s="105"/>
      <c r="P141" s="105"/>
      <c r="Q141" s="105"/>
      <c r="R141" s="105" t="s">
        <v>126</v>
      </c>
      <c r="S141" s="105"/>
      <c r="T141" s="105"/>
      <c r="U141" s="105"/>
      <c r="V141" s="105"/>
      <c r="W141" s="105"/>
      <c r="X141" s="105"/>
      <c r="Y141" s="105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</row>
    <row r="142" spans="1:47" outlineLevel="1" x14ac:dyDescent="0.15">
      <c r="A142" s="106">
        <v>120</v>
      </c>
      <c r="B142" s="110" t="s">
        <v>461</v>
      </c>
      <c r="C142" s="131" t="s">
        <v>462</v>
      </c>
      <c r="D142" s="112" t="s">
        <v>293</v>
      </c>
      <c r="E142" s="114">
        <v>11.6</v>
      </c>
      <c r="F142" s="116"/>
      <c r="G142" s="116">
        <f t="shared" si="19"/>
        <v>0</v>
      </c>
      <c r="H142" s="116">
        <v>0</v>
      </c>
      <c r="I142" s="116">
        <f t="shared" si="20"/>
        <v>0</v>
      </c>
      <c r="J142" s="105"/>
      <c r="K142" s="105"/>
      <c r="L142" s="105"/>
      <c r="M142" s="105"/>
      <c r="N142" s="105"/>
      <c r="O142" s="105"/>
      <c r="P142" s="105"/>
      <c r="Q142" s="105"/>
      <c r="R142" s="105" t="s">
        <v>126</v>
      </c>
      <c r="S142" s="105"/>
      <c r="T142" s="105"/>
      <c r="U142" s="105"/>
      <c r="V142" s="105"/>
      <c r="W142" s="105"/>
      <c r="X142" s="105"/>
      <c r="Y142" s="105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</row>
    <row r="143" spans="1:47" x14ac:dyDescent="0.15">
      <c r="A143" s="107" t="s">
        <v>121</v>
      </c>
      <c r="B143" s="111" t="s">
        <v>101</v>
      </c>
      <c r="C143" s="132" t="s">
        <v>102</v>
      </c>
      <c r="D143" s="113"/>
      <c r="E143" s="115"/>
      <c r="F143" s="117"/>
      <c r="G143" s="117">
        <f>SUM(G144:G148)</f>
        <v>0</v>
      </c>
      <c r="H143" s="117"/>
      <c r="I143" s="117">
        <f>SUM(I144:I148)</f>
        <v>1.5253000000000001</v>
      </c>
      <c r="R143" t="s">
        <v>122</v>
      </c>
    </row>
    <row r="144" spans="1:47" outlineLevel="1" x14ac:dyDescent="0.15">
      <c r="A144" s="106">
        <v>121</v>
      </c>
      <c r="B144" s="110" t="s">
        <v>471</v>
      </c>
      <c r="C144" s="131" t="s">
        <v>472</v>
      </c>
      <c r="D144" s="112" t="s">
        <v>145</v>
      </c>
      <c r="E144" s="114">
        <v>81.92</v>
      </c>
      <c r="F144" s="116"/>
      <c r="G144" s="116">
        <f t="shared" ref="G144:G148" si="21">E144*F144</f>
        <v>0</v>
      </c>
      <c r="H144" s="116">
        <v>2.1000000000000001E-4</v>
      </c>
      <c r="I144" s="116">
        <f>ROUND(E144*H144,5)</f>
        <v>1.72E-2</v>
      </c>
      <c r="J144" s="105"/>
      <c r="K144" s="105"/>
      <c r="L144" s="105"/>
      <c r="M144" s="105"/>
      <c r="N144" s="105"/>
      <c r="O144" s="105"/>
      <c r="P144" s="105"/>
      <c r="Q144" s="105"/>
      <c r="R144" s="105" t="s">
        <v>126</v>
      </c>
      <c r="S144" s="105"/>
      <c r="T144" s="105"/>
      <c r="U144" s="105"/>
      <c r="V144" s="105"/>
      <c r="W144" s="105"/>
      <c r="X144" s="105"/>
      <c r="Y144" s="105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</row>
    <row r="145" spans="1:47" outlineLevel="1" x14ac:dyDescent="0.15">
      <c r="A145" s="106">
        <v>122</v>
      </c>
      <c r="B145" s="110" t="s">
        <v>473</v>
      </c>
      <c r="C145" s="131" t="s">
        <v>474</v>
      </c>
      <c r="D145" s="112" t="s">
        <v>145</v>
      </c>
      <c r="E145" s="114">
        <v>81.92</v>
      </c>
      <c r="F145" s="116"/>
      <c r="G145" s="116">
        <f t="shared" si="21"/>
        <v>0</v>
      </c>
      <c r="H145" s="116">
        <v>3.81E-3</v>
      </c>
      <c r="I145" s="116">
        <f>ROUND(E145*H145,5)</f>
        <v>0.31212000000000001</v>
      </c>
      <c r="J145" s="105"/>
      <c r="K145" s="105"/>
      <c r="L145" s="105"/>
      <c r="M145" s="105"/>
      <c r="N145" s="105"/>
      <c r="O145" s="105"/>
      <c r="P145" s="105"/>
      <c r="Q145" s="105"/>
      <c r="R145" s="105" t="s">
        <v>126</v>
      </c>
      <c r="S145" s="105"/>
      <c r="T145" s="105"/>
      <c r="U145" s="105"/>
      <c r="V145" s="105"/>
      <c r="W145" s="105"/>
      <c r="X145" s="105"/>
      <c r="Y145" s="105"/>
      <c r="Z145" s="105"/>
      <c r="AA145" s="105"/>
      <c r="AB145" s="105"/>
      <c r="AC145" s="105"/>
      <c r="AD145" s="105"/>
      <c r="AE145" s="105"/>
      <c r="AF145" s="105"/>
      <c r="AG145" s="105"/>
      <c r="AH145" s="105"/>
      <c r="AI145" s="105"/>
      <c r="AJ145" s="105"/>
      <c r="AK145" s="105"/>
      <c r="AL145" s="105"/>
      <c r="AM145" s="105"/>
      <c r="AN145" s="105"/>
      <c r="AO145" s="105"/>
      <c r="AP145" s="105"/>
      <c r="AQ145" s="105"/>
      <c r="AR145" s="105"/>
      <c r="AS145" s="105"/>
      <c r="AT145" s="105"/>
      <c r="AU145" s="105"/>
    </row>
    <row r="146" spans="1:47" outlineLevel="1" x14ac:dyDescent="0.15">
      <c r="A146" s="106">
        <v>123</v>
      </c>
      <c r="B146" s="110" t="s">
        <v>475</v>
      </c>
      <c r="C146" s="131" t="s">
        <v>476</v>
      </c>
      <c r="D146" s="112" t="s">
        <v>145</v>
      </c>
      <c r="E146" s="114">
        <v>87.654399999999995</v>
      </c>
      <c r="F146" s="116"/>
      <c r="G146" s="116">
        <f t="shared" si="21"/>
        <v>0</v>
      </c>
      <c r="H146" s="116">
        <v>1.3599999999999999E-2</v>
      </c>
      <c r="I146" s="116">
        <f>ROUND(E146*H146,5)</f>
        <v>1.1920999999999999</v>
      </c>
      <c r="J146" s="105"/>
      <c r="K146" s="105"/>
      <c r="L146" s="105"/>
      <c r="M146" s="105"/>
      <c r="N146" s="105"/>
      <c r="O146" s="105"/>
      <c r="P146" s="105"/>
      <c r="Q146" s="105"/>
      <c r="R146" s="105" t="s">
        <v>192</v>
      </c>
      <c r="S146" s="105"/>
      <c r="T146" s="105"/>
      <c r="U146" s="105"/>
      <c r="V146" s="105"/>
      <c r="W146" s="105"/>
      <c r="X146" s="105"/>
      <c r="Y146" s="105"/>
      <c r="Z146" s="105"/>
      <c r="AA146" s="105"/>
      <c r="AB146" s="105"/>
      <c r="AC146" s="105"/>
      <c r="AD146" s="105"/>
      <c r="AE146" s="105"/>
      <c r="AF146" s="105"/>
      <c r="AG146" s="105"/>
      <c r="AH146" s="105"/>
      <c r="AI146" s="105"/>
      <c r="AJ146" s="105"/>
      <c r="AK146" s="105"/>
      <c r="AL146" s="105"/>
      <c r="AM146" s="105"/>
      <c r="AN146" s="105"/>
      <c r="AO146" s="105"/>
      <c r="AP146" s="105"/>
      <c r="AQ146" s="105"/>
      <c r="AR146" s="105"/>
      <c r="AS146" s="105"/>
      <c r="AT146" s="105"/>
      <c r="AU146" s="105"/>
    </row>
    <row r="147" spans="1:47" outlineLevel="1" x14ac:dyDescent="0.15">
      <c r="A147" s="106">
        <v>124</v>
      </c>
      <c r="B147" s="110" t="s">
        <v>477</v>
      </c>
      <c r="C147" s="131" t="s">
        <v>478</v>
      </c>
      <c r="D147" s="112" t="s">
        <v>174</v>
      </c>
      <c r="E147" s="114">
        <v>38.799999999999997</v>
      </c>
      <c r="F147" s="116"/>
      <c r="G147" s="116">
        <f t="shared" si="21"/>
        <v>0</v>
      </c>
      <c r="H147" s="116">
        <v>1E-4</v>
      </c>
      <c r="I147" s="116">
        <f>ROUND(E147*H147,5)</f>
        <v>3.8800000000000002E-3</v>
      </c>
      <c r="J147" s="105"/>
      <c r="K147" s="105"/>
      <c r="L147" s="105"/>
      <c r="M147" s="105"/>
      <c r="N147" s="105"/>
      <c r="O147" s="105"/>
      <c r="P147" s="105"/>
      <c r="Q147" s="105"/>
      <c r="R147" s="105" t="s">
        <v>126</v>
      </c>
      <c r="S147" s="105"/>
      <c r="T147" s="105"/>
      <c r="U147" s="105"/>
      <c r="V147" s="105"/>
      <c r="W147" s="105"/>
      <c r="X147" s="105"/>
      <c r="Y147" s="105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</row>
    <row r="148" spans="1:47" outlineLevel="1" x14ac:dyDescent="0.15">
      <c r="A148" s="106">
        <v>125</v>
      </c>
      <c r="B148" s="110" t="s">
        <v>481</v>
      </c>
      <c r="C148" s="131" t="s">
        <v>482</v>
      </c>
      <c r="D148" s="112" t="s">
        <v>293</v>
      </c>
      <c r="E148" s="114">
        <v>1.5249999999999999</v>
      </c>
      <c r="F148" s="116"/>
      <c r="G148" s="116">
        <f t="shared" si="21"/>
        <v>0</v>
      </c>
      <c r="H148" s="116">
        <v>0</v>
      </c>
      <c r="I148" s="116">
        <f>ROUND(E148*H148,5)</f>
        <v>0</v>
      </c>
      <c r="J148" s="105"/>
      <c r="K148" s="105"/>
      <c r="L148" s="105"/>
      <c r="M148" s="105"/>
      <c r="N148" s="105"/>
      <c r="O148" s="105"/>
      <c r="P148" s="105"/>
      <c r="Q148" s="105"/>
      <c r="R148" s="105" t="s">
        <v>126</v>
      </c>
      <c r="S148" s="105"/>
      <c r="T148" s="105"/>
      <c r="U148" s="105"/>
      <c r="V148" s="105"/>
      <c r="W148" s="105"/>
      <c r="X148" s="105"/>
      <c r="Y148" s="105"/>
      <c r="Z148" s="105"/>
      <c r="AA148" s="105"/>
      <c r="AB148" s="105"/>
      <c r="AC148" s="105"/>
      <c r="AD148" s="105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5"/>
      <c r="AP148" s="105"/>
      <c r="AQ148" s="105"/>
      <c r="AR148" s="105"/>
      <c r="AS148" s="105"/>
      <c r="AT148" s="105"/>
      <c r="AU148" s="105"/>
    </row>
    <row r="149" spans="1:47" x14ac:dyDescent="0.15">
      <c r="A149" s="107" t="s">
        <v>121</v>
      </c>
      <c r="B149" s="111" t="s">
        <v>103</v>
      </c>
      <c r="C149" s="132" t="s">
        <v>104</v>
      </c>
      <c r="D149" s="113"/>
      <c r="E149" s="115"/>
      <c r="F149" s="117"/>
      <c r="G149" s="117">
        <f>SUM(G150:G151)</f>
        <v>0</v>
      </c>
      <c r="H149" s="117"/>
      <c r="I149" s="117">
        <f>SUM(I150:I151)</f>
        <v>0.62263000000000002</v>
      </c>
      <c r="R149" t="s">
        <v>122</v>
      </c>
    </row>
    <row r="150" spans="1:47" outlineLevel="1" x14ac:dyDescent="0.15">
      <c r="A150" s="106">
        <v>126</v>
      </c>
      <c r="B150" s="110" t="s">
        <v>626</v>
      </c>
      <c r="C150" s="131" t="s">
        <v>627</v>
      </c>
      <c r="D150" s="112" t="s">
        <v>145</v>
      </c>
      <c r="E150" s="114">
        <v>1945.7</v>
      </c>
      <c r="F150" s="116"/>
      <c r="G150" s="116">
        <f t="shared" ref="G150:G151" si="22">E150*F150</f>
        <v>0</v>
      </c>
      <c r="H150" s="116">
        <v>8.0000000000000007E-5</v>
      </c>
      <c r="I150" s="116">
        <f>ROUND(E150*H150,5)</f>
        <v>0.15565999999999999</v>
      </c>
      <c r="J150" s="105"/>
      <c r="K150" s="105"/>
      <c r="L150" s="105"/>
      <c r="M150" s="105"/>
      <c r="N150" s="105"/>
      <c r="O150" s="105"/>
      <c r="P150" s="105"/>
      <c r="Q150" s="105"/>
      <c r="R150" s="105" t="s">
        <v>126</v>
      </c>
      <c r="S150" s="105"/>
      <c r="T150" s="105"/>
      <c r="U150" s="105"/>
      <c r="V150" s="105"/>
      <c r="W150" s="105"/>
      <c r="X150" s="105"/>
      <c r="Y150" s="105"/>
      <c r="Z150" s="105"/>
      <c r="AA150" s="105"/>
      <c r="AB150" s="105"/>
      <c r="AC150" s="105"/>
      <c r="AD150" s="105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5"/>
      <c r="AP150" s="105"/>
      <c r="AQ150" s="105"/>
      <c r="AR150" s="105"/>
      <c r="AS150" s="105"/>
      <c r="AT150" s="105"/>
      <c r="AU150" s="105"/>
    </row>
    <row r="151" spans="1:47" outlineLevel="1" x14ac:dyDescent="0.15">
      <c r="A151" s="106">
        <v>127</v>
      </c>
      <c r="B151" s="110" t="s">
        <v>483</v>
      </c>
      <c r="C151" s="131" t="s">
        <v>484</v>
      </c>
      <c r="D151" s="112" t="s">
        <v>145</v>
      </c>
      <c r="E151" s="114">
        <v>1945.7</v>
      </c>
      <c r="F151" s="116"/>
      <c r="G151" s="116">
        <f t="shared" si="22"/>
        <v>0</v>
      </c>
      <c r="H151" s="116">
        <v>2.4000000000000001E-4</v>
      </c>
      <c r="I151" s="116">
        <f>ROUND(E151*H151,5)</f>
        <v>0.46697</v>
      </c>
      <c r="J151" s="105"/>
      <c r="K151" s="105"/>
      <c r="L151" s="105"/>
      <c r="M151" s="105"/>
      <c r="N151" s="105"/>
      <c r="O151" s="105"/>
      <c r="P151" s="105"/>
      <c r="Q151" s="105"/>
      <c r="R151" s="105" t="s">
        <v>126</v>
      </c>
      <c r="S151" s="105"/>
      <c r="T151" s="105"/>
      <c r="U151" s="105"/>
      <c r="V151" s="105"/>
      <c r="W151" s="105"/>
      <c r="X151" s="105"/>
      <c r="Y151" s="105"/>
      <c r="Z151" s="105"/>
      <c r="AA151" s="105"/>
      <c r="AB151" s="105"/>
      <c r="AC151" s="105"/>
      <c r="AD151" s="105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5"/>
      <c r="AP151" s="105"/>
      <c r="AQ151" s="105"/>
      <c r="AR151" s="105"/>
      <c r="AS151" s="105"/>
      <c r="AT151" s="105"/>
      <c r="AU151" s="105"/>
    </row>
    <row r="152" spans="1:47" outlineLevel="1" x14ac:dyDescent="0.15">
      <c r="A152" s="106"/>
      <c r="B152" s="110"/>
      <c r="C152" s="131" t="s">
        <v>1105</v>
      </c>
      <c r="D152" s="112" t="s">
        <v>145</v>
      </c>
      <c r="E152" s="114">
        <f>1945.7-380</f>
        <v>1565.7</v>
      </c>
      <c r="F152" s="116"/>
      <c r="G152" s="116">
        <f t="shared" ref="G152" si="23">E152*F152</f>
        <v>0</v>
      </c>
      <c r="H152" s="116">
        <v>2.4000000000000001E-4</v>
      </c>
      <c r="I152" s="116">
        <f>ROUND(E152*H152,5)</f>
        <v>0.37576999999999999</v>
      </c>
      <c r="J152" s="105"/>
      <c r="K152" s="105"/>
      <c r="L152" s="105"/>
      <c r="M152" s="105"/>
      <c r="N152" s="105"/>
      <c r="O152" s="105"/>
      <c r="P152" s="105"/>
      <c r="Q152" s="105"/>
      <c r="R152" s="105"/>
      <c r="S152" s="105"/>
      <c r="T152" s="105"/>
      <c r="U152" s="105"/>
      <c r="V152" s="105"/>
      <c r="W152" s="105"/>
      <c r="X152" s="105"/>
      <c r="Y152" s="105"/>
      <c r="Z152" s="105"/>
      <c r="AA152" s="105"/>
      <c r="AB152" s="105"/>
      <c r="AC152" s="105"/>
      <c r="AD152" s="105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</row>
    <row r="153" spans="1:47" x14ac:dyDescent="0.15">
      <c r="A153" s="107" t="s">
        <v>121</v>
      </c>
      <c r="B153" s="111" t="s">
        <v>105</v>
      </c>
      <c r="C153" s="132" t="s">
        <v>106</v>
      </c>
      <c r="D153" s="113"/>
      <c r="E153" s="115"/>
      <c r="F153" s="117"/>
      <c r="G153" s="117">
        <f>SUM(G154:G155)</f>
        <v>0</v>
      </c>
      <c r="H153" s="117"/>
      <c r="I153" s="117">
        <f>SUM(I154:I155)</f>
        <v>7.2720000000000007E-2</v>
      </c>
      <c r="R153" t="s">
        <v>122</v>
      </c>
    </row>
    <row r="154" spans="1:47" outlineLevel="1" x14ac:dyDescent="0.15">
      <c r="A154" s="106">
        <v>128</v>
      </c>
      <c r="B154" s="110" t="s">
        <v>485</v>
      </c>
      <c r="C154" s="131" t="s">
        <v>486</v>
      </c>
      <c r="D154" s="112" t="s">
        <v>145</v>
      </c>
      <c r="E154" s="114">
        <v>330.56</v>
      </c>
      <c r="F154" s="116"/>
      <c r="G154" s="116">
        <f t="shared" ref="G154:G155" si="24">E154*F154</f>
        <v>0</v>
      </c>
      <c r="H154" s="116">
        <v>6.9999999999999994E-5</v>
      </c>
      <c r="I154" s="116">
        <f>ROUND(E154*H154,5)</f>
        <v>2.3140000000000001E-2</v>
      </c>
      <c r="J154" s="105"/>
      <c r="K154" s="105"/>
      <c r="L154" s="105"/>
      <c r="M154" s="105"/>
      <c r="N154" s="105"/>
      <c r="O154" s="105"/>
      <c r="P154" s="105"/>
      <c r="Q154" s="105"/>
      <c r="R154" s="105" t="s">
        <v>126</v>
      </c>
      <c r="S154" s="105"/>
      <c r="T154" s="105"/>
      <c r="U154" s="105"/>
      <c r="V154" s="105"/>
      <c r="W154" s="105"/>
      <c r="X154" s="105"/>
      <c r="Y154" s="105"/>
      <c r="Z154" s="105"/>
      <c r="AA154" s="105"/>
      <c r="AB154" s="105"/>
      <c r="AC154" s="105"/>
      <c r="AD154" s="105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</row>
    <row r="155" spans="1:47" outlineLevel="1" x14ac:dyDescent="0.15">
      <c r="A155" s="106">
        <v>129</v>
      </c>
      <c r="B155" s="110" t="s">
        <v>487</v>
      </c>
      <c r="C155" s="131" t="s">
        <v>628</v>
      </c>
      <c r="D155" s="112" t="s">
        <v>145</v>
      </c>
      <c r="E155" s="114">
        <v>330.56</v>
      </c>
      <c r="F155" s="116"/>
      <c r="G155" s="116">
        <f t="shared" si="24"/>
        <v>0</v>
      </c>
      <c r="H155" s="116">
        <v>1.4999999999999999E-4</v>
      </c>
      <c r="I155" s="116">
        <f>ROUND(E155*H155,5)</f>
        <v>4.9579999999999999E-2</v>
      </c>
      <c r="J155" s="105"/>
      <c r="K155" s="105"/>
      <c r="L155" s="105"/>
      <c r="M155" s="105"/>
      <c r="N155" s="105"/>
      <c r="O155" s="105"/>
      <c r="P155" s="105"/>
      <c r="Q155" s="105"/>
      <c r="R155" s="105" t="s">
        <v>126</v>
      </c>
      <c r="S155" s="105"/>
      <c r="T155" s="105"/>
      <c r="U155" s="105"/>
      <c r="V155" s="105"/>
      <c r="W155" s="105"/>
      <c r="X155" s="105"/>
      <c r="Y155" s="105"/>
      <c r="Z155" s="105"/>
      <c r="AA155" s="105"/>
      <c r="AB155" s="105"/>
      <c r="AC155" s="105"/>
      <c r="AD155" s="105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</row>
    <row r="156" spans="1:47" x14ac:dyDescent="0.15">
      <c r="A156" s="107" t="s">
        <v>121</v>
      </c>
      <c r="B156" s="111" t="s">
        <v>629</v>
      </c>
      <c r="C156" s="132" t="s">
        <v>630</v>
      </c>
      <c r="D156" s="113"/>
      <c r="E156" s="115"/>
      <c r="F156" s="117"/>
      <c r="G156" s="117">
        <f>SUM(G157:G157)</f>
        <v>0</v>
      </c>
      <c r="H156" s="117"/>
      <c r="I156" s="117">
        <f>SUM(I157:I157)</f>
        <v>1.1399999999999999</v>
      </c>
      <c r="R156" t="s">
        <v>122</v>
      </c>
    </row>
    <row r="157" spans="1:47" ht="22" outlineLevel="1" x14ac:dyDescent="0.15">
      <c r="A157" s="106">
        <v>130</v>
      </c>
      <c r="B157" s="110" t="s">
        <v>631</v>
      </c>
      <c r="C157" s="131" t="s">
        <v>1203</v>
      </c>
      <c r="D157" s="112" t="s">
        <v>156</v>
      </c>
      <c r="E157" s="114">
        <v>2</v>
      </c>
      <c r="F157" s="116"/>
      <c r="G157" s="116">
        <f t="shared" ref="G157" si="25">E157*F157</f>
        <v>0</v>
      </c>
      <c r="H157" s="116">
        <v>0.56999999999999995</v>
      </c>
      <c r="I157" s="116">
        <f>ROUND(E157*H157,5)</f>
        <v>1.1399999999999999</v>
      </c>
      <c r="J157" s="105"/>
      <c r="K157" s="105"/>
      <c r="L157" s="105"/>
      <c r="M157" s="105"/>
      <c r="N157" s="105"/>
      <c r="O157" s="105"/>
      <c r="P157" s="105"/>
      <c r="Q157" s="105"/>
      <c r="R157" s="105" t="s">
        <v>175</v>
      </c>
      <c r="S157" s="105"/>
      <c r="T157" s="105"/>
      <c r="U157" s="105"/>
      <c r="V157" s="105"/>
      <c r="W157" s="105"/>
      <c r="X157" s="105"/>
      <c r="Y157" s="105"/>
      <c r="Z157" s="105"/>
      <c r="AA157" s="105"/>
      <c r="AB157" s="105"/>
      <c r="AC157" s="105"/>
      <c r="AD157" s="105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  <c r="AU157" s="105"/>
    </row>
    <row r="158" spans="1:47" x14ac:dyDescent="0.15">
      <c r="A158" s="107" t="s">
        <v>121</v>
      </c>
      <c r="B158" s="111" t="s">
        <v>107</v>
      </c>
      <c r="C158" s="132" t="s">
        <v>23</v>
      </c>
      <c r="D158" s="113"/>
      <c r="E158" s="115"/>
      <c r="F158" s="117"/>
      <c r="G158" s="117">
        <f>SUM(G159:G161)</f>
        <v>0</v>
      </c>
      <c r="H158" s="117"/>
      <c r="I158" s="117">
        <f>SUM(I159:I161)</f>
        <v>0</v>
      </c>
      <c r="R158" t="s">
        <v>122</v>
      </c>
    </row>
    <row r="159" spans="1:47" outlineLevel="1" x14ac:dyDescent="0.15">
      <c r="A159" s="106">
        <v>131</v>
      </c>
      <c r="B159" s="110" t="s">
        <v>489</v>
      </c>
      <c r="C159" s="131" t="s">
        <v>490</v>
      </c>
      <c r="D159" s="112" t="s">
        <v>491</v>
      </c>
      <c r="E159" s="114">
        <v>1</v>
      </c>
      <c r="F159" s="116"/>
      <c r="G159" s="116">
        <f t="shared" ref="G159:G160" si="26">E159*F159</f>
        <v>0</v>
      </c>
      <c r="H159" s="116">
        <v>0</v>
      </c>
      <c r="I159" s="116">
        <f>ROUND(E159*H159,5)</f>
        <v>0</v>
      </c>
      <c r="J159" s="105"/>
      <c r="K159" s="105"/>
      <c r="L159" s="105"/>
      <c r="M159" s="105"/>
      <c r="N159" s="105"/>
      <c r="O159" s="105"/>
      <c r="P159" s="105"/>
      <c r="Q159" s="105"/>
      <c r="R159" s="105" t="s">
        <v>126</v>
      </c>
      <c r="S159" s="105"/>
      <c r="T159" s="105"/>
      <c r="U159" s="105"/>
      <c r="V159" s="105"/>
      <c r="W159" s="105"/>
      <c r="X159" s="105"/>
      <c r="Y159" s="105"/>
      <c r="Z159" s="105"/>
      <c r="AA159" s="105"/>
      <c r="AB159" s="105"/>
      <c r="AC159" s="105"/>
      <c r="AD159" s="105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</row>
    <row r="160" spans="1:47" outlineLevel="1" x14ac:dyDescent="0.15">
      <c r="A160" s="106">
        <v>132</v>
      </c>
      <c r="B160" s="110" t="s">
        <v>492</v>
      </c>
      <c r="C160" s="131" t="s">
        <v>493</v>
      </c>
      <c r="D160" s="112" t="s">
        <v>491</v>
      </c>
      <c r="E160" s="114">
        <v>1</v>
      </c>
      <c r="F160" s="116"/>
      <c r="G160" s="116">
        <f t="shared" si="26"/>
        <v>0</v>
      </c>
      <c r="H160" s="116">
        <v>0</v>
      </c>
      <c r="I160" s="116">
        <f>ROUND(E160*H160,5)</f>
        <v>0</v>
      </c>
      <c r="J160" s="105"/>
      <c r="K160" s="105"/>
      <c r="L160" s="105"/>
      <c r="M160" s="105"/>
      <c r="N160" s="105"/>
      <c r="O160" s="105"/>
      <c r="P160" s="105"/>
      <c r="Q160" s="105"/>
      <c r="R160" s="105" t="s">
        <v>126</v>
      </c>
      <c r="S160" s="105"/>
      <c r="T160" s="105"/>
      <c r="U160" s="105"/>
      <c r="V160" s="105"/>
      <c r="W160" s="105"/>
      <c r="X160" s="105"/>
      <c r="Y160" s="105"/>
      <c r="Z160" s="105"/>
      <c r="AA160" s="105"/>
      <c r="AB160" s="105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</row>
    <row r="161" spans="1:47" outlineLevel="1" x14ac:dyDescent="0.15">
      <c r="A161" s="126">
        <v>133</v>
      </c>
      <c r="B161" s="127" t="s">
        <v>494</v>
      </c>
      <c r="C161" s="133" t="s">
        <v>495</v>
      </c>
      <c r="D161" s="128" t="s">
        <v>491</v>
      </c>
      <c r="E161" s="129">
        <v>1</v>
      </c>
      <c r="F161" s="130"/>
      <c r="G161" s="130">
        <f>E161*F161</f>
        <v>0</v>
      </c>
      <c r="H161" s="130">
        <v>0</v>
      </c>
      <c r="I161" s="130">
        <f>ROUND(E161*H161,5)</f>
        <v>0</v>
      </c>
      <c r="J161" s="105"/>
      <c r="K161" s="105"/>
      <c r="L161" s="105"/>
      <c r="M161" s="105"/>
      <c r="N161" s="105"/>
      <c r="O161" s="105"/>
      <c r="P161" s="105"/>
      <c r="Q161" s="105"/>
      <c r="R161" s="105" t="s">
        <v>126</v>
      </c>
      <c r="S161" s="105"/>
      <c r="T161" s="105"/>
      <c r="U161" s="105"/>
      <c r="V161" s="105"/>
      <c r="W161" s="105"/>
      <c r="X161" s="105"/>
      <c r="Y161" s="105"/>
      <c r="Z161" s="105"/>
      <c r="AA161" s="105"/>
      <c r="AB161" s="105"/>
      <c r="AC161" s="105"/>
      <c r="AD161" s="105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5"/>
      <c r="AP161" s="105"/>
      <c r="AQ161" s="105"/>
      <c r="AR161" s="105"/>
      <c r="AS161" s="105"/>
      <c r="AT161" s="105"/>
      <c r="AU161" s="105"/>
    </row>
    <row r="162" spans="1:47" x14ac:dyDescent="0.15">
      <c r="A162" s="5"/>
      <c r="B162" s="6" t="s">
        <v>496</v>
      </c>
      <c r="C162" s="134" t="s">
        <v>496</v>
      </c>
      <c r="D162" s="5"/>
      <c r="E162" s="5"/>
      <c r="F162" s="5"/>
      <c r="G162" s="136"/>
      <c r="H162" s="136"/>
      <c r="I162" s="136"/>
      <c r="P162">
        <v>15</v>
      </c>
      <c r="Q162">
        <v>21</v>
      </c>
    </row>
    <row r="163" spans="1:47" x14ac:dyDescent="0.15">
      <c r="C163" s="135"/>
      <c r="G163" s="137">
        <f>G158+G156+G153+G149+G143+G136+G129+G118+G101+G95+G93+G80+G77+G75+G73+G63+G57+G51+G32+G20+G15+G6</f>
        <v>0</v>
      </c>
      <c r="H163" s="80"/>
      <c r="I163" s="80"/>
      <c r="R163" t="s">
        <v>497</v>
      </c>
    </row>
    <row r="164" spans="1:47" x14ac:dyDescent="0.15">
      <c r="G164" s="80"/>
      <c r="H164" s="80"/>
      <c r="I164" s="80"/>
    </row>
    <row r="165" spans="1:47" x14ac:dyDescent="0.15">
      <c r="G165" s="80"/>
      <c r="H165" s="80"/>
      <c r="I165" s="80"/>
    </row>
    <row r="166" spans="1:47" x14ac:dyDescent="0.15">
      <c r="G166" s="80"/>
      <c r="H166" s="80"/>
      <c r="I166" s="80"/>
    </row>
    <row r="167" spans="1:47" x14ac:dyDescent="0.15">
      <c r="G167" s="80"/>
      <c r="H167" s="80"/>
      <c r="I167" s="80"/>
    </row>
    <row r="168" spans="1:47" x14ac:dyDescent="0.15">
      <c r="G168" s="80"/>
      <c r="H168" s="80"/>
      <c r="I168" s="80"/>
    </row>
    <row r="169" spans="1:47" x14ac:dyDescent="0.15">
      <c r="G169" s="80"/>
      <c r="H169" s="80"/>
      <c r="I169" s="80"/>
    </row>
    <row r="170" spans="1:47" x14ac:dyDescent="0.15">
      <c r="G170" s="80"/>
      <c r="H170" s="80"/>
      <c r="I170" s="80"/>
    </row>
    <row r="171" spans="1:47" x14ac:dyDescent="0.15">
      <c r="G171" s="80"/>
      <c r="H171" s="80"/>
      <c r="I171" s="80"/>
    </row>
    <row r="172" spans="1:47" x14ac:dyDescent="0.15">
      <c r="G172" s="80"/>
      <c r="H172" s="80"/>
      <c r="I172" s="80"/>
    </row>
    <row r="173" spans="1:47" x14ac:dyDescent="0.15">
      <c r="G173" s="80"/>
      <c r="H173" s="80"/>
      <c r="I173" s="80"/>
    </row>
    <row r="174" spans="1:47" x14ac:dyDescent="0.15">
      <c r="G174" s="80"/>
      <c r="H174" s="80"/>
      <c r="I174" s="80"/>
    </row>
    <row r="175" spans="1:47" x14ac:dyDescent="0.15">
      <c r="G175" s="80"/>
      <c r="H175" s="80"/>
      <c r="I175" s="80"/>
    </row>
    <row r="176" spans="1:47" x14ac:dyDescent="0.15">
      <c r="G176" s="80"/>
      <c r="H176" s="80"/>
      <c r="I176" s="80"/>
    </row>
  </sheetData>
  <mergeCells count="3">
    <mergeCell ref="A1:G1"/>
    <mergeCell ref="C2:G2"/>
    <mergeCell ref="C3:G3"/>
  </mergeCells>
  <pageMargins left="0.59055118110236204" right="0.39370078740157499" top="0.78740157499999996" bottom="0.78740157499999996" header="0.3" footer="0.3"/>
  <pageSetup paperSize="9" orientation="landscape" r:id="rId1"/>
  <rowBreaks count="1" manualBreakCount="1">
    <brk id="31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5"/>
  <sheetViews>
    <sheetView workbookViewId="0">
      <pane ySplit="4" topLeftCell="A22" activePane="bottomLeft" state="frozen"/>
      <selection pane="bottomLeft" activeCell="B78" sqref="B78"/>
    </sheetView>
  </sheetViews>
  <sheetFormatPr baseColWidth="10" defaultColWidth="9.1640625" defaultRowHeight="15" x14ac:dyDescent="0.2"/>
  <cols>
    <col min="1" max="1" width="8.1640625" style="145" customWidth="1"/>
    <col min="2" max="2" width="60.5" style="145" customWidth="1"/>
    <col min="3" max="3" width="9.1640625" style="147"/>
    <col min="4" max="4" width="9.1640625" style="146"/>
    <col min="5" max="5" width="12.5" style="145" bestFit="1" customWidth="1"/>
    <col min="6" max="6" width="14.1640625" style="145" bestFit="1" customWidth="1"/>
    <col min="7" max="7" width="11.5" style="145" bestFit="1" customWidth="1"/>
    <col min="8" max="8" width="12.5" style="145" bestFit="1" customWidth="1"/>
    <col min="9" max="9" width="16.83203125" style="145" customWidth="1"/>
    <col min="10" max="16384" width="9.1640625" style="145"/>
  </cols>
  <sheetData>
    <row r="1" spans="1:9" x14ac:dyDescent="0.2">
      <c r="A1" s="172" t="s">
        <v>636</v>
      </c>
      <c r="B1" s="172" t="s">
        <v>637</v>
      </c>
      <c r="C1" s="171"/>
      <c r="D1" s="170"/>
      <c r="E1" s="176" t="s">
        <v>638</v>
      </c>
      <c r="F1" s="175"/>
      <c r="G1" s="175"/>
      <c r="H1" s="174"/>
      <c r="I1" s="173">
        <f>SUM(I5:I111)</f>
        <v>0</v>
      </c>
    </row>
    <row r="2" spans="1:9" ht="16" thickBot="1" x14ac:dyDescent="0.25">
      <c r="A2" s="172" t="s">
        <v>639</v>
      </c>
      <c r="B2" s="172" t="s">
        <v>640</v>
      </c>
      <c r="C2" s="171"/>
      <c r="D2" s="170"/>
      <c r="E2" s="169" t="s">
        <v>641</v>
      </c>
      <c r="F2" s="168"/>
      <c r="G2" s="168"/>
      <c r="H2" s="167"/>
      <c r="I2" s="166">
        <f>I1*1.21</f>
        <v>0</v>
      </c>
    </row>
    <row r="3" spans="1:9" x14ac:dyDescent="0.2">
      <c r="E3" s="165" t="s">
        <v>642</v>
      </c>
      <c r="F3" s="165"/>
      <c r="G3" s="164" t="s">
        <v>643</v>
      </c>
      <c r="H3" s="164"/>
    </row>
    <row r="4" spans="1:9" x14ac:dyDescent="0.2">
      <c r="A4" s="160" t="s">
        <v>644</v>
      </c>
      <c r="B4" s="160" t="s">
        <v>645</v>
      </c>
      <c r="C4" s="163" t="s">
        <v>646</v>
      </c>
      <c r="D4" s="163" t="s">
        <v>647</v>
      </c>
      <c r="E4" s="162" t="s">
        <v>648</v>
      </c>
      <c r="F4" s="162" t="s">
        <v>25</v>
      </c>
      <c r="G4" s="161" t="s">
        <v>648</v>
      </c>
      <c r="H4" s="161" t="s">
        <v>25</v>
      </c>
      <c r="I4" s="160" t="s">
        <v>649</v>
      </c>
    </row>
    <row r="5" spans="1:9" x14ac:dyDescent="0.2">
      <c r="A5" s="156" t="s">
        <v>650</v>
      </c>
      <c r="B5" s="143" t="s">
        <v>651</v>
      </c>
      <c r="C5" s="154">
        <v>79</v>
      </c>
      <c r="D5" s="153" t="s">
        <v>380</v>
      </c>
      <c r="E5" s="159"/>
      <c r="F5" s="159">
        <f t="shared" ref="F5:F36" si="0">E5*C5</f>
        <v>0</v>
      </c>
      <c r="G5" s="158"/>
      <c r="H5" s="158">
        <f t="shared" ref="H5:H36" si="1">G5*C5</f>
        <v>0</v>
      </c>
      <c r="I5" s="157">
        <f t="shared" ref="I5:I36" si="2">H5+F5</f>
        <v>0</v>
      </c>
    </row>
    <row r="6" spans="1:9" x14ac:dyDescent="0.2">
      <c r="A6" s="156" t="s">
        <v>652</v>
      </c>
      <c r="B6" s="143" t="s">
        <v>653</v>
      </c>
      <c r="C6" s="154">
        <v>21</v>
      </c>
      <c r="D6" s="153" t="s">
        <v>380</v>
      </c>
      <c r="E6" s="159"/>
      <c r="F6" s="159">
        <f t="shared" si="0"/>
        <v>0</v>
      </c>
      <c r="G6" s="158"/>
      <c r="H6" s="158">
        <f t="shared" si="1"/>
        <v>0</v>
      </c>
      <c r="I6" s="157">
        <f t="shared" si="2"/>
        <v>0</v>
      </c>
    </row>
    <row r="7" spans="1:9" x14ac:dyDescent="0.2">
      <c r="A7" s="156" t="s">
        <v>654</v>
      </c>
      <c r="B7" s="143" t="s">
        <v>655</v>
      </c>
      <c r="C7" s="154">
        <v>6</v>
      </c>
      <c r="D7" s="153" t="s">
        <v>380</v>
      </c>
      <c r="E7" s="159"/>
      <c r="F7" s="159">
        <f t="shared" si="0"/>
        <v>0</v>
      </c>
      <c r="G7" s="158"/>
      <c r="H7" s="158">
        <f t="shared" si="1"/>
        <v>0</v>
      </c>
      <c r="I7" s="157">
        <f t="shared" si="2"/>
        <v>0</v>
      </c>
    </row>
    <row r="8" spans="1:9" x14ac:dyDescent="0.2">
      <c r="A8" s="156" t="s">
        <v>656</v>
      </c>
      <c r="B8" s="143" t="s">
        <v>657</v>
      </c>
      <c r="C8" s="154">
        <v>3</v>
      </c>
      <c r="D8" s="153" t="s">
        <v>380</v>
      </c>
      <c r="E8" s="159"/>
      <c r="F8" s="159">
        <f t="shared" si="0"/>
        <v>0</v>
      </c>
      <c r="G8" s="158"/>
      <c r="H8" s="158">
        <f t="shared" si="1"/>
        <v>0</v>
      </c>
      <c r="I8" s="157">
        <f t="shared" si="2"/>
        <v>0</v>
      </c>
    </row>
    <row r="9" spans="1:9" x14ac:dyDescent="0.2">
      <c r="A9" s="156" t="s">
        <v>658</v>
      </c>
      <c r="B9" s="143" t="s">
        <v>659</v>
      </c>
      <c r="C9" s="154">
        <v>15</v>
      </c>
      <c r="D9" s="153" t="s">
        <v>380</v>
      </c>
      <c r="E9" s="159"/>
      <c r="F9" s="159">
        <f t="shared" si="0"/>
        <v>0</v>
      </c>
      <c r="G9" s="158"/>
      <c r="H9" s="158">
        <f t="shared" si="1"/>
        <v>0</v>
      </c>
      <c r="I9" s="157">
        <f t="shared" si="2"/>
        <v>0</v>
      </c>
    </row>
    <row r="10" spans="1:9" x14ac:dyDescent="0.2">
      <c r="A10" s="156" t="s">
        <v>660</v>
      </c>
      <c r="B10" s="143" t="s">
        <v>661</v>
      </c>
      <c r="C10" s="154">
        <v>4</v>
      </c>
      <c r="D10" s="153" t="s">
        <v>380</v>
      </c>
      <c r="E10" s="159"/>
      <c r="F10" s="159">
        <f t="shared" si="0"/>
        <v>0</v>
      </c>
      <c r="G10" s="158"/>
      <c r="H10" s="158">
        <f t="shared" si="1"/>
        <v>0</v>
      </c>
      <c r="I10" s="157">
        <f t="shared" si="2"/>
        <v>0</v>
      </c>
    </row>
    <row r="11" spans="1:9" x14ac:dyDescent="0.2">
      <c r="A11" s="156" t="s">
        <v>662</v>
      </c>
      <c r="B11" s="143" t="s">
        <v>663</v>
      </c>
      <c r="C11" s="154">
        <v>21</v>
      </c>
      <c r="D11" s="153" t="s">
        <v>380</v>
      </c>
      <c r="E11" s="159"/>
      <c r="F11" s="159">
        <f t="shared" si="0"/>
        <v>0</v>
      </c>
      <c r="G11" s="158"/>
      <c r="H11" s="158">
        <f t="shared" si="1"/>
        <v>0</v>
      </c>
      <c r="I11" s="157">
        <f t="shared" si="2"/>
        <v>0</v>
      </c>
    </row>
    <row r="12" spans="1:9" x14ac:dyDescent="0.2">
      <c r="A12" s="156" t="s">
        <v>664</v>
      </c>
      <c r="B12" s="143" t="s">
        <v>665</v>
      </c>
      <c r="C12" s="154">
        <v>6</v>
      </c>
      <c r="D12" s="153" t="s">
        <v>380</v>
      </c>
      <c r="E12" s="159"/>
      <c r="F12" s="159">
        <f t="shared" si="0"/>
        <v>0</v>
      </c>
      <c r="G12" s="158"/>
      <c r="H12" s="158">
        <f t="shared" si="1"/>
        <v>0</v>
      </c>
      <c r="I12" s="157">
        <f t="shared" si="2"/>
        <v>0</v>
      </c>
    </row>
    <row r="13" spans="1:9" x14ac:dyDescent="0.2">
      <c r="A13" s="156" t="s">
        <v>666</v>
      </c>
      <c r="B13" s="143" t="s">
        <v>667</v>
      </c>
      <c r="C13" s="154">
        <v>12</v>
      </c>
      <c r="D13" s="153" t="s">
        <v>380</v>
      </c>
      <c r="E13" s="159"/>
      <c r="F13" s="159">
        <f t="shared" si="0"/>
        <v>0</v>
      </c>
      <c r="G13" s="158"/>
      <c r="H13" s="158">
        <f t="shared" si="1"/>
        <v>0</v>
      </c>
      <c r="I13" s="157">
        <f t="shared" si="2"/>
        <v>0</v>
      </c>
    </row>
    <row r="14" spans="1:9" x14ac:dyDescent="0.2">
      <c r="A14" s="156" t="s">
        <v>668</v>
      </c>
      <c r="B14" s="143" t="s">
        <v>669</v>
      </c>
      <c r="C14" s="154">
        <v>14</v>
      </c>
      <c r="D14" s="153" t="s">
        <v>380</v>
      </c>
      <c r="E14" s="159"/>
      <c r="F14" s="159">
        <f t="shared" si="0"/>
        <v>0</v>
      </c>
      <c r="G14" s="158"/>
      <c r="H14" s="158">
        <f t="shared" si="1"/>
        <v>0</v>
      </c>
      <c r="I14" s="157">
        <f t="shared" si="2"/>
        <v>0</v>
      </c>
    </row>
    <row r="15" spans="1:9" x14ac:dyDescent="0.2">
      <c r="A15" s="156"/>
      <c r="B15" s="143" t="s">
        <v>670</v>
      </c>
      <c r="C15" s="154">
        <v>16</v>
      </c>
      <c r="D15" s="153" t="s">
        <v>380</v>
      </c>
      <c r="E15" s="159"/>
      <c r="F15" s="159">
        <f t="shared" si="0"/>
        <v>0</v>
      </c>
      <c r="G15" s="158"/>
      <c r="H15" s="158">
        <f t="shared" si="1"/>
        <v>0</v>
      </c>
      <c r="I15" s="157">
        <f t="shared" si="2"/>
        <v>0</v>
      </c>
    </row>
    <row r="16" spans="1:9" x14ac:dyDescent="0.2">
      <c r="A16" s="156"/>
      <c r="B16" s="143" t="s">
        <v>671</v>
      </c>
      <c r="C16" s="154">
        <v>23</v>
      </c>
      <c r="D16" s="153" t="s">
        <v>380</v>
      </c>
      <c r="E16" s="159"/>
      <c r="F16" s="159">
        <f t="shared" si="0"/>
        <v>0</v>
      </c>
      <c r="G16" s="158"/>
      <c r="H16" s="158">
        <f t="shared" si="1"/>
        <v>0</v>
      </c>
      <c r="I16" s="157">
        <f t="shared" si="2"/>
        <v>0</v>
      </c>
    </row>
    <row r="17" spans="1:9" x14ac:dyDescent="0.2">
      <c r="A17" s="156"/>
      <c r="B17" s="143" t="s">
        <v>672</v>
      </c>
      <c r="C17" s="154">
        <v>3</v>
      </c>
      <c r="D17" s="153" t="s">
        <v>380</v>
      </c>
      <c r="E17" s="159"/>
      <c r="F17" s="159">
        <f t="shared" si="0"/>
        <v>0</v>
      </c>
      <c r="G17" s="158"/>
      <c r="H17" s="158">
        <f t="shared" si="1"/>
        <v>0</v>
      </c>
      <c r="I17" s="157">
        <f t="shared" si="2"/>
        <v>0</v>
      </c>
    </row>
    <row r="18" spans="1:9" x14ac:dyDescent="0.2">
      <c r="A18" s="156"/>
      <c r="B18" s="143" t="s">
        <v>673</v>
      </c>
      <c r="C18" s="154">
        <v>5</v>
      </c>
      <c r="D18" s="153" t="s">
        <v>380</v>
      </c>
      <c r="E18" s="159"/>
      <c r="F18" s="159">
        <f t="shared" si="0"/>
        <v>0</v>
      </c>
      <c r="G18" s="158"/>
      <c r="H18" s="158">
        <f t="shared" si="1"/>
        <v>0</v>
      </c>
      <c r="I18" s="157">
        <f t="shared" si="2"/>
        <v>0</v>
      </c>
    </row>
    <row r="19" spans="1:9" x14ac:dyDescent="0.2">
      <c r="A19" s="156"/>
      <c r="B19" s="143" t="s">
        <v>674</v>
      </c>
      <c r="C19" s="154">
        <v>8</v>
      </c>
      <c r="D19" s="153" t="s">
        <v>380</v>
      </c>
      <c r="E19" s="159"/>
      <c r="F19" s="159">
        <f t="shared" si="0"/>
        <v>0</v>
      </c>
      <c r="G19" s="158"/>
      <c r="H19" s="158">
        <f t="shared" si="1"/>
        <v>0</v>
      </c>
      <c r="I19" s="157">
        <f t="shared" si="2"/>
        <v>0</v>
      </c>
    </row>
    <row r="20" spans="1:9" x14ac:dyDescent="0.2">
      <c r="A20" s="156"/>
      <c r="B20" s="143" t="s">
        <v>675</v>
      </c>
      <c r="C20" s="154">
        <v>55</v>
      </c>
      <c r="D20" s="153" t="s">
        <v>380</v>
      </c>
      <c r="E20" s="159"/>
      <c r="F20" s="159">
        <f t="shared" si="0"/>
        <v>0</v>
      </c>
      <c r="G20" s="158"/>
      <c r="H20" s="158">
        <f t="shared" si="1"/>
        <v>0</v>
      </c>
      <c r="I20" s="157">
        <f t="shared" si="2"/>
        <v>0</v>
      </c>
    </row>
    <row r="21" spans="1:9" x14ac:dyDescent="0.2">
      <c r="A21" s="156"/>
      <c r="B21" s="143" t="s">
        <v>676</v>
      </c>
      <c r="C21" s="154">
        <v>86</v>
      </c>
      <c r="D21" s="153" t="s">
        <v>380</v>
      </c>
      <c r="E21" s="159"/>
      <c r="F21" s="159">
        <f t="shared" si="0"/>
        <v>0</v>
      </c>
      <c r="G21" s="158"/>
      <c r="H21" s="158">
        <f t="shared" si="1"/>
        <v>0</v>
      </c>
      <c r="I21" s="157">
        <f t="shared" si="2"/>
        <v>0</v>
      </c>
    </row>
    <row r="22" spans="1:9" x14ac:dyDescent="0.2">
      <c r="A22" s="156"/>
      <c r="B22" s="143" t="s">
        <v>677</v>
      </c>
      <c r="C22" s="154">
        <v>6</v>
      </c>
      <c r="D22" s="153" t="s">
        <v>380</v>
      </c>
      <c r="E22" s="159"/>
      <c r="F22" s="159">
        <f t="shared" si="0"/>
        <v>0</v>
      </c>
      <c r="G22" s="158"/>
      <c r="H22" s="158">
        <f t="shared" si="1"/>
        <v>0</v>
      </c>
      <c r="I22" s="157">
        <f t="shared" si="2"/>
        <v>0</v>
      </c>
    </row>
    <row r="23" spans="1:9" ht="23" x14ac:dyDescent="0.2">
      <c r="A23" s="156"/>
      <c r="B23" s="143" t="s">
        <v>678</v>
      </c>
      <c r="C23" s="154">
        <v>12</v>
      </c>
      <c r="D23" s="153" t="s">
        <v>380</v>
      </c>
      <c r="E23" s="159"/>
      <c r="F23" s="159">
        <f t="shared" si="0"/>
        <v>0</v>
      </c>
      <c r="G23" s="158"/>
      <c r="H23" s="158">
        <f t="shared" si="1"/>
        <v>0</v>
      </c>
      <c r="I23" s="157">
        <f t="shared" si="2"/>
        <v>0</v>
      </c>
    </row>
    <row r="24" spans="1:9" x14ac:dyDescent="0.2">
      <c r="A24" s="156"/>
      <c r="B24" s="143" t="s">
        <v>679</v>
      </c>
      <c r="C24" s="154">
        <v>45</v>
      </c>
      <c r="D24" s="153" t="s">
        <v>380</v>
      </c>
      <c r="E24" s="159"/>
      <c r="F24" s="159">
        <f t="shared" si="0"/>
        <v>0</v>
      </c>
      <c r="G24" s="158"/>
      <c r="H24" s="158">
        <f t="shared" si="1"/>
        <v>0</v>
      </c>
      <c r="I24" s="157">
        <f t="shared" si="2"/>
        <v>0</v>
      </c>
    </row>
    <row r="25" spans="1:9" x14ac:dyDescent="0.2">
      <c r="A25" s="156"/>
      <c r="B25" s="143" t="s">
        <v>680</v>
      </c>
      <c r="C25" s="154">
        <v>4</v>
      </c>
      <c r="D25" s="153" t="s">
        <v>380</v>
      </c>
      <c r="E25" s="159"/>
      <c r="F25" s="159">
        <f t="shared" si="0"/>
        <v>0</v>
      </c>
      <c r="G25" s="158"/>
      <c r="H25" s="158">
        <f t="shared" si="1"/>
        <v>0</v>
      </c>
      <c r="I25" s="157">
        <f t="shared" si="2"/>
        <v>0</v>
      </c>
    </row>
    <row r="26" spans="1:9" x14ac:dyDescent="0.2">
      <c r="A26" s="156"/>
      <c r="B26" s="143" t="s">
        <v>681</v>
      </c>
      <c r="C26" s="154">
        <v>1</v>
      </c>
      <c r="D26" s="153" t="s">
        <v>380</v>
      </c>
      <c r="E26" s="159"/>
      <c r="F26" s="159">
        <f t="shared" si="0"/>
        <v>0</v>
      </c>
      <c r="G26" s="158"/>
      <c r="H26" s="158">
        <f t="shared" si="1"/>
        <v>0</v>
      </c>
      <c r="I26" s="157">
        <f t="shared" si="2"/>
        <v>0</v>
      </c>
    </row>
    <row r="27" spans="1:9" x14ac:dyDescent="0.2">
      <c r="A27" s="156"/>
      <c r="B27" s="143" t="s">
        <v>682</v>
      </c>
      <c r="C27" s="154">
        <v>32</v>
      </c>
      <c r="D27" s="153" t="s">
        <v>380</v>
      </c>
      <c r="E27" s="159"/>
      <c r="F27" s="159">
        <f t="shared" si="0"/>
        <v>0</v>
      </c>
      <c r="G27" s="158"/>
      <c r="H27" s="158">
        <f t="shared" si="1"/>
        <v>0</v>
      </c>
      <c r="I27" s="157">
        <f t="shared" si="2"/>
        <v>0</v>
      </c>
    </row>
    <row r="28" spans="1:9" x14ac:dyDescent="0.2">
      <c r="A28" s="156"/>
      <c r="B28" s="143" t="s">
        <v>683</v>
      </c>
      <c r="C28" s="154">
        <f>109+76</f>
        <v>185</v>
      </c>
      <c r="D28" s="153" t="s">
        <v>380</v>
      </c>
      <c r="E28" s="159"/>
      <c r="F28" s="159">
        <f t="shared" si="0"/>
        <v>0</v>
      </c>
      <c r="G28" s="158"/>
      <c r="H28" s="158">
        <f t="shared" si="1"/>
        <v>0</v>
      </c>
      <c r="I28" s="157">
        <f t="shared" si="2"/>
        <v>0</v>
      </c>
    </row>
    <row r="29" spans="1:9" x14ac:dyDescent="0.2">
      <c r="A29" s="156"/>
      <c r="B29" s="143" t="s">
        <v>684</v>
      </c>
      <c r="C29" s="154">
        <v>48</v>
      </c>
      <c r="D29" s="153" t="s">
        <v>380</v>
      </c>
      <c r="E29" s="159"/>
      <c r="F29" s="159">
        <f t="shared" si="0"/>
        <v>0</v>
      </c>
      <c r="G29" s="158"/>
      <c r="H29" s="158">
        <f t="shared" si="1"/>
        <v>0</v>
      </c>
      <c r="I29" s="157">
        <f t="shared" si="2"/>
        <v>0</v>
      </c>
    </row>
    <row r="30" spans="1:9" x14ac:dyDescent="0.2">
      <c r="A30" s="156"/>
      <c r="B30" s="143" t="s">
        <v>685</v>
      </c>
      <c r="C30" s="154">
        <v>23</v>
      </c>
      <c r="D30" s="153" t="s">
        <v>380</v>
      </c>
      <c r="E30" s="159"/>
      <c r="F30" s="159">
        <f t="shared" si="0"/>
        <v>0</v>
      </c>
      <c r="G30" s="158"/>
      <c r="H30" s="158">
        <f t="shared" si="1"/>
        <v>0</v>
      </c>
      <c r="I30" s="157">
        <f t="shared" si="2"/>
        <v>0</v>
      </c>
    </row>
    <row r="31" spans="1:9" x14ac:dyDescent="0.2">
      <c r="A31" s="156"/>
      <c r="B31" s="143" t="s">
        <v>686</v>
      </c>
      <c r="C31" s="154">
        <v>12</v>
      </c>
      <c r="D31" s="153" t="s">
        <v>380</v>
      </c>
      <c r="E31" s="159"/>
      <c r="F31" s="159">
        <f t="shared" si="0"/>
        <v>0</v>
      </c>
      <c r="G31" s="158"/>
      <c r="H31" s="158">
        <f t="shared" si="1"/>
        <v>0</v>
      </c>
      <c r="I31" s="157">
        <f t="shared" si="2"/>
        <v>0</v>
      </c>
    </row>
    <row r="32" spans="1:9" x14ac:dyDescent="0.2">
      <c r="A32" s="156"/>
      <c r="B32" s="143" t="s">
        <v>687</v>
      </c>
      <c r="C32" s="154">
        <v>138</v>
      </c>
      <c r="D32" s="153" t="s">
        <v>380</v>
      </c>
      <c r="E32" s="159"/>
      <c r="F32" s="159">
        <f t="shared" si="0"/>
        <v>0</v>
      </c>
      <c r="G32" s="158"/>
      <c r="H32" s="158">
        <f t="shared" si="1"/>
        <v>0</v>
      </c>
      <c r="I32" s="157">
        <f t="shared" si="2"/>
        <v>0</v>
      </c>
    </row>
    <row r="33" spans="1:9" x14ac:dyDescent="0.2">
      <c r="A33" s="156"/>
      <c r="B33" s="143" t="s">
        <v>688</v>
      </c>
      <c r="C33" s="154">
        <v>260</v>
      </c>
      <c r="D33" s="153" t="s">
        <v>174</v>
      </c>
      <c r="E33" s="159"/>
      <c r="F33" s="159">
        <f t="shared" si="0"/>
        <v>0</v>
      </c>
      <c r="G33" s="158"/>
      <c r="H33" s="158">
        <f t="shared" si="1"/>
        <v>0</v>
      </c>
      <c r="I33" s="157">
        <f t="shared" si="2"/>
        <v>0</v>
      </c>
    </row>
    <row r="34" spans="1:9" x14ac:dyDescent="0.2">
      <c r="A34" s="156"/>
      <c r="B34" s="143" t="s">
        <v>689</v>
      </c>
      <c r="C34" s="154">
        <v>460</v>
      </c>
      <c r="D34" s="153" t="s">
        <v>174</v>
      </c>
      <c r="E34" s="159"/>
      <c r="F34" s="159">
        <f t="shared" si="0"/>
        <v>0</v>
      </c>
      <c r="G34" s="158"/>
      <c r="H34" s="158">
        <f t="shared" si="1"/>
        <v>0</v>
      </c>
      <c r="I34" s="157">
        <f t="shared" si="2"/>
        <v>0</v>
      </c>
    </row>
    <row r="35" spans="1:9" x14ac:dyDescent="0.2">
      <c r="A35" s="156"/>
      <c r="B35" s="143" t="s">
        <v>690</v>
      </c>
      <c r="C35" s="154">
        <v>140</v>
      </c>
      <c r="D35" s="153" t="s">
        <v>174</v>
      </c>
      <c r="E35" s="159"/>
      <c r="F35" s="159">
        <f t="shared" si="0"/>
        <v>0</v>
      </c>
      <c r="G35" s="158"/>
      <c r="H35" s="158">
        <f t="shared" si="1"/>
        <v>0</v>
      </c>
      <c r="I35" s="157">
        <f t="shared" si="2"/>
        <v>0</v>
      </c>
    </row>
    <row r="36" spans="1:9" x14ac:dyDescent="0.2">
      <c r="A36" s="156"/>
      <c r="B36" s="144" t="s">
        <v>691</v>
      </c>
      <c r="C36" s="154">
        <v>150</v>
      </c>
      <c r="D36" s="153" t="s">
        <v>174</v>
      </c>
      <c r="E36" s="159"/>
      <c r="F36" s="159">
        <f t="shared" si="0"/>
        <v>0</v>
      </c>
      <c r="G36" s="158"/>
      <c r="H36" s="158">
        <f t="shared" si="1"/>
        <v>0</v>
      </c>
      <c r="I36" s="157">
        <f t="shared" si="2"/>
        <v>0</v>
      </c>
    </row>
    <row r="37" spans="1:9" x14ac:dyDescent="0.2">
      <c r="A37" s="156"/>
      <c r="B37" s="144" t="s">
        <v>692</v>
      </c>
      <c r="C37" s="154">
        <v>160</v>
      </c>
      <c r="D37" s="153" t="s">
        <v>174</v>
      </c>
      <c r="E37" s="159"/>
      <c r="F37" s="159">
        <f t="shared" ref="F37:F68" si="3">E37*C37</f>
        <v>0</v>
      </c>
      <c r="G37" s="158"/>
      <c r="H37" s="158">
        <f t="shared" ref="H37:H68" si="4">G37*C37</f>
        <v>0</v>
      </c>
      <c r="I37" s="157">
        <f t="shared" ref="I37:I68" si="5">H37+F37</f>
        <v>0</v>
      </c>
    </row>
    <row r="38" spans="1:9" x14ac:dyDescent="0.2">
      <c r="A38" s="156"/>
      <c r="B38" s="144" t="s">
        <v>693</v>
      </c>
      <c r="C38" s="154">
        <v>380</v>
      </c>
      <c r="D38" s="153" t="s">
        <v>174</v>
      </c>
      <c r="E38" s="159"/>
      <c r="F38" s="159">
        <f t="shared" si="3"/>
        <v>0</v>
      </c>
      <c r="G38" s="158"/>
      <c r="H38" s="158">
        <f t="shared" si="4"/>
        <v>0</v>
      </c>
      <c r="I38" s="157">
        <f t="shared" si="5"/>
        <v>0</v>
      </c>
    </row>
    <row r="39" spans="1:9" x14ac:dyDescent="0.2">
      <c r="A39" s="156"/>
      <c r="B39" s="144" t="s">
        <v>694</v>
      </c>
      <c r="C39" s="154">
        <v>140</v>
      </c>
      <c r="D39" s="153" t="s">
        <v>174</v>
      </c>
      <c r="E39" s="159"/>
      <c r="F39" s="159">
        <f t="shared" si="3"/>
        <v>0</v>
      </c>
      <c r="G39" s="158"/>
      <c r="H39" s="158">
        <f t="shared" si="4"/>
        <v>0</v>
      </c>
      <c r="I39" s="157">
        <f t="shared" si="5"/>
        <v>0</v>
      </c>
    </row>
    <row r="40" spans="1:9" x14ac:dyDescent="0.2">
      <c r="A40" s="156"/>
      <c r="B40" s="143" t="s">
        <v>695</v>
      </c>
      <c r="C40" s="154">
        <v>580</v>
      </c>
      <c r="D40" s="153" t="s">
        <v>174</v>
      </c>
      <c r="E40" s="159"/>
      <c r="F40" s="159">
        <f t="shared" si="3"/>
        <v>0</v>
      </c>
      <c r="G40" s="158"/>
      <c r="H40" s="158">
        <f t="shared" si="4"/>
        <v>0</v>
      </c>
      <c r="I40" s="157">
        <f t="shared" si="5"/>
        <v>0</v>
      </c>
    </row>
    <row r="41" spans="1:9" x14ac:dyDescent="0.2">
      <c r="A41" s="156"/>
      <c r="B41" s="143" t="s">
        <v>696</v>
      </c>
      <c r="C41" s="154">
        <v>840</v>
      </c>
      <c r="D41" s="153" t="s">
        <v>174</v>
      </c>
      <c r="E41" s="159"/>
      <c r="F41" s="159">
        <f t="shared" si="3"/>
        <v>0</v>
      </c>
      <c r="G41" s="158"/>
      <c r="H41" s="158">
        <f t="shared" si="4"/>
        <v>0</v>
      </c>
      <c r="I41" s="157">
        <f t="shared" si="5"/>
        <v>0</v>
      </c>
    </row>
    <row r="42" spans="1:9" x14ac:dyDescent="0.2">
      <c r="A42" s="156"/>
      <c r="B42" s="143" t="s">
        <v>697</v>
      </c>
      <c r="C42" s="154">
        <v>340</v>
      </c>
      <c r="D42" s="153" t="s">
        <v>174</v>
      </c>
      <c r="E42" s="159"/>
      <c r="F42" s="159">
        <f t="shared" si="3"/>
        <v>0</v>
      </c>
      <c r="G42" s="158"/>
      <c r="H42" s="158">
        <f t="shared" si="4"/>
        <v>0</v>
      </c>
      <c r="I42" s="157">
        <f t="shared" si="5"/>
        <v>0</v>
      </c>
    </row>
    <row r="43" spans="1:9" x14ac:dyDescent="0.2">
      <c r="A43" s="156"/>
      <c r="B43" s="143" t="s">
        <v>698</v>
      </c>
      <c r="C43" s="154">
        <v>240</v>
      </c>
      <c r="D43" s="153" t="s">
        <v>174</v>
      </c>
      <c r="E43" s="159"/>
      <c r="F43" s="159">
        <f t="shared" si="3"/>
        <v>0</v>
      </c>
      <c r="G43" s="158"/>
      <c r="H43" s="158">
        <f t="shared" si="4"/>
        <v>0</v>
      </c>
      <c r="I43" s="157">
        <f t="shared" si="5"/>
        <v>0</v>
      </c>
    </row>
    <row r="44" spans="1:9" x14ac:dyDescent="0.2">
      <c r="A44" s="156"/>
      <c r="B44" s="143" t="s">
        <v>699</v>
      </c>
      <c r="C44" s="154">
        <v>2140</v>
      </c>
      <c r="D44" s="153" t="s">
        <v>174</v>
      </c>
      <c r="E44" s="159"/>
      <c r="F44" s="159">
        <f t="shared" si="3"/>
        <v>0</v>
      </c>
      <c r="G44" s="158"/>
      <c r="H44" s="158">
        <f t="shared" si="4"/>
        <v>0</v>
      </c>
      <c r="I44" s="157">
        <f t="shared" si="5"/>
        <v>0</v>
      </c>
    </row>
    <row r="45" spans="1:9" x14ac:dyDescent="0.2">
      <c r="A45" s="156"/>
      <c r="B45" s="143" t="s">
        <v>700</v>
      </c>
      <c r="C45" s="154">
        <v>1650</v>
      </c>
      <c r="D45" s="153" t="s">
        <v>380</v>
      </c>
      <c r="E45" s="159"/>
      <c r="F45" s="159">
        <f t="shared" si="3"/>
        <v>0</v>
      </c>
      <c r="G45" s="158"/>
      <c r="H45" s="158">
        <f t="shared" si="4"/>
        <v>0</v>
      </c>
      <c r="I45" s="157">
        <f t="shared" si="5"/>
        <v>0</v>
      </c>
    </row>
    <row r="46" spans="1:9" x14ac:dyDescent="0.2">
      <c r="A46" s="156"/>
      <c r="B46" s="143" t="s">
        <v>701</v>
      </c>
      <c r="C46" s="154">
        <v>200</v>
      </c>
      <c r="D46" s="153" t="s">
        <v>174</v>
      </c>
      <c r="E46" s="159"/>
      <c r="F46" s="159">
        <f t="shared" si="3"/>
        <v>0</v>
      </c>
      <c r="G46" s="158"/>
      <c r="H46" s="158">
        <f t="shared" si="4"/>
        <v>0</v>
      </c>
      <c r="I46" s="157">
        <f t="shared" si="5"/>
        <v>0</v>
      </c>
    </row>
    <row r="47" spans="1:9" x14ac:dyDescent="0.2">
      <c r="A47" s="156"/>
      <c r="B47" s="143" t="s">
        <v>702</v>
      </c>
      <c r="C47" s="154">
        <v>100</v>
      </c>
      <c r="D47" s="153" t="s">
        <v>174</v>
      </c>
      <c r="E47" s="159"/>
      <c r="F47" s="159">
        <f t="shared" si="3"/>
        <v>0</v>
      </c>
      <c r="G47" s="158"/>
      <c r="H47" s="158">
        <f t="shared" si="4"/>
        <v>0</v>
      </c>
      <c r="I47" s="157">
        <f t="shared" si="5"/>
        <v>0</v>
      </c>
    </row>
    <row r="48" spans="1:9" ht="23" x14ac:dyDescent="0.2">
      <c r="A48" s="156"/>
      <c r="B48" s="143" t="s">
        <v>703</v>
      </c>
      <c r="C48" s="154">
        <v>1</v>
      </c>
      <c r="D48" s="153" t="s">
        <v>264</v>
      </c>
      <c r="E48" s="159"/>
      <c r="F48" s="159">
        <f t="shared" si="3"/>
        <v>0</v>
      </c>
      <c r="G48" s="158"/>
      <c r="H48" s="158">
        <f t="shared" si="4"/>
        <v>0</v>
      </c>
      <c r="I48" s="157">
        <f t="shared" si="5"/>
        <v>0</v>
      </c>
    </row>
    <row r="49" spans="1:9" x14ac:dyDescent="0.2">
      <c r="A49" s="156"/>
      <c r="B49" s="143" t="s">
        <v>704</v>
      </c>
      <c r="C49" s="154">
        <v>1480</v>
      </c>
      <c r="D49" s="153" t="s">
        <v>174</v>
      </c>
      <c r="E49" s="159"/>
      <c r="F49" s="159">
        <f t="shared" si="3"/>
        <v>0</v>
      </c>
      <c r="G49" s="158"/>
      <c r="H49" s="158">
        <f t="shared" si="4"/>
        <v>0</v>
      </c>
      <c r="I49" s="157">
        <f t="shared" si="5"/>
        <v>0</v>
      </c>
    </row>
    <row r="50" spans="1:9" x14ac:dyDescent="0.2">
      <c r="A50" s="156"/>
      <c r="B50" s="143" t="s">
        <v>705</v>
      </c>
      <c r="C50" s="154">
        <v>150</v>
      </c>
      <c r="D50" s="153" t="s">
        <v>174</v>
      </c>
      <c r="E50" s="159"/>
      <c r="F50" s="159">
        <f t="shared" si="3"/>
        <v>0</v>
      </c>
      <c r="G50" s="158"/>
      <c r="H50" s="158">
        <f t="shared" si="4"/>
        <v>0</v>
      </c>
      <c r="I50" s="157">
        <f t="shared" si="5"/>
        <v>0</v>
      </c>
    </row>
    <row r="51" spans="1:9" x14ac:dyDescent="0.2">
      <c r="A51" s="156"/>
      <c r="B51" s="143" t="s">
        <v>706</v>
      </c>
      <c r="C51" s="154">
        <v>180</v>
      </c>
      <c r="D51" s="153" t="s">
        <v>174</v>
      </c>
      <c r="E51" s="159"/>
      <c r="F51" s="159">
        <f t="shared" si="3"/>
        <v>0</v>
      </c>
      <c r="G51" s="158"/>
      <c r="H51" s="158">
        <f t="shared" si="4"/>
        <v>0</v>
      </c>
      <c r="I51" s="157">
        <f t="shared" si="5"/>
        <v>0</v>
      </c>
    </row>
    <row r="52" spans="1:9" x14ac:dyDescent="0.2">
      <c r="A52" s="156"/>
      <c r="B52" s="143" t="s">
        <v>707</v>
      </c>
      <c r="C52" s="154">
        <v>180</v>
      </c>
      <c r="D52" s="153" t="s">
        <v>174</v>
      </c>
      <c r="E52" s="159"/>
      <c r="F52" s="159">
        <f t="shared" si="3"/>
        <v>0</v>
      </c>
      <c r="G52" s="158"/>
      <c r="H52" s="158">
        <f t="shared" si="4"/>
        <v>0</v>
      </c>
      <c r="I52" s="157">
        <f t="shared" si="5"/>
        <v>0</v>
      </c>
    </row>
    <row r="53" spans="1:9" x14ac:dyDescent="0.2">
      <c r="A53" s="156"/>
      <c r="B53" s="143" t="s">
        <v>708</v>
      </c>
      <c r="C53" s="154">
        <v>7740</v>
      </c>
      <c r="D53" s="153" t="s">
        <v>174</v>
      </c>
      <c r="E53" s="159"/>
      <c r="F53" s="159">
        <f t="shared" si="3"/>
        <v>0</v>
      </c>
      <c r="G53" s="158"/>
      <c r="H53" s="158">
        <f t="shared" si="4"/>
        <v>0</v>
      </c>
      <c r="I53" s="157">
        <f t="shared" si="5"/>
        <v>0</v>
      </c>
    </row>
    <row r="54" spans="1:9" x14ac:dyDescent="0.2">
      <c r="A54" s="156"/>
      <c r="B54" s="143" t="s">
        <v>709</v>
      </c>
      <c r="C54" s="154">
        <v>1440</v>
      </c>
      <c r="D54" s="153" t="s">
        <v>174</v>
      </c>
      <c r="E54" s="159"/>
      <c r="F54" s="159">
        <f t="shared" si="3"/>
        <v>0</v>
      </c>
      <c r="G54" s="158"/>
      <c r="H54" s="158">
        <f t="shared" si="4"/>
        <v>0</v>
      </c>
      <c r="I54" s="157">
        <f t="shared" si="5"/>
        <v>0</v>
      </c>
    </row>
    <row r="55" spans="1:9" x14ac:dyDescent="0.2">
      <c r="A55" s="156"/>
      <c r="B55" s="143" t="s">
        <v>710</v>
      </c>
      <c r="C55" s="154">
        <v>3160</v>
      </c>
      <c r="D55" s="153" t="s">
        <v>174</v>
      </c>
      <c r="E55" s="159"/>
      <c r="F55" s="159">
        <f t="shared" si="3"/>
        <v>0</v>
      </c>
      <c r="G55" s="158"/>
      <c r="H55" s="158">
        <f t="shared" si="4"/>
        <v>0</v>
      </c>
      <c r="I55" s="157">
        <f t="shared" si="5"/>
        <v>0</v>
      </c>
    </row>
    <row r="56" spans="1:9" x14ac:dyDescent="0.2">
      <c r="A56" s="156"/>
      <c r="B56" s="143" t="s">
        <v>711</v>
      </c>
      <c r="C56" s="154">
        <v>1770</v>
      </c>
      <c r="D56" s="153" t="s">
        <v>174</v>
      </c>
      <c r="E56" s="159"/>
      <c r="F56" s="159">
        <f t="shared" si="3"/>
        <v>0</v>
      </c>
      <c r="G56" s="158"/>
      <c r="H56" s="158">
        <f t="shared" si="4"/>
        <v>0</v>
      </c>
      <c r="I56" s="157">
        <f t="shared" si="5"/>
        <v>0</v>
      </c>
    </row>
    <row r="57" spans="1:9" x14ac:dyDescent="0.2">
      <c r="A57" s="156"/>
      <c r="B57" s="143" t="s">
        <v>712</v>
      </c>
      <c r="C57" s="154">
        <v>1950</v>
      </c>
      <c r="D57" s="153" t="s">
        <v>174</v>
      </c>
      <c r="E57" s="159"/>
      <c r="F57" s="159">
        <f t="shared" si="3"/>
        <v>0</v>
      </c>
      <c r="G57" s="158"/>
      <c r="H57" s="158">
        <f t="shared" si="4"/>
        <v>0</v>
      </c>
      <c r="I57" s="157">
        <f t="shared" si="5"/>
        <v>0</v>
      </c>
    </row>
    <row r="58" spans="1:9" x14ac:dyDescent="0.2">
      <c r="A58" s="156"/>
      <c r="B58" s="143" t="s">
        <v>713</v>
      </c>
      <c r="C58" s="154">
        <v>790</v>
      </c>
      <c r="D58" s="153" t="s">
        <v>174</v>
      </c>
      <c r="E58" s="159"/>
      <c r="F58" s="159">
        <f t="shared" si="3"/>
        <v>0</v>
      </c>
      <c r="G58" s="158"/>
      <c r="H58" s="158">
        <f t="shared" si="4"/>
        <v>0</v>
      </c>
      <c r="I58" s="157">
        <f t="shared" si="5"/>
        <v>0</v>
      </c>
    </row>
    <row r="59" spans="1:9" x14ac:dyDescent="0.2">
      <c r="A59" s="156"/>
      <c r="B59" s="143" t="s">
        <v>714</v>
      </c>
      <c r="C59" s="154">
        <v>200</v>
      </c>
      <c r="D59" s="153" t="s">
        <v>174</v>
      </c>
      <c r="E59" s="159"/>
      <c r="F59" s="159">
        <f t="shared" si="3"/>
        <v>0</v>
      </c>
      <c r="G59" s="158"/>
      <c r="H59" s="158">
        <f t="shared" si="4"/>
        <v>0</v>
      </c>
      <c r="I59" s="157">
        <f t="shared" si="5"/>
        <v>0</v>
      </c>
    </row>
    <row r="60" spans="1:9" x14ac:dyDescent="0.2">
      <c r="A60" s="156"/>
      <c r="B60" s="143" t="s">
        <v>715</v>
      </c>
      <c r="C60" s="154">
        <v>40</v>
      </c>
      <c r="D60" s="153" t="s">
        <v>174</v>
      </c>
      <c r="E60" s="159"/>
      <c r="F60" s="159">
        <f t="shared" si="3"/>
        <v>0</v>
      </c>
      <c r="G60" s="158"/>
      <c r="H60" s="158">
        <f t="shared" si="4"/>
        <v>0</v>
      </c>
      <c r="I60" s="157">
        <f t="shared" si="5"/>
        <v>0</v>
      </c>
    </row>
    <row r="61" spans="1:9" x14ac:dyDescent="0.2">
      <c r="A61" s="156"/>
      <c r="B61" s="143" t="s">
        <v>716</v>
      </c>
      <c r="C61" s="154">
        <v>20</v>
      </c>
      <c r="D61" s="153" t="s">
        <v>174</v>
      </c>
      <c r="E61" s="159"/>
      <c r="F61" s="159">
        <f t="shared" si="3"/>
        <v>0</v>
      </c>
      <c r="G61" s="158"/>
      <c r="H61" s="158">
        <f t="shared" si="4"/>
        <v>0</v>
      </c>
      <c r="I61" s="157">
        <f t="shared" si="5"/>
        <v>0</v>
      </c>
    </row>
    <row r="62" spans="1:9" x14ac:dyDescent="0.2">
      <c r="A62" s="156"/>
      <c r="B62" s="143" t="s">
        <v>717</v>
      </c>
      <c r="C62" s="154">
        <v>300</v>
      </c>
      <c r="D62" s="153" t="s">
        <v>174</v>
      </c>
      <c r="E62" s="159"/>
      <c r="F62" s="159">
        <f t="shared" si="3"/>
        <v>0</v>
      </c>
      <c r="G62" s="158"/>
      <c r="H62" s="158">
        <f t="shared" si="4"/>
        <v>0</v>
      </c>
      <c r="I62" s="157">
        <f t="shared" si="5"/>
        <v>0</v>
      </c>
    </row>
    <row r="63" spans="1:9" x14ac:dyDescent="0.2">
      <c r="A63" s="156"/>
      <c r="B63" s="143" t="s">
        <v>718</v>
      </c>
      <c r="C63" s="154">
        <v>580</v>
      </c>
      <c r="D63" s="153" t="s">
        <v>174</v>
      </c>
      <c r="E63" s="159"/>
      <c r="F63" s="159">
        <f t="shared" si="3"/>
        <v>0</v>
      </c>
      <c r="G63" s="158"/>
      <c r="H63" s="158">
        <f t="shared" si="4"/>
        <v>0</v>
      </c>
      <c r="I63" s="157">
        <f t="shared" si="5"/>
        <v>0</v>
      </c>
    </row>
    <row r="64" spans="1:9" x14ac:dyDescent="0.2">
      <c r="A64" s="156"/>
      <c r="B64" s="143" t="s">
        <v>719</v>
      </c>
      <c r="C64" s="154">
        <v>698</v>
      </c>
      <c r="D64" s="153" t="s">
        <v>380</v>
      </c>
      <c r="E64" s="159"/>
      <c r="F64" s="159">
        <f t="shared" si="3"/>
        <v>0</v>
      </c>
      <c r="G64" s="158"/>
      <c r="H64" s="158">
        <f t="shared" si="4"/>
        <v>0</v>
      </c>
      <c r="I64" s="157">
        <f t="shared" si="5"/>
        <v>0</v>
      </c>
    </row>
    <row r="65" spans="1:9" x14ac:dyDescent="0.2">
      <c r="A65" s="156"/>
      <c r="B65" s="143" t="s">
        <v>720</v>
      </c>
      <c r="C65" s="154">
        <v>123</v>
      </c>
      <c r="D65" s="153" t="s">
        <v>380</v>
      </c>
      <c r="E65" s="159"/>
      <c r="F65" s="159">
        <f t="shared" si="3"/>
        <v>0</v>
      </c>
      <c r="G65" s="158"/>
      <c r="H65" s="158">
        <f t="shared" si="4"/>
        <v>0</v>
      </c>
      <c r="I65" s="157">
        <f t="shared" si="5"/>
        <v>0</v>
      </c>
    </row>
    <row r="66" spans="1:9" x14ac:dyDescent="0.2">
      <c r="A66" s="156"/>
      <c r="B66" s="143" t="s">
        <v>721</v>
      </c>
      <c r="C66" s="154">
        <v>42</v>
      </c>
      <c r="D66" s="153" t="s">
        <v>380</v>
      </c>
      <c r="E66" s="159"/>
      <c r="F66" s="159">
        <f t="shared" si="3"/>
        <v>0</v>
      </c>
      <c r="G66" s="158"/>
      <c r="H66" s="158">
        <f t="shared" si="4"/>
        <v>0</v>
      </c>
      <c r="I66" s="157">
        <f t="shared" si="5"/>
        <v>0</v>
      </c>
    </row>
    <row r="67" spans="1:9" x14ac:dyDescent="0.2">
      <c r="A67" s="156"/>
      <c r="B67" s="143" t="s">
        <v>722</v>
      </c>
      <c r="C67" s="154">
        <v>1</v>
      </c>
      <c r="D67" s="153" t="s">
        <v>380</v>
      </c>
      <c r="E67" s="159"/>
      <c r="F67" s="159">
        <f t="shared" si="3"/>
        <v>0</v>
      </c>
      <c r="G67" s="158"/>
      <c r="H67" s="158">
        <f t="shared" si="4"/>
        <v>0</v>
      </c>
      <c r="I67" s="157">
        <f t="shared" si="5"/>
        <v>0</v>
      </c>
    </row>
    <row r="68" spans="1:9" x14ac:dyDescent="0.2">
      <c r="A68" s="156"/>
      <c r="B68" s="143" t="s">
        <v>723</v>
      </c>
      <c r="C68" s="154">
        <v>1</v>
      </c>
      <c r="D68" s="153" t="s">
        <v>380</v>
      </c>
      <c r="E68" s="159"/>
      <c r="F68" s="159">
        <f t="shared" si="3"/>
        <v>0</v>
      </c>
      <c r="G68" s="158"/>
      <c r="H68" s="158">
        <f t="shared" si="4"/>
        <v>0</v>
      </c>
      <c r="I68" s="157">
        <f t="shared" si="5"/>
        <v>0</v>
      </c>
    </row>
    <row r="69" spans="1:9" x14ac:dyDescent="0.2">
      <c r="A69" s="156"/>
      <c r="B69" s="143" t="s">
        <v>724</v>
      </c>
      <c r="C69" s="154">
        <v>1</v>
      </c>
      <c r="D69" s="153" t="s">
        <v>380</v>
      </c>
      <c r="E69" s="159"/>
      <c r="F69" s="159">
        <f t="shared" ref="F69:F100" si="6">E69*C69</f>
        <v>0</v>
      </c>
      <c r="G69" s="158"/>
      <c r="H69" s="158">
        <f t="shared" ref="H69:H100" si="7">G69*C69</f>
        <v>0</v>
      </c>
      <c r="I69" s="157">
        <f t="shared" ref="I69:I100" si="8">H69+F69</f>
        <v>0</v>
      </c>
    </row>
    <row r="70" spans="1:9" x14ac:dyDescent="0.2">
      <c r="A70" s="156"/>
      <c r="B70" s="143" t="s">
        <v>725</v>
      </c>
      <c r="C70" s="154">
        <v>1</v>
      </c>
      <c r="D70" s="153" t="s">
        <v>380</v>
      </c>
      <c r="E70" s="159"/>
      <c r="F70" s="159">
        <f t="shared" si="6"/>
        <v>0</v>
      </c>
      <c r="G70" s="158"/>
      <c r="H70" s="158">
        <f t="shared" si="7"/>
        <v>0</v>
      </c>
      <c r="I70" s="157">
        <f t="shared" si="8"/>
        <v>0</v>
      </c>
    </row>
    <row r="71" spans="1:9" x14ac:dyDescent="0.2">
      <c r="A71" s="156"/>
      <c r="B71" s="143" t="s">
        <v>726</v>
      </c>
      <c r="C71" s="154">
        <v>1</v>
      </c>
      <c r="D71" s="153" t="s">
        <v>380</v>
      </c>
      <c r="E71" s="159"/>
      <c r="F71" s="159">
        <f t="shared" si="6"/>
        <v>0</v>
      </c>
      <c r="G71" s="158"/>
      <c r="H71" s="158">
        <f t="shared" si="7"/>
        <v>0</v>
      </c>
      <c r="I71" s="157">
        <f t="shared" si="8"/>
        <v>0</v>
      </c>
    </row>
    <row r="72" spans="1:9" x14ac:dyDescent="0.2">
      <c r="A72" s="156"/>
      <c r="B72" s="143" t="s">
        <v>727</v>
      </c>
      <c r="C72" s="154">
        <v>8</v>
      </c>
      <c r="D72" s="153" t="s">
        <v>380</v>
      </c>
      <c r="E72" s="159"/>
      <c r="F72" s="159">
        <f t="shared" si="6"/>
        <v>0</v>
      </c>
      <c r="G72" s="158"/>
      <c r="H72" s="158">
        <f t="shared" si="7"/>
        <v>0</v>
      </c>
      <c r="I72" s="157">
        <f t="shared" si="8"/>
        <v>0</v>
      </c>
    </row>
    <row r="73" spans="1:9" x14ac:dyDescent="0.2">
      <c r="A73" s="156"/>
      <c r="B73" s="143" t="s">
        <v>728</v>
      </c>
      <c r="C73" s="154">
        <v>2</v>
      </c>
      <c r="D73" s="153" t="s">
        <v>380</v>
      </c>
      <c r="E73" s="159"/>
      <c r="F73" s="159">
        <f t="shared" si="6"/>
        <v>0</v>
      </c>
      <c r="G73" s="158"/>
      <c r="H73" s="158">
        <f t="shared" si="7"/>
        <v>0</v>
      </c>
      <c r="I73" s="157">
        <f t="shared" si="8"/>
        <v>0</v>
      </c>
    </row>
    <row r="74" spans="1:9" x14ac:dyDescent="0.2">
      <c r="A74" s="156"/>
      <c r="B74" s="143" t="s">
        <v>729</v>
      </c>
      <c r="C74" s="154">
        <f>20+42+14</f>
        <v>76</v>
      </c>
      <c r="D74" s="153" t="s">
        <v>380</v>
      </c>
      <c r="E74" s="159"/>
      <c r="F74" s="159">
        <f t="shared" si="6"/>
        <v>0</v>
      </c>
      <c r="G74" s="158"/>
      <c r="H74" s="158">
        <f t="shared" si="7"/>
        <v>0</v>
      </c>
      <c r="I74" s="157">
        <f t="shared" si="8"/>
        <v>0</v>
      </c>
    </row>
    <row r="75" spans="1:9" x14ac:dyDescent="0.2">
      <c r="A75" s="156"/>
      <c r="B75" s="143" t="s">
        <v>730</v>
      </c>
      <c r="C75" s="154">
        <v>0</v>
      </c>
      <c r="D75" s="153" t="s">
        <v>380</v>
      </c>
      <c r="E75" s="159"/>
      <c r="F75" s="159">
        <f t="shared" si="6"/>
        <v>0</v>
      </c>
      <c r="G75" s="158"/>
      <c r="H75" s="158">
        <f t="shared" si="7"/>
        <v>0</v>
      </c>
      <c r="I75" s="157">
        <f t="shared" si="8"/>
        <v>0</v>
      </c>
    </row>
    <row r="76" spans="1:9" x14ac:dyDescent="0.2">
      <c r="A76" s="156"/>
      <c r="B76" s="143" t="s">
        <v>731</v>
      </c>
      <c r="C76" s="154">
        <v>16</v>
      </c>
      <c r="D76" s="153" t="s">
        <v>380</v>
      </c>
      <c r="E76" s="159"/>
      <c r="F76" s="159">
        <f t="shared" si="6"/>
        <v>0</v>
      </c>
      <c r="G76" s="158"/>
      <c r="H76" s="158">
        <f t="shared" si="7"/>
        <v>0</v>
      </c>
      <c r="I76" s="157">
        <f t="shared" si="8"/>
        <v>0</v>
      </c>
    </row>
    <row r="77" spans="1:9" x14ac:dyDescent="0.2">
      <c r="A77" s="156"/>
      <c r="B77" s="143" t="s">
        <v>732</v>
      </c>
      <c r="C77" s="154">
        <v>8</v>
      </c>
      <c r="D77" s="153" t="s">
        <v>380</v>
      </c>
      <c r="E77" s="159"/>
      <c r="F77" s="159">
        <f t="shared" si="6"/>
        <v>0</v>
      </c>
      <c r="G77" s="158"/>
      <c r="H77" s="158">
        <f t="shared" si="7"/>
        <v>0</v>
      </c>
      <c r="I77" s="157">
        <f t="shared" si="8"/>
        <v>0</v>
      </c>
    </row>
    <row r="78" spans="1:9" x14ac:dyDescent="0.2">
      <c r="A78" s="156"/>
      <c r="B78" s="143" t="s">
        <v>733</v>
      </c>
      <c r="C78" s="154">
        <v>260</v>
      </c>
      <c r="D78" s="153" t="s">
        <v>174</v>
      </c>
      <c r="E78" s="159"/>
      <c r="F78" s="159">
        <f t="shared" si="6"/>
        <v>0</v>
      </c>
      <c r="G78" s="158"/>
      <c r="H78" s="158">
        <f t="shared" si="7"/>
        <v>0</v>
      </c>
      <c r="I78" s="157">
        <f t="shared" si="8"/>
        <v>0</v>
      </c>
    </row>
    <row r="79" spans="1:9" x14ac:dyDescent="0.2">
      <c r="A79" s="156"/>
      <c r="B79" s="143" t="s">
        <v>702</v>
      </c>
      <c r="C79" s="154">
        <v>160</v>
      </c>
      <c r="D79" s="153" t="s">
        <v>174</v>
      </c>
      <c r="E79" s="159"/>
      <c r="F79" s="159">
        <f t="shared" si="6"/>
        <v>0</v>
      </c>
      <c r="G79" s="158"/>
      <c r="H79" s="158">
        <f t="shared" si="7"/>
        <v>0</v>
      </c>
      <c r="I79" s="157">
        <f t="shared" si="8"/>
        <v>0</v>
      </c>
    </row>
    <row r="80" spans="1:9" x14ac:dyDescent="0.2">
      <c r="A80" s="156"/>
      <c r="B80" s="143" t="s">
        <v>734</v>
      </c>
      <c r="C80" s="154">
        <v>40</v>
      </c>
      <c r="D80" s="153" t="s">
        <v>174</v>
      </c>
      <c r="E80" s="159"/>
      <c r="F80" s="159">
        <f t="shared" si="6"/>
        <v>0</v>
      </c>
      <c r="G80" s="158"/>
      <c r="H80" s="158">
        <f t="shared" si="7"/>
        <v>0</v>
      </c>
      <c r="I80" s="157">
        <f t="shared" si="8"/>
        <v>0</v>
      </c>
    </row>
    <row r="81" spans="1:9" x14ac:dyDescent="0.2">
      <c r="A81" s="156"/>
      <c r="B81" s="143" t="s">
        <v>735</v>
      </c>
      <c r="C81" s="154">
        <v>160</v>
      </c>
      <c r="D81" s="153" t="s">
        <v>174</v>
      </c>
      <c r="E81" s="159"/>
      <c r="F81" s="159">
        <f t="shared" si="6"/>
        <v>0</v>
      </c>
      <c r="G81" s="158"/>
      <c r="H81" s="158">
        <f t="shared" si="7"/>
        <v>0</v>
      </c>
      <c r="I81" s="157">
        <f t="shared" si="8"/>
        <v>0</v>
      </c>
    </row>
    <row r="82" spans="1:9" ht="23" x14ac:dyDescent="0.2">
      <c r="A82" s="156"/>
      <c r="B82" s="143" t="s">
        <v>736</v>
      </c>
      <c r="C82" s="154">
        <v>150</v>
      </c>
      <c r="D82" s="153" t="s">
        <v>174</v>
      </c>
      <c r="E82" s="159"/>
      <c r="F82" s="159">
        <f t="shared" si="6"/>
        <v>0</v>
      </c>
      <c r="G82" s="158"/>
      <c r="H82" s="158">
        <f t="shared" si="7"/>
        <v>0</v>
      </c>
      <c r="I82" s="157">
        <f t="shared" si="8"/>
        <v>0</v>
      </c>
    </row>
    <row r="83" spans="1:9" x14ac:dyDescent="0.2">
      <c r="A83" s="156"/>
      <c r="B83" s="143" t="s">
        <v>737</v>
      </c>
      <c r="C83" s="154">
        <v>8</v>
      </c>
      <c r="D83" s="153" t="s">
        <v>125</v>
      </c>
      <c r="E83" s="159"/>
      <c r="F83" s="159">
        <f t="shared" si="6"/>
        <v>0</v>
      </c>
      <c r="G83" s="158"/>
      <c r="H83" s="158">
        <f t="shared" si="7"/>
        <v>0</v>
      </c>
      <c r="I83" s="157">
        <f t="shared" si="8"/>
        <v>0</v>
      </c>
    </row>
    <row r="84" spans="1:9" x14ac:dyDescent="0.2">
      <c r="A84" s="156"/>
      <c r="B84" s="143" t="s">
        <v>738</v>
      </c>
      <c r="C84" s="154">
        <v>4.2</v>
      </c>
      <c r="D84" s="153" t="s">
        <v>293</v>
      </c>
      <c r="E84" s="159"/>
      <c r="F84" s="159">
        <f t="shared" si="6"/>
        <v>0</v>
      </c>
      <c r="G84" s="158"/>
      <c r="H84" s="158">
        <f t="shared" si="7"/>
        <v>0</v>
      </c>
      <c r="I84" s="157">
        <f t="shared" si="8"/>
        <v>0</v>
      </c>
    </row>
    <row r="85" spans="1:9" x14ac:dyDescent="0.2">
      <c r="A85" s="156"/>
      <c r="B85" s="143" t="s">
        <v>739</v>
      </c>
      <c r="C85" s="154">
        <v>1</v>
      </c>
      <c r="D85" s="153" t="s">
        <v>264</v>
      </c>
      <c r="E85" s="159"/>
      <c r="F85" s="159">
        <f t="shared" si="6"/>
        <v>0</v>
      </c>
      <c r="G85" s="158"/>
      <c r="H85" s="158">
        <f t="shared" si="7"/>
        <v>0</v>
      </c>
      <c r="I85" s="157">
        <f t="shared" si="8"/>
        <v>0</v>
      </c>
    </row>
    <row r="86" spans="1:9" x14ac:dyDescent="0.2">
      <c r="A86" s="156"/>
      <c r="B86" s="143" t="s">
        <v>740</v>
      </c>
      <c r="C86" s="154">
        <v>760</v>
      </c>
      <c r="D86" s="153" t="s">
        <v>174</v>
      </c>
      <c r="E86" s="159"/>
      <c r="F86" s="159">
        <f t="shared" si="6"/>
        <v>0</v>
      </c>
      <c r="G86" s="158"/>
      <c r="H86" s="158">
        <f t="shared" si="7"/>
        <v>0</v>
      </c>
      <c r="I86" s="157">
        <f t="shared" si="8"/>
        <v>0</v>
      </c>
    </row>
    <row r="87" spans="1:9" x14ac:dyDescent="0.2">
      <c r="A87" s="156"/>
      <c r="B87" s="143" t="s">
        <v>741</v>
      </c>
      <c r="C87" s="154">
        <v>160</v>
      </c>
      <c r="D87" s="153" t="s">
        <v>174</v>
      </c>
      <c r="E87" s="159"/>
      <c r="F87" s="159">
        <f t="shared" si="6"/>
        <v>0</v>
      </c>
      <c r="G87" s="158"/>
      <c r="H87" s="158">
        <f t="shared" si="7"/>
        <v>0</v>
      </c>
      <c r="I87" s="157">
        <f t="shared" si="8"/>
        <v>0</v>
      </c>
    </row>
    <row r="88" spans="1:9" x14ac:dyDescent="0.2">
      <c r="A88" s="156"/>
      <c r="B88" s="143" t="s">
        <v>742</v>
      </c>
      <c r="C88" s="154">
        <v>320</v>
      </c>
      <c r="D88" s="153" t="s">
        <v>174</v>
      </c>
      <c r="E88" s="159"/>
      <c r="F88" s="159">
        <f t="shared" si="6"/>
        <v>0</v>
      </c>
      <c r="G88" s="158"/>
      <c r="H88" s="158">
        <f t="shared" si="7"/>
        <v>0</v>
      </c>
      <c r="I88" s="157">
        <f t="shared" si="8"/>
        <v>0</v>
      </c>
    </row>
    <row r="89" spans="1:9" x14ac:dyDescent="0.2">
      <c r="A89" s="156"/>
      <c r="B89" s="143" t="s">
        <v>743</v>
      </c>
      <c r="C89" s="154">
        <v>18</v>
      </c>
      <c r="D89" s="153" t="s">
        <v>380</v>
      </c>
      <c r="E89" s="159"/>
      <c r="F89" s="159">
        <f t="shared" si="6"/>
        <v>0</v>
      </c>
      <c r="G89" s="158"/>
      <c r="H89" s="158">
        <f t="shared" si="7"/>
        <v>0</v>
      </c>
      <c r="I89" s="157">
        <f t="shared" si="8"/>
        <v>0</v>
      </c>
    </row>
    <row r="90" spans="1:9" x14ac:dyDescent="0.2">
      <c r="A90" s="156"/>
      <c r="B90" s="143" t="s">
        <v>744</v>
      </c>
      <c r="C90" s="154">
        <v>54</v>
      </c>
      <c r="D90" s="153" t="s">
        <v>380</v>
      </c>
      <c r="E90" s="159"/>
      <c r="F90" s="159">
        <f t="shared" si="6"/>
        <v>0</v>
      </c>
      <c r="G90" s="158"/>
      <c r="H90" s="158">
        <f t="shared" si="7"/>
        <v>0</v>
      </c>
      <c r="I90" s="157">
        <f t="shared" si="8"/>
        <v>0</v>
      </c>
    </row>
    <row r="91" spans="1:9" x14ac:dyDescent="0.2">
      <c r="A91" s="156"/>
      <c r="B91" s="143" t="s">
        <v>745</v>
      </c>
      <c r="C91" s="154">
        <v>350</v>
      </c>
      <c r="D91" s="153" t="s">
        <v>380</v>
      </c>
      <c r="E91" s="159"/>
      <c r="F91" s="159">
        <f t="shared" si="6"/>
        <v>0</v>
      </c>
      <c r="G91" s="158"/>
      <c r="H91" s="158">
        <f t="shared" si="7"/>
        <v>0</v>
      </c>
      <c r="I91" s="157">
        <f t="shared" si="8"/>
        <v>0</v>
      </c>
    </row>
    <row r="92" spans="1:9" x14ac:dyDescent="0.2">
      <c r="A92" s="156"/>
      <c r="B92" s="143" t="s">
        <v>746</v>
      </c>
      <c r="C92" s="154">
        <v>32</v>
      </c>
      <c r="D92" s="153" t="s">
        <v>380</v>
      </c>
      <c r="E92" s="159"/>
      <c r="F92" s="159">
        <f t="shared" si="6"/>
        <v>0</v>
      </c>
      <c r="G92" s="158"/>
      <c r="H92" s="158">
        <f t="shared" si="7"/>
        <v>0</v>
      </c>
      <c r="I92" s="157">
        <f t="shared" si="8"/>
        <v>0</v>
      </c>
    </row>
    <row r="93" spans="1:9" x14ac:dyDescent="0.2">
      <c r="A93" s="156"/>
      <c r="B93" s="143" t="s">
        <v>747</v>
      </c>
      <c r="C93" s="154">
        <v>14</v>
      </c>
      <c r="D93" s="153" t="s">
        <v>380</v>
      </c>
      <c r="E93" s="159"/>
      <c r="F93" s="159">
        <f t="shared" si="6"/>
        <v>0</v>
      </c>
      <c r="G93" s="158"/>
      <c r="H93" s="158">
        <f t="shared" si="7"/>
        <v>0</v>
      </c>
      <c r="I93" s="157">
        <f t="shared" si="8"/>
        <v>0</v>
      </c>
    </row>
    <row r="94" spans="1:9" x14ac:dyDescent="0.2">
      <c r="A94" s="156"/>
      <c r="B94" s="143" t="s">
        <v>748</v>
      </c>
      <c r="C94" s="154">
        <v>18</v>
      </c>
      <c r="D94" s="153" t="s">
        <v>380</v>
      </c>
      <c r="E94" s="159"/>
      <c r="F94" s="159">
        <f t="shared" si="6"/>
        <v>0</v>
      </c>
      <c r="G94" s="158"/>
      <c r="H94" s="158">
        <f t="shared" si="7"/>
        <v>0</v>
      </c>
      <c r="I94" s="157">
        <f t="shared" si="8"/>
        <v>0</v>
      </c>
    </row>
    <row r="95" spans="1:9" x14ac:dyDescent="0.2">
      <c r="A95" s="156"/>
      <c r="B95" s="143" t="s">
        <v>749</v>
      </c>
      <c r="C95" s="154">
        <v>45</v>
      </c>
      <c r="D95" s="153" t="s">
        <v>380</v>
      </c>
      <c r="E95" s="159"/>
      <c r="F95" s="159">
        <f t="shared" si="6"/>
        <v>0</v>
      </c>
      <c r="G95" s="158"/>
      <c r="H95" s="158">
        <f t="shared" si="7"/>
        <v>0</v>
      </c>
      <c r="I95" s="157">
        <f t="shared" si="8"/>
        <v>0</v>
      </c>
    </row>
    <row r="96" spans="1:9" x14ac:dyDescent="0.2">
      <c r="A96" s="156"/>
      <c r="B96" s="143" t="s">
        <v>750</v>
      </c>
      <c r="C96" s="154">
        <v>18</v>
      </c>
      <c r="D96" s="153" t="s">
        <v>380</v>
      </c>
      <c r="E96" s="159"/>
      <c r="F96" s="159">
        <f t="shared" si="6"/>
        <v>0</v>
      </c>
      <c r="G96" s="158"/>
      <c r="H96" s="158">
        <f t="shared" si="7"/>
        <v>0</v>
      </c>
      <c r="I96" s="157">
        <f t="shared" si="8"/>
        <v>0</v>
      </c>
    </row>
    <row r="97" spans="1:9" x14ac:dyDescent="0.2">
      <c r="A97" s="156"/>
      <c r="B97" s="143" t="s">
        <v>751</v>
      </c>
      <c r="C97" s="154">
        <v>64</v>
      </c>
      <c r="D97" s="153" t="s">
        <v>380</v>
      </c>
      <c r="E97" s="159"/>
      <c r="F97" s="159">
        <f t="shared" si="6"/>
        <v>0</v>
      </c>
      <c r="G97" s="158"/>
      <c r="H97" s="158">
        <f t="shared" si="7"/>
        <v>0</v>
      </c>
      <c r="I97" s="157">
        <f t="shared" si="8"/>
        <v>0</v>
      </c>
    </row>
    <row r="98" spans="1:9" x14ac:dyDescent="0.2">
      <c r="A98" s="156"/>
      <c r="B98" s="143" t="s">
        <v>752</v>
      </c>
      <c r="C98" s="154">
        <v>48</v>
      </c>
      <c r="D98" s="153" t="s">
        <v>380</v>
      </c>
      <c r="E98" s="159"/>
      <c r="F98" s="159">
        <f t="shared" si="6"/>
        <v>0</v>
      </c>
      <c r="G98" s="158"/>
      <c r="H98" s="158">
        <f t="shared" si="7"/>
        <v>0</v>
      </c>
      <c r="I98" s="157">
        <f t="shared" si="8"/>
        <v>0</v>
      </c>
    </row>
    <row r="99" spans="1:9" ht="23" x14ac:dyDescent="0.2">
      <c r="A99" s="156"/>
      <c r="B99" s="143" t="s">
        <v>753</v>
      </c>
      <c r="C99" s="154">
        <v>9</v>
      </c>
      <c r="D99" s="153" t="s">
        <v>380</v>
      </c>
      <c r="E99" s="159"/>
      <c r="F99" s="159">
        <f t="shared" si="6"/>
        <v>0</v>
      </c>
      <c r="G99" s="158"/>
      <c r="H99" s="158">
        <f t="shared" si="7"/>
        <v>0</v>
      </c>
      <c r="I99" s="157">
        <f t="shared" si="8"/>
        <v>0</v>
      </c>
    </row>
    <row r="100" spans="1:9" x14ac:dyDescent="0.2">
      <c r="A100" s="156"/>
      <c r="B100" s="143" t="s">
        <v>754</v>
      </c>
      <c r="C100" s="154">
        <v>9</v>
      </c>
      <c r="D100" s="153" t="s">
        <v>380</v>
      </c>
      <c r="E100" s="159"/>
      <c r="F100" s="159">
        <f t="shared" si="6"/>
        <v>0</v>
      </c>
      <c r="G100" s="158"/>
      <c r="H100" s="158">
        <f t="shared" si="7"/>
        <v>0</v>
      </c>
      <c r="I100" s="157">
        <f t="shared" si="8"/>
        <v>0</v>
      </c>
    </row>
    <row r="101" spans="1:9" x14ac:dyDescent="0.2">
      <c r="A101" s="156"/>
      <c r="B101" s="143" t="s">
        <v>755</v>
      </c>
      <c r="C101" s="154">
        <v>1</v>
      </c>
      <c r="D101" s="153" t="s">
        <v>264</v>
      </c>
      <c r="E101" s="159"/>
      <c r="F101" s="159">
        <f t="shared" ref="F101:F111" si="9">E101*C101</f>
        <v>0</v>
      </c>
      <c r="G101" s="158"/>
      <c r="H101" s="158">
        <f t="shared" ref="H101:H111" si="10">G101*C101</f>
        <v>0</v>
      </c>
      <c r="I101" s="157">
        <f t="shared" ref="I101:I111" si="11">H101+F101</f>
        <v>0</v>
      </c>
    </row>
    <row r="102" spans="1:9" x14ac:dyDescent="0.2">
      <c r="A102" s="156"/>
      <c r="B102" s="143" t="s">
        <v>756</v>
      </c>
      <c r="C102" s="154">
        <v>5</v>
      </c>
      <c r="D102" s="153" t="s">
        <v>757</v>
      </c>
      <c r="E102" s="159"/>
      <c r="F102" s="159">
        <f t="shared" si="9"/>
        <v>0</v>
      </c>
      <c r="G102" s="158"/>
      <c r="H102" s="158">
        <f t="shared" si="10"/>
        <v>0</v>
      </c>
      <c r="I102" s="157">
        <f t="shared" si="11"/>
        <v>0</v>
      </c>
    </row>
    <row r="103" spans="1:9" x14ac:dyDescent="0.2">
      <c r="A103" s="156"/>
      <c r="B103" s="143" t="s">
        <v>758</v>
      </c>
      <c r="C103" s="154">
        <v>1</v>
      </c>
      <c r="D103" s="153" t="s">
        <v>264</v>
      </c>
      <c r="E103" s="159"/>
      <c r="F103" s="159">
        <f t="shared" si="9"/>
        <v>0</v>
      </c>
      <c r="G103" s="158"/>
      <c r="H103" s="158">
        <f t="shared" si="10"/>
        <v>0</v>
      </c>
      <c r="I103" s="157">
        <f t="shared" si="11"/>
        <v>0</v>
      </c>
    </row>
    <row r="104" spans="1:9" x14ac:dyDescent="0.2">
      <c r="A104" s="156"/>
      <c r="B104" s="143" t="s">
        <v>759</v>
      </c>
      <c r="C104" s="154">
        <v>72</v>
      </c>
      <c r="D104" s="153" t="s">
        <v>757</v>
      </c>
      <c r="E104" s="159"/>
      <c r="F104" s="159">
        <f t="shared" si="9"/>
        <v>0</v>
      </c>
      <c r="G104" s="158"/>
      <c r="H104" s="158">
        <f t="shared" si="10"/>
        <v>0</v>
      </c>
      <c r="I104" s="157">
        <f t="shared" si="11"/>
        <v>0</v>
      </c>
    </row>
    <row r="105" spans="1:9" x14ac:dyDescent="0.2">
      <c r="A105" s="156"/>
      <c r="B105" s="143" t="s">
        <v>760</v>
      </c>
      <c r="C105" s="154">
        <v>1</v>
      </c>
      <c r="D105" s="153" t="s">
        <v>264</v>
      </c>
      <c r="E105" s="159"/>
      <c r="F105" s="159">
        <f t="shared" si="9"/>
        <v>0</v>
      </c>
      <c r="G105" s="158"/>
      <c r="H105" s="158">
        <f t="shared" si="10"/>
        <v>0</v>
      </c>
      <c r="I105" s="157">
        <f t="shared" si="11"/>
        <v>0</v>
      </c>
    </row>
    <row r="106" spans="1:9" x14ac:dyDescent="0.2">
      <c r="A106" s="156"/>
      <c r="B106" s="143" t="s">
        <v>761</v>
      </c>
      <c r="C106" s="154">
        <v>1</v>
      </c>
      <c r="D106" s="153" t="s">
        <v>380</v>
      </c>
      <c r="E106" s="159"/>
      <c r="F106" s="159">
        <f t="shared" si="9"/>
        <v>0</v>
      </c>
      <c r="G106" s="158"/>
      <c r="H106" s="158">
        <f t="shared" si="10"/>
        <v>0</v>
      </c>
      <c r="I106" s="157">
        <f t="shared" si="11"/>
        <v>0</v>
      </c>
    </row>
    <row r="107" spans="1:9" x14ac:dyDescent="0.2">
      <c r="A107" s="156"/>
      <c r="B107" s="143" t="s">
        <v>762</v>
      </c>
      <c r="C107" s="154">
        <v>3</v>
      </c>
      <c r="D107" s="153" t="s">
        <v>763</v>
      </c>
      <c r="E107" s="159"/>
      <c r="F107" s="159">
        <f t="shared" si="9"/>
        <v>0</v>
      </c>
      <c r="G107" s="158"/>
      <c r="H107" s="158">
        <f t="shared" si="10"/>
        <v>0</v>
      </c>
      <c r="I107" s="157">
        <f t="shared" si="11"/>
        <v>0</v>
      </c>
    </row>
    <row r="108" spans="1:9" x14ac:dyDescent="0.2">
      <c r="A108" s="156"/>
      <c r="B108" s="155" t="s">
        <v>764</v>
      </c>
      <c r="C108" s="154">
        <v>90</v>
      </c>
      <c r="D108" s="153" t="s">
        <v>203</v>
      </c>
      <c r="E108" s="152"/>
      <c r="F108" s="152">
        <f t="shared" si="9"/>
        <v>0</v>
      </c>
      <c r="G108" s="151"/>
      <c r="H108" s="151">
        <f t="shared" si="10"/>
        <v>0</v>
      </c>
      <c r="I108" s="150">
        <f t="shared" si="11"/>
        <v>0</v>
      </c>
    </row>
    <row r="109" spans="1:9" x14ac:dyDescent="0.2">
      <c r="A109" s="156"/>
      <c r="B109" s="155" t="s">
        <v>765</v>
      </c>
      <c r="C109" s="154">
        <v>24</v>
      </c>
      <c r="D109" s="153" t="s">
        <v>757</v>
      </c>
      <c r="E109" s="152"/>
      <c r="F109" s="152">
        <f t="shared" si="9"/>
        <v>0</v>
      </c>
      <c r="G109" s="151"/>
      <c r="H109" s="151">
        <f t="shared" si="10"/>
        <v>0</v>
      </c>
      <c r="I109" s="150">
        <f t="shared" si="11"/>
        <v>0</v>
      </c>
    </row>
    <row r="110" spans="1:9" x14ac:dyDescent="0.2">
      <c r="A110" s="156"/>
      <c r="B110" s="155" t="s">
        <v>766</v>
      </c>
      <c r="C110" s="154">
        <v>40</v>
      </c>
      <c r="D110" s="153" t="s">
        <v>757</v>
      </c>
      <c r="E110" s="152"/>
      <c r="F110" s="152">
        <f t="shared" si="9"/>
        <v>0</v>
      </c>
      <c r="G110" s="151"/>
      <c r="H110" s="151">
        <f t="shared" si="10"/>
        <v>0</v>
      </c>
      <c r="I110" s="150">
        <f t="shared" si="11"/>
        <v>0</v>
      </c>
    </row>
    <row r="111" spans="1:9" x14ac:dyDescent="0.2">
      <c r="A111" s="156"/>
      <c r="B111" s="155" t="s">
        <v>767</v>
      </c>
      <c r="C111" s="154">
        <f>4+4+2+2+2+2</f>
        <v>16</v>
      </c>
      <c r="D111" s="153" t="s">
        <v>380</v>
      </c>
      <c r="E111" s="152"/>
      <c r="F111" s="152">
        <f t="shared" si="9"/>
        <v>0</v>
      </c>
      <c r="G111" s="151"/>
      <c r="H111" s="151">
        <f t="shared" si="10"/>
        <v>0</v>
      </c>
      <c r="I111" s="150">
        <f t="shared" si="11"/>
        <v>0</v>
      </c>
    </row>
    <row r="112" spans="1:9" x14ac:dyDescent="0.2">
      <c r="E112" s="148"/>
      <c r="F112" s="149"/>
      <c r="G112" s="148"/>
      <c r="H112" s="149"/>
      <c r="I112" s="148"/>
    </row>
    <row r="113" spans="5:9" x14ac:dyDescent="0.2">
      <c r="E113" s="148"/>
      <c r="F113" s="149"/>
      <c r="G113" s="148"/>
      <c r="H113" s="149"/>
      <c r="I113" s="148"/>
    </row>
    <row r="114" spans="5:9" x14ac:dyDescent="0.2">
      <c r="E114" s="148"/>
      <c r="F114" s="149"/>
      <c r="G114" s="148"/>
      <c r="H114" s="149"/>
      <c r="I114" s="148"/>
    </row>
    <row r="115" spans="5:9" x14ac:dyDescent="0.2">
      <c r="E115" s="148"/>
      <c r="F115" s="149"/>
      <c r="G115" s="148"/>
      <c r="H115" s="149"/>
      <c r="I115" s="148"/>
    </row>
    <row r="116" spans="5:9" x14ac:dyDescent="0.2">
      <c r="E116" s="148"/>
      <c r="F116" s="149"/>
      <c r="G116" s="148"/>
      <c r="H116" s="149"/>
      <c r="I116" s="148"/>
    </row>
    <row r="117" spans="5:9" x14ac:dyDescent="0.2">
      <c r="E117" s="148"/>
      <c r="F117" s="149"/>
      <c r="G117" s="148"/>
      <c r="H117" s="149"/>
      <c r="I117" s="148"/>
    </row>
    <row r="118" spans="5:9" x14ac:dyDescent="0.2">
      <c r="E118" s="148"/>
      <c r="F118" s="149"/>
      <c r="G118" s="148"/>
      <c r="H118" s="149"/>
      <c r="I118" s="148"/>
    </row>
    <row r="119" spans="5:9" x14ac:dyDescent="0.2">
      <c r="E119" s="148"/>
      <c r="F119" s="149"/>
      <c r="G119" s="148"/>
      <c r="H119" s="149"/>
      <c r="I119" s="148"/>
    </row>
    <row r="120" spans="5:9" x14ac:dyDescent="0.2">
      <c r="E120" s="148"/>
      <c r="F120" s="149"/>
      <c r="G120" s="148"/>
      <c r="H120" s="149"/>
      <c r="I120" s="148"/>
    </row>
    <row r="121" spans="5:9" x14ac:dyDescent="0.2">
      <c r="E121" s="148"/>
      <c r="F121" s="149"/>
      <c r="G121" s="148"/>
      <c r="H121" s="149"/>
      <c r="I121" s="148"/>
    </row>
    <row r="122" spans="5:9" x14ac:dyDescent="0.2">
      <c r="E122" s="148"/>
      <c r="F122" s="149"/>
      <c r="G122" s="148"/>
      <c r="H122" s="149"/>
      <c r="I122" s="148"/>
    </row>
    <row r="123" spans="5:9" x14ac:dyDescent="0.2">
      <c r="E123" s="148"/>
      <c r="F123" s="149"/>
      <c r="G123" s="148"/>
      <c r="H123" s="149"/>
      <c r="I123" s="148"/>
    </row>
    <row r="124" spans="5:9" x14ac:dyDescent="0.2">
      <c r="E124" s="148"/>
      <c r="F124" s="149"/>
      <c r="G124" s="148"/>
      <c r="H124" s="149"/>
      <c r="I124" s="148"/>
    </row>
    <row r="125" spans="5:9" x14ac:dyDescent="0.2">
      <c r="E125" s="148"/>
      <c r="F125" s="149"/>
      <c r="G125" s="148"/>
      <c r="H125" s="149"/>
      <c r="I125" s="148"/>
    </row>
    <row r="126" spans="5:9" x14ac:dyDescent="0.2">
      <c r="E126" s="148"/>
      <c r="F126" s="149"/>
      <c r="G126" s="148"/>
      <c r="H126" s="149"/>
      <c r="I126" s="148"/>
    </row>
    <row r="127" spans="5:9" x14ac:dyDescent="0.2">
      <c r="E127" s="148"/>
      <c r="F127" s="149"/>
      <c r="G127" s="148"/>
      <c r="H127" s="149"/>
      <c r="I127" s="148"/>
    </row>
    <row r="128" spans="5:9" x14ac:dyDescent="0.2">
      <c r="E128" s="148"/>
      <c r="F128" s="149"/>
      <c r="G128" s="148"/>
      <c r="H128" s="149"/>
      <c r="I128" s="148"/>
    </row>
    <row r="129" spans="5:9" x14ac:dyDescent="0.2">
      <c r="E129" s="148"/>
      <c r="F129" s="149"/>
      <c r="G129" s="148"/>
      <c r="H129" s="149"/>
      <c r="I129" s="148"/>
    </row>
    <row r="130" spans="5:9" x14ac:dyDescent="0.2">
      <c r="E130" s="148"/>
      <c r="F130" s="149"/>
      <c r="G130" s="148"/>
      <c r="H130" s="149"/>
      <c r="I130" s="148"/>
    </row>
    <row r="131" spans="5:9" x14ac:dyDescent="0.2">
      <c r="E131" s="148"/>
      <c r="F131" s="149"/>
      <c r="G131" s="148"/>
      <c r="H131" s="149"/>
      <c r="I131" s="148"/>
    </row>
    <row r="132" spans="5:9" x14ac:dyDescent="0.2">
      <c r="E132" s="148"/>
      <c r="F132" s="149"/>
      <c r="G132" s="148"/>
      <c r="H132" s="149"/>
      <c r="I132" s="148"/>
    </row>
    <row r="133" spans="5:9" x14ac:dyDescent="0.2">
      <c r="E133" s="148"/>
      <c r="F133" s="149"/>
      <c r="G133" s="148"/>
      <c r="H133" s="149"/>
      <c r="I133" s="148"/>
    </row>
    <row r="134" spans="5:9" x14ac:dyDescent="0.2">
      <c r="E134" s="148"/>
      <c r="F134" s="149"/>
      <c r="G134" s="148"/>
      <c r="H134" s="149"/>
      <c r="I134" s="148"/>
    </row>
    <row r="135" spans="5:9" x14ac:dyDescent="0.2">
      <c r="E135" s="148"/>
      <c r="F135" s="149"/>
      <c r="G135" s="148"/>
      <c r="H135" s="149"/>
      <c r="I135" s="148"/>
    </row>
    <row r="136" spans="5:9" x14ac:dyDescent="0.2">
      <c r="E136" s="148"/>
      <c r="F136" s="149"/>
      <c r="G136" s="148"/>
      <c r="H136" s="149"/>
      <c r="I136" s="148"/>
    </row>
    <row r="137" spans="5:9" x14ac:dyDescent="0.2">
      <c r="E137" s="148"/>
      <c r="F137" s="149"/>
      <c r="G137" s="148"/>
      <c r="H137" s="149"/>
      <c r="I137" s="148"/>
    </row>
    <row r="138" spans="5:9" x14ac:dyDescent="0.2">
      <c r="E138" s="148"/>
      <c r="F138" s="149"/>
      <c r="G138" s="148"/>
      <c r="H138" s="149"/>
      <c r="I138" s="148"/>
    </row>
    <row r="139" spans="5:9" x14ac:dyDescent="0.2">
      <c r="E139" s="148"/>
      <c r="F139" s="149"/>
      <c r="G139" s="148"/>
      <c r="H139" s="149"/>
      <c r="I139" s="148"/>
    </row>
    <row r="140" spans="5:9" x14ac:dyDescent="0.2">
      <c r="E140" s="148"/>
      <c r="F140" s="149"/>
      <c r="G140" s="148"/>
      <c r="H140" s="149"/>
      <c r="I140" s="148"/>
    </row>
    <row r="141" spans="5:9" x14ac:dyDescent="0.2">
      <c r="E141" s="148"/>
      <c r="F141" s="149"/>
      <c r="G141" s="148"/>
      <c r="H141" s="149"/>
      <c r="I141" s="148"/>
    </row>
    <row r="142" spans="5:9" x14ac:dyDescent="0.2">
      <c r="E142" s="148"/>
      <c r="F142" s="149"/>
      <c r="G142" s="148"/>
      <c r="H142" s="148"/>
      <c r="I142" s="148"/>
    </row>
    <row r="143" spans="5:9" x14ac:dyDescent="0.2">
      <c r="E143" s="148"/>
      <c r="F143" s="149"/>
      <c r="G143" s="148"/>
      <c r="H143" s="148"/>
      <c r="I143" s="148"/>
    </row>
    <row r="144" spans="5:9" x14ac:dyDescent="0.2">
      <c r="E144" s="148"/>
      <c r="F144" s="148"/>
      <c r="G144" s="148"/>
      <c r="H144" s="148"/>
      <c r="I144" s="148"/>
    </row>
    <row r="145" spans="5:9" x14ac:dyDescent="0.2">
      <c r="E145" s="148"/>
      <c r="F145" s="148"/>
      <c r="G145" s="148"/>
      <c r="H145" s="148"/>
      <c r="I145" s="148"/>
    </row>
  </sheetData>
  <pageMargins left="0.7" right="0.7" top="0.78740157499999996" bottom="0.78740157499999996" header="0.3" footer="0.3"/>
  <pageSetup paperSize="9" scale="78" orientation="landscape" r:id="rId1"/>
  <rowBreaks count="1" manualBreakCount="1">
    <brk id="72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7"/>
  <sheetViews>
    <sheetView workbookViewId="0">
      <selection activeCell="B1" sqref="B1"/>
    </sheetView>
  </sheetViews>
  <sheetFormatPr baseColWidth="10" defaultColWidth="9.1640625" defaultRowHeight="15" x14ac:dyDescent="0.2"/>
  <cols>
    <col min="1" max="1" width="8.1640625" style="145" customWidth="1"/>
    <col min="2" max="2" width="60.5" style="145" customWidth="1"/>
    <col min="3" max="3" width="9.1640625" style="147"/>
    <col min="4" max="4" width="9.1640625" style="146"/>
    <col min="5" max="5" width="12.5" style="145" bestFit="1" customWidth="1"/>
    <col min="6" max="6" width="14.1640625" style="145" bestFit="1" customWidth="1"/>
    <col min="7" max="7" width="11.5" style="145" bestFit="1" customWidth="1"/>
    <col min="8" max="8" width="12.5" style="145" bestFit="1" customWidth="1"/>
    <col min="9" max="9" width="14.1640625" style="145" bestFit="1" customWidth="1"/>
    <col min="10" max="16384" width="9.1640625" style="145"/>
  </cols>
  <sheetData>
    <row r="1" spans="1:9" x14ac:dyDescent="0.2">
      <c r="A1" s="172" t="s">
        <v>636</v>
      </c>
      <c r="B1" s="172" t="s">
        <v>1110</v>
      </c>
      <c r="C1" s="171"/>
      <c r="D1" s="170"/>
      <c r="E1" s="176" t="s">
        <v>638</v>
      </c>
      <c r="F1" s="175"/>
      <c r="G1" s="175"/>
      <c r="H1" s="174"/>
      <c r="I1" s="173">
        <f>SUM(I5:I37)</f>
        <v>0</v>
      </c>
    </row>
    <row r="2" spans="1:9" ht="16" thickBot="1" x14ac:dyDescent="0.25">
      <c r="A2" s="172" t="s">
        <v>639</v>
      </c>
      <c r="B2" s="172" t="s">
        <v>640</v>
      </c>
      <c r="C2" s="171"/>
      <c r="D2" s="170"/>
      <c r="E2" s="169" t="s">
        <v>641</v>
      </c>
      <c r="F2" s="168"/>
      <c r="G2" s="168"/>
      <c r="H2" s="167"/>
      <c r="I2" s="166">
        <f>I1*1.21</f>
        <v>0</v>
      </c>
    </row>
    <row r="3" spans="1:9" x14ac:dyDescent="0.2">
      <c r="E3" s="165" t="s">
        <v>642</v>
      </c>
      <c r="F3" s="165"/>
      <c r="G3" s="164" t="s">
        <v>643</v>
      </c>
      <c r="H3" s="164"/>
    </row>
    <row r="4" spans="1:9" x14ac:dyDescent="0.2">
      <c r="A4" s="160" t="s">
        <v>644</v>
      </c>
      <c r="B4" s="160" t="s">
        <v>645</v>
      </c>
      <c r="C4" s="163" t="s">
        <v>646</v>
      </c>
      <c r="D4" s="163" t="s">
        <v>647</v>
      </c>
      <c r="E4" s="162" t="s">
        <v>648</v>
      </c>
      <c r="F4" s="162" t="s">
        <v>25</v>
      </c>
      <c r="G4" s="161" t="s">
        <v>648</v>
      </c>
      <c r="H4" s="161" t="s">
        <v>25</v>
      </c>
      <c r="I4" s="160" t="s">
        <v>649</v>
      </c>
    </row>
    <row r="5" spans="1:9" x14ac:dyDescent="0.2">
      <c r="A5" s="156" t="s">
        <v>650</v>
      </c>
      <c r="B5" s="143" t="s">
        <v>788</v>
      </c>
      <c r="C5" s="154">
        <v>43</v>
      </c>
      <c r="D5" s="153" t="s">
        <v>380</v>
      </c>
      <c r="E5" s="159"/>
      <c r="F5" s="159">
        <f t="shared" ref="F5:F37" si="0">E5*C5</f>
        <v>0</v>
      </c>
      <c r="G5" s="158"/>
      <c r="H5" s="158">
        <f t="shared" ref="H5:H37" si="1">G5*C5</f>
        <v>0</v>
      </c>
      <c r="I5" s="157">
        <f t="shared" ref="I5:I37" si="2">H5+F5</f>
        <v>0</v>
      </c>
    </row>
    <row r="6" spans="1:9" x14ac:dyDescent="0.2">
      <c r="A6" s="156" t="s">
        <v>650</v>
      </c>
      <c r="B6" s="143" t="s">
        <v>787</v>
      </c>
      <c r="C6" s="154">
        <v>43</v>
      </c>
      <c r="D6" s="153" t="s">
        <v>380</v>
      </c>
      <c r="E6" s="159"/>
      <c r="F6" s="159">
        <f t="shared" si="0"/>
        <v>0</v>
      </c>
      <c r="G6" s="158"/>
      <c r="H6" s="158">
        <f t="shared" si="1"/>
        <v>0</v>
      </c>
      <c r="I6" s="157">
        <f t="shared" si="2"/>
        <v>0</v>
      </c>
    </row>
    <row r="7" spans="1:9" ht="23" x14ac:dyDescent="0.2">
      <c r="A7" s="156" t="s">
        <v>652</v>
      </c>
      <c r="B7" s="143" t="s">
        <v>786</v>
      </c>
      <c r="C7" s="154">
        <v>11</v>
      </c>
      <c r="D7" s="153" t="s">
        <v>380</v>
      </c>
      <c r="E7" s="159"/>
      <c r="F7" s="159">
        <f t="shared" si="0"/>
        <v>0</v>
      </c>
      <c r="G7" s="158"/>
      <c r="H7" s="158">
        <f t="shared" si="1"/>
        <v>0</v>
      </c>
      <c r="I7" s="157">
        <f t="shared" si="2"/>
        <v>0</v>
      </c>
    </row>
    <row r="8" spans="1:9" x14ac:dyDescent="0.2">
      <c r="A8" s="156" t="s">
        <v>652</v>
      </c>
      <c r="B8" s="143" t="s">
        <v>785</v>
      </c>
      <c r="C8" s="154">
        <v>11</v>
      </c>
      <c r="D8" s="153" t="s">
        <v>380</v>
      </c>
      <c r="E8" s="159"/>
      <c r="F8" s="159">
        <f t="shared" si="0"/>
        <v>0</v>
      </c>
      <c r="G8" s="158"/>
      <c r="H8" s="158">
        <f t="shared" si="1"/>
        <v>0</v>
      </c>
      <c r="I8" s="157">
        <f t="shared" si="2"/>
        <v>0</v>
      </c>
    </row>
    <row r="9" spans="1:9" x14ac:dyDescent="0.2">
      <c r="A9" s="156"/>
      <c r="B9" s="143" t="s">
        <v>675</v>
      </c>
      <c r="C9" s="154">
        <v>17</v>
      </c>
      <c r="D9" s="153" t="s">
        <v>380</v>
      </c>
      <c r="E9" s="159"/>
      <c r="F9" s="159">
        <f t="shared" si="0"/>
        <v>0</v>
      </c>
      <c r="G9" s="158"/>
      <c r="H9" s="158">
        <f t="shared" si="1"/>
        <v>0</v>
      </c>
      <c r="I9" s="157">
        <f t="shared" si="2"/>
        <v>0</v>
      </c>
    </row>
    <row r="10" spans="1:9" x14ac:dyDescent="0.2">
      <c r="A10" s="156"/>
      <c r="B10" s="143" t="s">
        <v>683</v>
      </c>
      <c r="C10" s="154">
        <f>43+11</f>
        <v>54</v>
      </c>
      <c r="D10" s="153" t="s">
        <v>380</v>
      </c>
      <c r="E10" s="159"/>
      <c r="F10" s="159">
        <f t="shared" si="0"/>
        <v>0</v>
      </c>
      <c r="G10" s="158"/>
      <c r="H10" s="158">
        <f t="shared" si="1"/>
        <v>0</v>
      </c>
      <c r="I10" s="157">
        <f t="shared" si="2"/>
        <v>0</v>
      </c>
    </row>
    <row r="11" spans="1:9" x14ac:dyDescent="0.2">
      <c r="A11" s="156"/>
      <c r="B11" s="143" t="s">
        <v>688</v>
      </c>
      <c r="C11" s="154">
        <v>62</v>
      </c>
      <c r="D11" s="153" t="s">
        <v>174</v>
      </c>
      <c r="E11" s="159"/>
      <c r="F11" s="159">
        <f t="shared" si="0"/>
        <v>0</v>
      </c>
      <c r="G11" s="158"/>
      <c r="H11" s="158">
        <f t="shared" si="1"/>
        <v>0</v>
      </c>
      <c r="I11" s="157">
        <f t="shared" si="2"/>
        <v>0</v>
      </c>
    </row>
    <row r="12" spans="1:9" x14ac:dyDescent="0.2">
      <c r="A12" s="156"/>
      <c r="B12" s="143" t="s">
        <v>689</v>
      </c>
      <c r="C12" s="154">
        <v>28</v>
      </c>
      <c r="D12" s="153" t="s">
        <v>174</v>
      </c>
      <c r="E12" s="159"/>
      <c r="F12" s="159">
        <f t="shared" si="0"/>
        <v>0</v>
      </c>
      <c r="G12" s="158"/>
      <c r="H12" s="158">
        <f t="shared" si="1"/>
        <v>0</v>
      </c>
      <c r="I12" s="157">
        <f t="shared" si="2"/>
        <v>0</v>
      </c>
    </row>
    <row r="13" spans="1:9" x14ac:dyDescent="0.2">
      <c r="A13" s="156"/>
      <c r="B13" s="144" t="s">
        <v>692</v>
      </c>
      <c r="C13" s="154">
        <v>66</v>
      </c>
      <c r="D13" s="153" t="s">
        <v>174</v>
      </c>
      <c r="E13" s="159"/>
      <c r="F13" s="159">
        <f t="shared" si="0"/>
        <v>0</v>
      </c>
      <c r="G13" s="158"/>
      <c r="H13" s="158">
        <f t="shared" si="1"/>
        <v>0</v>
      </c>
      <c r="I13" s="157">
        <f t="shared" si="2"/>
        <v>0</v>
      </c>
    </row>
    <row r="14" spans="1:9" x14ac:dyDescent="0.2">
      <c r="A14" s="156"/>
      <c r="B14" s="144" t="s">
        <v>693</v>
      </c>
      <c r="C14" s="154">
        <v>28</v>
      </c>
      <c r="D14" s="153" t="s">
        <v>174</v>
      </c>
      <c r="E14" s="159"/>
      <c r="F14" s="159">
        <f t="shared" si="0"/>
        <v>0</v>
      </c>
      <c r="G14" s="158"/>
      <c r="H14" s="158">
        <f t="shared" si="1"/>
        <v>0</v>
      </c>
      <c r="I14" s="157">
        <f t="shared" si="2"/>
        <v>0</v>
      </c>
    </row>
    <row r="15" spans="1:9" x14ac:dyDescent="0.2">
      <c r="A15" s="156"/>
      <c r="B15" s="143" t="s">
        <v>695</v>
      </c>
      <c r="C15" s="154">
        <v>144</v>
      </c>
      <c r="D15" s="153" t="s">
        <v>174</v>
      </c>
      <c r="E15" s="159"/>
      <c r="F15" s="159">
        <f t="shared" si="0"/>
        <v>0</v>
      </c>
      <c r="G15" s="158"/>
      <c r="H15" s="158">
        <f t="shared" si="1"/>
        <v>0</v>
      </c>
      <c r="I15" s="157">
        <f t="shared" si="2"/>
        <v>0</v>
      </c>
    </row>
    <row r="16" spans="1:9" x14ac:dyDescent="0.2">
      <c r="A16" s="156"/>
      <c r="B16" s="143" t="s">
        <v>696</v>
      </c>
      <c r="C16" s="154">
        <v>60</v>
      </c>
      <c r="D16" s="153" t="s">
        <v>174</v>
      </c>
      <c r="E16" s="159"/>
      <c r="F16" s="159">
        <f t="shared" si="0"/>
        <v>0</v>
      </c>
      <c r="G16" s="158"/>
      <c r="H16" s="158">
        <f t="shared" si="1"/>
        <v>0</v>
      </c>
      <c r="I16" s="157">
        <f t="shared" si="2"/>
        <v>0</v>
      </c>
    </row>
    <row r="17" spans="1:9" x14ac:dyDescent="0.2">
      <c r="A17" s="156"/>
      <c r="B17" s="143" t="s">
        <v>784</v>
      </c>
      <c r="C17" s="154">
        <v>404</v>
      </c>
      <c r="D17" s="153" t="s">
        <v>174</v>
      </c>
      <c r="E17" s="159"/>
      <c r="F17" s="159">
        <f t="shared" si="0"/>
        <v>0</v>
      </c>
      <c r="G17" s="158"/>
      <c r="H17" s="158">
        <f t="shared" si="1"/>
        <v>0</v>
      </c>
      <c r="I17" s="157">
        <f t="shared" si="2"/>
        <v>0</v>
      </c>
    </row>
    <row r="18" spans="1:9" x14ac:dyDescent="0.2">
      <c r="A18" s="156"/>
      <c r="B18" s="143" t="s">
        <v>783</v>
      </c>
      <c r="C18" s="154">
        <v>404</v>
      </c>
      <c r="D18" s="153" t="s">
        <v>380</v>
      </c>
      <c r="E18" s="159"/>
      <c r="F18" s="159">
        <f t="shared" si="0"/>
        <v>0</v>
      </c>
      <c r="G18" s="158"/>
      <c r="H18" s="158">
        <f t="shared" si="1"/>
        <v>0</v>
      </c>
      <c r="I18" s="157">
        <f t="shared" si="2"/>
        <v>0</v>
      </c>
    </row>
    <row r="19" spans="1:9" ht="23" x14ac:dyDescent="0.2">
      <c r="A19" s="156"/>
      <c r="B19" s="143" t="s">
        <v>703</v>
      </c>
      <c r="C19" s="154">
        <v>1</v>
      </c>
      <c r="D19" s="153" t="s">
        <v>264</v>
      </c>
      <c r="E19" s="159"/>
      <c r="F19" s="159">
        <f t="shared" si="0"/>
        <v>0</v>
      </c>
      <c r="G19" s="158"/>
      <c r="H19" s="158">
        <f t="shared" si="1"/>
        <v>0</v>
      </c>
      <c r="I19" s="157">
        <f t="shared" si="2"/>
        <v>0</v>
      </c>
    </row>
    <row r="20" spans="1:9" x14ac:dyDescent="0.2">
      <c r="A20" s="156"/>
      <c r="B20" s="143" t="s">
        <v>705</v>
      </c>
      <c r="C20" s="154">
        <v>40</v>
      </c>
      <c r="D20" s="153" t="s">
        <v>174</v>
      </c>
      <c r="E20" s="159"/>
      <c r="F20" s="159">
        <f t="shared" si="0"/>
        <v>0</v>
      </c>
      <c r="G20" s="158"/>
      <c r="H20" s="158">
        <f t="shared" si="1"/>
        <v>0</v>
      </c>
      <c r="I20" s="157">
        <f t="shared" si="2"/>
        <v>0</v>
      </c>
    </row>
    <row r="21" spans="1:9" x14ac:dyDescent="0.2">
      <c r="A21" s="156"/>
      <c r="B21" s="143" t="s">
        <v>708</v>
      </c>
      <c r="C21" s="154">
        <v>1250</v>
      </c>
      <c r="D21" s="153" t="s">
        <v>174</v>
      </c>
      <c r="E21" s="159"/>
      <c r="F21" s="159">
        <f t="shared" si="0"/>
        <v>0</v>
      </c>
      <c r="G21" s="158"/>
      <c r="H21" s="158">
        <f t="shared" si="1"/>
        <v>0</v>
      </c>
      <c r="I21" s="157">
        <f t="shared" si="2"/>
        <v>0</v>
      </c>
    </row>
    <row r="22" spans="1:9" x14ac:dyDescent="0.2">
      <c r="A22" s="156"/>
      <c r="B22" s="143" t="s">
        <v>709</v>
      </c>
      <c r="C22" s="154">
        <v>380</v>
      </c>
      <c r="D22" s="153" t="s">
        <v>174</v>
      </c>
      <c r="E22" s="159"/>
      <c r="F22" s="159">
        <f t="shared" si="0"/>
        <v>0</v>
      </c>
      <c r="G22" s="158"/>
      <c r="H22" s="158">
        <f t="shared" si="1"/>
        <v>0</v>
      </c>
      <c r="I22" s="157">
        <f t="shared" si="2"/>
        <v>0</v>
      </c>
    </row>
    <row r="23" spans="1:9" x14ac:dyDescent="0.2">
      <c r="A23" s="156"/>
      <c r="B23" s="143" t="s">
        <v>710</v>
      </c>
      <c r="C23" s="154">
        <v>1550</v>
      </c>
      <c r="D23" s="153" t="s">
        <v>174</v>
      </c>
      <c r="E23" s="159"/>
      <c r="F23" s="159">
        <f t="shared" si="0"/>
        <v>0</v>
      </c>
      <c r="G23" s="158"/>
      <c r="H23" s="158">
        <f t="shared" si="1"/>
        <v>0</v>
      </c>
      <c r="I23" s="157">
        <f t="shared" si="2"/>
        <v>0</v>
      </c>
    </row>
    <row r="24" spans="1:9" x14ac:dyDescent="0.2">
      <c r="A24" s="156"/>
      <c r="B24" s="143" t="s">
        <v>717</v>
      </c>
      <c r="C24" s="154">
        <v>300</v>
      </c>
      <c r="D24" s="153" t="s">
        <v>174</v>
      </c>
      <c r="E24" s="159"/>
      <c r="F24" s="159">
        <f t="shared" si="0"/>
        <v>0</v>
      </c>
      <c r="G24" s="158"/>
      <c r="H24" s="158">
        <f t="shared" si="1"/>
        <v>0</v>
      </c>
      <c r="I24" s="157">
        <f t="shared" si="2"/>
        <v>0</v>
      </c>
    </row>
    <row r="25" spans="1:9" x14ac:dyDescent="0.2">
      <c r="A25" s="156"/>
      <c r="B25" s="143" t="s">
        <v>719</v>
      </c>
      <c r="C25" s="154">
        <v>219</v>
      </c>
      <c r="D25" s="153" t="s">
        <v>380</v>
      </c>
      <c r="E25" s="159"/>
      <c r="F25" s="159">
        <f t="shared" si="0"/>
        <v>0</v>
      </c>
      <c r="G25" s="158"/>
      <c r="H25" s="158">
        <f t="shared" si="1"/>
        <v>0</v>
      </c>
      <c r="I25" s="157">
        <f t="shared" si="2"/>
        <v>0</v>
      </c>
    </row>
    <row r="26" spans="1:9" x14ac:dyDescent="0.2">
      <c r="A26" s="156"/>
      <c r="B26" s="143" t="s">
        <v>720</v>
      </c>
      <c r="C26" s="154">
        <v>62</v>
      </c>
      <c r="D26" s="153" t="s">
        <v>380</v>
      </c>
      <c r="E26" s="159"/>
      <c r="F26" s="159">
        <f t="shared" si="0"/>
        <v>0</v>
      </c>
      <c r="G26" s="158"/>
      <c r="H26" s="158">
        <f t="shared" si="1"/>
        <v>0</v>
      </c>
      <c r="I26" s="157">
        <f t="shared" si="2"/>
        <v>0</v>
      </c>
    </row>
    <row r="27" spans="1:9" x14ac:dyDescent="0.2">
      <c r="A27" s="156"/>
      <c r="B27" s="143" t="s">
        <v>721</v>
      </c>
      <c r="C27" s="154">
        <v>8</v>
      </c>
      <c r="D27" s="153" t="s">
        <v>380</v>
      </c>
      <c r="E27" s="159"/>
      <c r="F27" s="159">
        <f t="shared" si="0"/>
        <v>0</v>
      </c>
      <c r="G27" s="158"/>
      <c r="H27" s="158">
        <f t="shared" si="1"/>
        <v>0</v>
      </c>
      <c r="I27" s="157">
        <f t="shared" si="2"/>
        <v>0</v>
      </c>
    </row>
    <row r="28" spans="1:9" x14ac:dyDescent="0.2">
      <c r="A28" s="156"/>
      <c r="B28" s="143" t="s">
        <v>724</v>
      </c>
      <c r="C28" s="154">
        <v>1</v>
      </c>
      <c r="D28" s="153" t="s">
        <v>380</v>
      </c>
      <c r="E28" s="159"/>
      <c r="F28" s="159">
        <f t="shared" si="0"/>
        <v>0</v>
      </c>
      <c r="G28" s="158"/>
      <c r="H28" s="158">
        <f t="shared" si="1"/>
        <v>0</v>
      </c>
      <c r="I28" s="157">
        <f t="shared" si="2"/>
        <v>0</v>
      </c>
    </row>
    <row r="29" spans="1:9" x14ac:dyDescent="0.2">
      <c r="A29" s="156"/>
      <c r="B29" s="143" t="s">
        <v>738</v>
      </c>
      <c r="C29" s="154">
        <v>0.2</v>
      </c>
      <c r="D29" s="153" t="s">
        <v>293</v>
      </c>
      <c r="E29" s="159"/>
      <c r="F29" s="159">
        <f t="shared" si="0"/>
        <v>0</v>
      </c>
      <c r="G29" s="158"/>
      <c r="H29" s="158">
        <f t="shared" si="1"/>
        <v>0</v>
      </c>
      <c r="I29" s="157">
        <f t="shared" si="2"/>
        <v>0</v>
      </c>
    </row>
    <row r="30" spans="1:9" x14ac:dyDescent="0.2">
      <c r="A30" s="156"/>
      <c r="B30" s="143" t="s">
        <v>756</v>
      </c>
      <c r="C30" s="154">
        <v>5</v>
      </c>
      <c r="D30" s="153" t="s">
        <v>757</v>
      </c>
      <c r="E30" s="159"/>
      <c r="F30" s="159">
        <f t="shared" si="0"/>
        <v>0</v>
      </c>
      <c r="G30" s="158"/>
      <c r="H30" s="158">
        <f t="shared" si="1"/>
        <v>0</v>
      </c>
      <c r="I30" s="157">
        <f t="shared" si="2"/>
        <v>0</v>
      </c>
    </row>
    <row r="31" spans="1:9" x14ac:dyDescent="0.2">
      <c r="A31" s="156"/>
      <c r="B31" s="143" t="s">
        <v>758</v>
      </c>
      <c r="C31" s="154">
        <v>1</v>
      </c>
      <c r="D31" s="153" t="s">
        <v>264</v>
      </c>
      <c r="E31" s="159"/>
      <c r="F31" s="159">
        <f t="shared" si="0"/>
        <v>0</v>
      </c>
      <c r="G31" s="158"/>
      <c r="H31" s="158">
        <f t="shared" si="1"/>
        <v>0</v>
      </c>
      <c r="I31" s="157">
        <f t="shared" si="2"/>
        <v>0</v>
      </c>
    </row>
    <row r="32" spans="1:9" x14ac:dyDescent="0.2">
      <c r="A32" s="156"/>
      <c r="B32" s="143" t="s">
        <v>759</v>
      </c>
      <c r="C32" s="154">
        <v>8</v>
      </c>
      <c r="D32" s="153" t="s">
        <v>757</v>
      </c>
      <c r="E32" s="159"/>
      <c r="F32" s="159">
        <f t="shared" si="0"/>
        <v>0</v>
      </c>
      <c r="G32" s="158"/>
      <c r="H32" s="158">
        <f t="shared" si="1"/>
        <v>0</v>
      </c>
      <c r="I32" s="157">
        <f t="shared" si="2"/>
        <v>0</v>
      </c>
    </row>
    <row r="33" spans="1:9" x14ac:dyDescent="0.2">
      <c r="A33" s="156"/>
      <c r="B33" s="143" t="s">
        <v>760</v>
      </c>
      <c r="C33" s="154">
        <v>1</v>
      </c>
      <c r="D33" s="153" t="s">
        <v>264</v>
      </c>
      <c r="E33" s="159"/>
      <c r="F33" s="159">
        <f t="shared" si="0"/>
        <v>0</v>
      </c>
      <c r="G33" s="158"/>
      <c r="H33" s="158">
        <f t="shared" si="1"/>
        <v>0</v>
      </c>
      <c r="I33" s="157">
        <f t="shared" si="2"/>
        <v>0</v>
      </c>
    </row>
    <row r="34" spans="1:9" x14ac:dyDescent="0.2">
      <c r="A34" s="156"/>
      <c r="B34" s="143" t="s">
        <v>761</v>
      </c>
      <c r="C34" s="154">
        <v>1</v>
      </c>
      <c r="D34" s="153" t="s">
        <v>380</v>
      </c>
      <c r="E34" s="159"/>
      <c r="F34" s="159">
        <f t="shared" si="0"/>
        <v>0</v>
      </c>
      <c r="G34" s="158"/>
      <c r="H34" s="158">
        <f t="shared" si="1"/>
        <v>0</v>
      </c>
      <c r="I34" s="157">
        <f t="shared" si="2"/>
        <v>0</v>
      </c>
    </row>
    <row r="35" spans="1:9" x14ac:dyDescent="0.2">
      <c r="A35" s="156"/>
      <c r="B35" s="143" t="s">
        <v>762</v>
      </c>
      <c r="C35" s="154">
        <v>3</v>
      </c>
      <c r="D35" s="153" t="s">
        <v>763</v>
      </c>
      <c r="E35" s="159"/>
      <c r="F35" s="159">
        <f t="shared" si="0"/>
        <v>0</v>
      </c>
      <c r="G35" s="158"/>
      <c r="H35" s="158">
        <f t="shared" si="1"/>
        <v>0</v>
      </c>
      <c r="I35" s="157">
        <f t="shared" si="2"/>
        <v>0</v>
      </c>
    </row>
    <row r="36" spans="1:9" x14ac:dyDescent="0.2">
      <c r="A36" s="156"/>
      <c r="B36" s="155" t="s">
        <v>764</v>
      </c>
      <c r="C36" s="154">
        <v>12</v>
      </c>
      <c r="D36" s="153" t="s">
        <v>203</v>
      </c>
      <c r="E36" s="152"/>
      <c r="F36" s="152">
        <f t="shared" si="0"/>
        <v>0</v>
      </c>
      <c r="G36" s="151"/>
      <c r="H36" s="151">
        <f t="shared" si="1"/>
        <v>0</v>
      </c>
      <c r="I36" s="150">
        <f t="shared" si="2"/>
        <v>0</v>
      </c>
    </row>
    <row r="37" spans="1:9" x14ac:dyDescent="0.2">
      <c r="A37" s="156"/>
      <c r="B37" s="155" t="s">
        <v>766</v>
      </c>
      <c r="C37" s="154">
        <v>4</v>
      </c>
      <c r="D37" s="153" t="s">
        <v>757</v>
      </c>
      <c r="E37" s="152"/>
      <c r="F37" s="152">
        <f t="shared" si="0"/>
        <v>0</v>
      </c>
      <c r="G37" s="151"/>
      <c r="H37" s="151">
        <f t="shared" si="1"/>
        <v>0</v>
      </c>
      <c r="I37" s="150">
        <f t="shared" si="2"/>
        <v>0</v>
      </c>
    </row>
    <row r="38" spans="1:9" x14ac:dyDescent="0.2">
      <c r="E38" s="148"/>
      <c r="F38" s="149"/>
      <c r="G38" s="148"/>
      <c r="H38" s="149"/>
      <c r="I38" s="148"/>
    </row>
    <row r="39" spans="1:9" ht="16" x14ac:dyDescent="0.2">
      <c r="B39" s="178" t="s">
        <v>782</v>
      </c>
      <c r="E39" s="148"/>
      <c r="F39" s="149"/>
      <c r="G39" s="148"/>
      <c r="H39" s="149"/>
      <c r="I39" s="148"/>
    </row>
    <row r="40" spans="1:9" x14ac:dyDescent="0.2">
      <c r="A40" s="147" t="s">
        <v>781</v>
      </c>
      <c r="B40" s="145" t="s">
        <v>780</v>
      </c>
      <c r="E40" s="148"/>
      <c r="F40" s="149"/>
      <c r="G40" s="148"/>
      <c r="H40" s="149"/>
      <c r="I40" s="148"/>
    </row>
    <row r="41" spans="1:9" x14ac:dyDescent="0.2">
      <c r="A41" s="147" t="s">
        <v>779</v>
      </c>
      <c r="B41" s="145" t="s">
        <v>778</v>
      </c>
      <c r="E41" s="148"/>
      <c r="F41" s="149"/>
      <c r="G41" s="148"/>
      <c r="H41" s="149"/>
      <c r="I41" s="148"/>
    </row>
    <row r="42" spans="1:9" x14ac:dyDescent="0.2">
      <c r="A42" s="147" t="s">
        <v>777</v>
      </c>
      <c r="B42" s="177" t="s">
        <v>776</v>
      </c>
      <c r="E42" s="148"/>
      <c r="F42" s="149"/>
      <c r="G42" s="148"/>
      <c r="H42" s="149"/>
      <c r="I42" s="148"/>
    </row>
    <row r="43" spans="1:9" x14ac:dyDescent="0.2">
      <c r="A43" s="147" t="s">
        <v>775</v>
      </c>
      <c r="B43" s="177" t="s">
        <v>774</v>
      </c>
      <c r="E43" s="148"/>
      <c r="F43" s="149"/>
      <c r="G43" s="148"/>
      <c r="H43" s="149"/>
      <c r="I43" s="148"/>
    </row>
    <row r="44" spans="1:9" x14ac:dyDescent="0.2">
      <c r="A44" s="147" t="s">
        <v>773</v>
      </c>
      <c r="B44" s="177" t="s">
        <v>772</v>
      </c>
      <c r="E44" s="148"/>
      <c r="F44" s="149"/>
      <c r="G44" s="148"/>
      <c r="H44" s="149"/>
      <c r="I44" s="148"/>
    </row>
    <row r="45" spans="1:9" x14ac:dyDescent="0.2">
      <c r="A45" s="147" t="s">
        <v>771</v>
      </c>
      <c r="B45" s="177" t="s">
        <v>770</v>
      </c>
      <c r="E45" s="148"/>
      <c r="F45" s="149"/>
      <c r="G45" s="148"/>
      <c r="H45" s="149"/>
      <c r="I45" s="148"/>
    </row>
    <row r="46" spans="1:9" x14ac:dyDescent="0.2">
      <c r="A46" s="147" t="s">
        <v>769</v>
      </c>
      <c r="B46" s="177" t="s">
        <v>768</v>
      </c>
      <c r="E46" s="148"/>
      <c r="F46" s="149"/>
      <c r="G46" s="148"/>
      <c r="H46" s="149"/>
      <c r="I46" s="148"/>
    </row>
    <row r="47" spans="1:9" x14ac:dyDescent="0.2">
      <c r="A47" s="147"/>
      <c r="E47" s="148"/>
      <c r="F47" s="149"/>
      <c r="G47" s="148"/>
      <c r="H47" s="149"/>
      <c r="I47" s="148"/>
    </row>
    <row r="48" spans="1:9" x14ac:dyDescent="0.2">
      <c r="A48" s="147"/>
      <c r="E48" s="148"/>
      <c r="F48" s="149"/>
      <c r="G48" s="148"/>
      <c r="H48" s="149"/>
      <c r="I48" s="148"/>
    </row>
    <row r="49" spans="1:9" x14ac:dyDescent="0.2">
      <c r="A49" s="147"/>
      <c r="E49" s="148"/>
      <c r="F49" s="149"/>
      <c r="G49" s="148"/>
      <c r="H49" s="149"/>
      <c r="I49" s="148"/>
    </row>
    <row r="50" spans="1:9" x14ac:dyDescent="0.2">
      <c r="A50" s="147"/>
      <c r="E50" s="148"/>
      <c r="F50" s="149"/>
      <c r="G50" s="148"/>
      <c r="H50" s="149"/>
      <c r="I50" s="148"/>
    </row>
    <row r="51" spans="1:9" x14ac:dyDescent="0.2">
      <c r="A51" s="147"/>
      <c r="E51" s="148"/>
      <c r="F51" s="149"/>
      <c r="G51" s="148"/>
      <c r="H51" s="149"/>
      <c r="I51" s="148"/>
    </row>
    <row r="52" spans="1:9" x14ac:dyDescent="0.2">
      <c r="E52" s="148"/>
      <c r="F52" s="149"/>
      <c r="G52" s="148"/>
      <c r="H52" s="149"/>
      <c r="I52" s="148"/>
    </row>
    <row r="53" spans="1:9" x14ac:dyDescent="0.2">
      <c r="E53" s="148"/>
      <c r="F53" s="149"/>
      <c r="G53" s="148"/>
      <c r="H53" s="149"/>
      <c r="I53" s="148"/>
    </row>
    <row r="54" spans="1:9" x14ac:dyDescent="0.2">
      <c r="E54" s="148"/>
      <c r="F54" s="149"/>
      <c r="G54" s="148"/>
      <c r="H54" s="149"/>
      <c r="I54" s="148"/>
    </row>
    <row r="55" spans="1:9" x14ac:dyDescent="0.2">
      <c r="E55" s="148"/>
      <c r="F55" s="149"/>
      <c r="G55" s="148"/>
      <c r="H55" s="149"/>
      <c r="I55" s="148"/>
    </row>
    <row r="56" spans="1:9" x14ac:dyDescent="0.2">
      <c r="E56" s="148"/>
      <c r="F56" s="149"/>
      <c r="G56" s="148"/>
      <c r="H56" s="149"/>
      <c r="I56" s="148"/>
    </row>
    <row r="57" spans="1:9" x14ac:dyDescent="0.2">
      <c r="E57" s="148"/>
      <c r="F57" s="149"/>
      <c r="G57" s="148"/>
      <c r="H57" s="149"/>
      <c r="I57" s="148"/>
    </row>
    <row r="58" spans="1:9" x14ac:dyDescent="0.2">
      <c r="E58" s="148"/>
      <c r="F58" s="149"/>
      <c r="G58" s="148"/>
      <c r="H58" s="149"/>
      <c r="I58" s="148"/>
    </row>
    <row r="59" spans="1:9" x14ac:dyDescent="0.2">
      <c r="E59" s="148"/>
      <c r="F59" s="149"/>
      <c r="G59" s="148"/>
      <c r="H59" s="149"/>
      <c r="I59" s="148"/>
    </row>
    <row r="60" spans="1:9" x14ac:dyDescent="0.2">
      <c r="E60" s="148"/>
      <c r="F60" s="149"/>
      <c r="G60" s="148"/>
      <c r="H60" s="149"/>
      <c r="I60" s="148"/>
    </row>
    <row r="61" spans="1:9" x14ac:dyDescent="0.2">
      <c r="E61" s="148"/>
      <c r="F61" s="149"/>
      <c r="G61" s="148"/>
      <c r="H61" s="149"/>
      <c r="I61" s="148"/>
    </row>
    <row r="62" spans="1:9" x14ac:dyDescent="0.2">
      <c r="E62" s="148"/>
      <c r="F62" s="149"/>
      <c r="G62" s="148"/>
      <c r="H62" s="149"/>
      <c r="I62" s="148"/>
    </row>
    <row r="63" spans="1:9" x14ac:dyDescent="0.2">
      <c r="E63" s="148"/>
      <c r="F63" s="149"/>
      <c r="G63" s="148"/>
      <c r="H63" s="149"/>
      <c r="I63" s="148"/>
    </row>
    <row r="64" spans="1:9" x14ac:dyDescent="0.2">
      <c r="E64" s="148"/>
      <c r="F64" s="149"/>
      <c r="G64" s="148"/>
      <c r="H64" s="149"/>
      <c r="I64" s="148"/>
    </row>
    <row r="65" spans="5:9" x14ac:dyDescent="0.2">
      <c r="E65" s="148"/>
      <c r="F65" s="149"/>
      <c r="G65" s="148"/>
      <c r="H65" s="149"/>
      <c r="I65" s="148"/>
    </row>
    <row r="66" spans="5:9" x14ac:dyDescent="0.2">
      <c r="E66" s="148"/>
      <c r="F66" s="149"/>
      <c r="G66" s="148"/>
      <c r="H66" s="149"/>
      <c r="I66" s="148"/>
    </row>
    <row r="67" spans="5:9" x14ac:dyDescent="0.2">
      <c r="E67" s="148"/>
      <c r="F67" s="149"/>
      <c r="G67" s="148"/>
      <c r="H67" s="149"/>
      <c r="I67" s="148"/>
    </row>
    <row r="68" spans="5:9" x14ac:dyDescent="0.2">
      <c r="E68" s="148"/>
      <c r="F68" s="149"/>
      <c r="G68" s="148"/>
      <c r="H68" s="149"/>
      <c r="I68" s="148"/>
    </row>
    <row r="69" spans="5:9" x14ac:dyDescent="0.2">
      <c r="E69" s="148"/>
      <c r="F69" s="149"/>
      <c r="G69" s="148"/>
      <c r="H69" s="149"/>
      <c r="I69" s="148"/>
    </row>
    <row r="70" spans="5:9" x14ac:dyDescent="0.2">
      <c r="E70" s="148"/>
      <c r="F70" s="149"/>
      <c r="G70" s="148"/>
      <c r="H70" s="149"/>
      <c r="I70" s="148"/>
    </row>
    <row r="71" spans="5:9" x14ac:dyDescent="0.2">
      <c r="E71" s="148"/>
      <c r="F71" s="149"/>
      <c r="G71" s="148"/>
      <c r="H71" s="149"/>
      <c r="I71" s="148"/>
    </row>
    <row r="72" spans="5:9" x14ac:dyDescent="0.2">
      <c r="E72" s="148"/>
      <c r="F72" s="149"/>
      <c r="G72" s="148"/>
      <c r="H72" s="149"/>
      <c r="I72" s="148"/>
    </row>
    <row r="73" spans="5:9" x14ac:dyDescent="0.2">
      <c r="E73" s="148"/>
      <c r="F73" s="149"/>
      <c r="G73" s="148"/>
      <c r="H73" s="149"/>
      <c r="I73" s="148"/>
    </row>
    <row r="74" spans="5:9" x14ac:dyDescent="0.2">
      <c r="E74" s="148"/>
      <c r="F74" s="149"/>
      <c r="G74" s="148"/>
      <c r="H74" s="149"/>
      <c r="I74" s="148"/>
    </row>
    <row r="75" spans="5:9" x14ac:dyDescent="0.2">
      <c r="E75" s="148"/>
      <c r="F75" s="149"/>
      <c r="G75" s="148"/>
      <c r="H75" s="149"/>
      <c r="I75" s="148"/>
    </row>
    <row r="76" spans="5:9" x14ac:dyDescent="0.2">
      <c r="E76" s="148"/>
      <c r="F76" s="149"/>
      <c r="G76" s="148"/>
      <c r="H76" s="149"/>
      <c r="I76" s="148"/>
    </row>
    <row r="77" spans="5:9" x14ac:dyDescent="0.2">
      <c r="E77" s="148"/>
      <c r="F77" s="149"/>
      <c r="G77" s="148"/>
      <c r="H77" s="149"/>
      <c r="I77" s="148"/>
    </row>
    <row r="78" spans="5:9" x14ac:dyDescent="0.2">
      <c r="E78" s="148"/>
      <c r="F78" s="149"/>
      <c r="G78" s="148"/>
      <c r="H78" s="149"/>
      <c r="I78" s="148"/>
    </row>
    <row r="79" spans="5:9" x14ac:dyDescent="0.2">
      <c r="E79" s="148"/>
      <c r="F79" s="149"/>
      <c r="G79" s="148"/>
      <c r="H79" s="149"/>
      <c r="I79" s="148"/>
    </row>
    <row r="80" spans="5:9" x14ac:dyDescent="0.2">
      <c r="E80" s="148"/>
      <c r="F80" s="149"/>
      <c r="G80" s="148"/>
      <c r="H80" s="149"/>
      <c r="I80" s="148"/>
    </row>
    <row r="81" spans="5:9" x14ac:dyDescent="0.2">
      <c r="E81" s="148"/>
      <c r="F81" s="149"/>
      <c r="G81" s="148"/>
      <c r="H81" s="149"/>
      <c r="I81" s="148"/>
    </row>
    <row r="82" spans="5:9" x14ac:dyDescent="0.2">
      <c r="E82" s="148"/>
      <c r="F82" s="149"/>
      <c r="G82" s="148"/>
      <c r="H82" s="149"/>
      <c r="I82" s="148"/>
    </row>
    <row r="83" spans="5:9" x14ac:dyDescent="0.2">
      <c r="E83" s="148"/>
      <c r="F83" s="149"/>
      <c r="G83" s="148"/>
      <c r="H83" s="149"/>
      <c r="I83" s="148"/>
    </row>
    <row r="84" spans="5:9" x14ac:dyDescent="0.2">
      <c r="E84" s="148"/>
      <c r="F84" s="149"/>
      <c r="G84" s="148"/>
      <c r="H84" s="149"/>
      <c r="I84" s="148"/>
    </row>
    <row r="85" spans="5:9" x14ac:dyDescent="0.2">
      <c r="E85" s="148"/>
      <c r="F85" s="149"/>
      <c r="G85" s="148"/>
      <c r="H85" s="149"/>
      <c r="I85" s="148"/>
    </row>
    <row r="86" spans="5:9" x14ac:dyDescent="0.2">
      <c r="E86" s="148"/>
      <c r="F86" s="149"/>
      <c r="G86" s="148"/>
      <c r="H86" s="149"/>
      <c r="I86" s="148"/>
    </row>
    <row r="87" spans="5:9" x14ac:dyDescent="0.2">
      <c r="E87" s="148"/>
      <c r="F87" s="149"/>
      <c r="G87" s="148"/>
      <c r="H87" s="149"/>
      <c r="I87" s="148"/>
    </row>
    <row r="88" spans="5:9" x14ac:dyDescent="0.2">
      <c r="E88" s="148"/>
      <c r="F88" s="149"/>
      <c r="G88" s="148"/>
      <c r="H88" s="149"/>
      <c r="I88" s="148"/>
    </row>
    <row r="89" spans="5:9" x14ac:dyDescent="0.2">
      <c r="E89" s="148"/>
      <c r="F89" s="149"/>
      <c r="G89" s="148"/>
      <c r="H89" s="149"/>
      <c r="I89" s="148"/>
    </row>
    <row r="90" spans="5:9" x14ac:dyDescent="0.2">
      <c r="E90" s="148"/>
      <c r="F90" s="149"/>
      <c r="G90" s="148"/>
      <c r="H90" s="149"/>
      <c r="I90" s="148"/>
    </row>
    <row r="91" spans="5:9" x14ac:dyDescent="0.2">
      <c r="E91" s="148"/>
      <c r="F91" s="149"/>
      <c r="G91" s="148"/>
      <c r="H91" s="149"/>
      <c r="I91" s="148"/>
    </row>
    <row r="92" spans="5:9" x14ac:dyDescent="0.2">
      <c r="E92" s="148"/>
      <c r="F92" s="149"/>
      <c r="G92" s="148"/>
      <c r="H92" s="149"/>
      <c r="I92" s="148"/>
    </row>
    <row r="93" spans="5:9" x14ac:dyDescent="0.2">
      <c r="E93" s="148"/>
      <c r="F93" s="149"/>
      <c r="G93" s="148"/>
      <c r="H93" s="149"/>
      <c r="I93" s="148"/>
    </row>
    <row r="94" spans="5:9" x14ac:dyDescent="0.2">
      <c r="E94" s="148"/>
      <c r="F94" s="149"/>
      <c r="G94" s="148"/>
      <c r="H94" s="149"/>
      <c r="I94" s="148"/>
    </row>
    <row r="95" spans="5:9" x14ac:dyDescent="0.2">
      <c r="E95" s="148"/>
      <c r="F95" s="149"/>
      <c r="G95" s="148"/>
      <c r="H95" s="149"/>
      <c r="I95" s="148"/>
    </row>
    <row r="96" spans="5:9" x14ac:dyDescent="0.2">
      <c r="E96" s="148"/>
      <c r="F96" s="149"/>
      <c r="G96" s="148"/>
      <c r="H96" s="149"/>
      <c r="I96" s="148"/>
    </row>
    <row r="97" spans="5:9" x14ac:dyDescent="0.2">
      <c r="E97" s="148"/>
      <c r="F97" s="149"/>
      <c r="G97" s="148"/>
      <c r="H97" s="149"/>
      <c r="I97" s="148"/>
    </row>
    <row r="98" spans="5:9" x14ac:dyDescent="0.2">
      <c r="E98" s="148"/>
      <c r="F98" s="149"/>
      <c r="G98" s="148"/>
      <c r="H98" s="149"/>
      <c r="I98" s="148"/>
    </row>
    <row r="99" spans="5:9" x14ac:dyDescent="0.2">
      <c r="E99" s="148"/>
      <c r="F99" s="149"/>
      <c r="G99" s="148"/>
      <c r="H99" s="149"/>
      <c r="I99" s="148"/>
    </row>
    <row r="100" spans="5:9" x14ac:dyDescent="0.2">
      <c r="E100" s="148"/>
      <c r="F100" s="149"/>
      <c r="G100" s="148"/>
      <c r="H100" s="149"/>
      <c r="I100" s="148"/>
    </row>
    <row r="101" spans="5:9" x14ac:dyDescent="0.2">
      <c r="E101" s="148"/>
      <c r="F101" s="149"/>
      <c r="G101" s="148"/>
      <c r="H101" s="149"/>
      <c r="I101" s="148"/>
    </row>
    <row r="102" spans="5:9" x14ac:dyDescent="0.2">
      <c r="E102" s="148"/>
      <c r="F102" s="149"/>
      <c r="G102" s="148"/>
      <c r="H102" s="149"/>
      <c r="I102" s="148"/>
    </row>
    <row r="103" spans="5:9" x14ac:dyDescent="0.2">
      <c r="E103" s="148"/>
      <c r="F103" s="149"/>
      <c r="G103" s="148"/>
      <c r="H103" s="149"/>
      <c r="I103" s="148"/>
    </row>
    <row r="104" spans="5:9" x14ac:dyDescent="0.2">
      <c r="E104" s="148"/>
      <c r="F104" s="149"/>
      <c r="G104" s="148"/>
      <c r="H104" s="149"/>
      <c r="I104" s="148"/>
    </row>
    <row r="105" spans="5:9" x14ac:dyDescent="0.2">
      <c r="E105" s="148"/>
      <c r="F105" s="149"/>
      <c r="G105" s="148"/>
      <c r="H105" s="149"/>
      <c r="I105" s="148"/>
    </row>
    <row r="106" spans="5:9" x14ac:dyDescent="0.2">
      <c r="E106" s="148"/>
      <c r="F106" s="149"/>
      <c r="G106" s="148"/>
      <c r="H106" s="149"/>
      <c r="I106" s="148"/>
    </row>
    <row r="107" spans="5:9" x14ac:dyDescent="0.2">
      <c r="E107" s="148"/>
      <c r="F107" s="149"/>
      <c r="G107" s="148"/>
      <c r="H107" s="149"/>
      <c r="I107" s="148"/>
    </row>
    <row r="108" spans="5:9" x14ac:dyDescent="0.2">
      <c r="E108" s="148"/>
      <c r="F108" s="149"/>
      <c r="G108" s="148"/>
      <c r="H108" s="149"/>
      <c r="I108" s="148"/>
    </row>
    <row r="109" spans="5:9" x14ac:dyDescent="0.2">
      <c r="E109" s="148"/>
      <c r="F109" s="149"/>
      <c r="G109" s="148"/>
      <c r="H109" s="149"/>
      <c r="I109" s="148"/>
    </row>
    <row r="110" spans="5:9" x14ac:dyDescent="0.2">
      <c r="E110" s="148"/>
      <c r="F110" s="149"/>
      <c r="G110" s="148"/>
      <c r="H110" s="149"/>
      <c r="I110" s="148"/>
    </row>
    <row r="111" spans="5:9" x14ac:dyDescent="0.2">
      <c r="E111" s="148"/>
      <c r="F111" s="149"/>
      <c r="G111" s="148"/>
      <c r="H111" s="149"/>
      <c r="I111" s="148"/>
    </row>
    <row r="112" spans="5:9" x14ac:dyDescent="0.2">
      <c r="E112" s="148"/>
      <c r="F112" s="149"/>
      <c r="G112" s="148"/>
      <c r="H112" s="149"/>
      <c r="I112" s="148"/>
    </row>
    <row r="113" spans="5:9" x14ac:dyDescent="0.2">
      <c r="E113" s="148"/>
      <c r="F113" s="149"/>
      <c r="G113" s="148"/>
      <c r="H113" s="149"/>
      <c r="I113" s="148"/>
    </row>
    <row r="114" spans="5:9" x14ac:dyDescent="0.2">
      <c r="E114" s="148"/>
      <c r="F114" s="149"/>
      <c r="G114" s="148"/>
      <c r="H114" s="149"/>
      <c r="I114" s="148"/>
    </row>
    <row r="115" spans="5:9" x14ac:dyDescent="0.2">
      <c r="E115" s="148"/>
      <c r="F115" s="149"/>
      <c r="G115" s="148"/>
      <c r="H115" s="149"/>
      <c r="I115" s="148"/>
    </row>
    <row r="116" spans="5:9" x14ac:dyDescent="0.2">
      <c r="E116" s="148"/>
      <c r="F116" s="149"/>
      <c r="G116" s="148"/>
      <c r="H116" s="149"/>
      <c r="I116" s="148"/>
    </row>
    <row r="117" spans="5:9" x14ac:dyDescent="0.2">
      <c r="E117" s="148"/>
      <c r="F117" s="149"/>
      <c r="G117" s="148"/>
      <c r="H117" s="149"/>
      <c r="I117" s="148"/>
    </row>
    <row r="118" spans="5:9" x14ac:dyDescent="0.2">
      <c r="E118" s="148"/>
      <c r="F118" s="149"/>
      <c r="G118" s="148"/>
      <c r="H118" s="149"/>
      <c r="I118" s="148"/>
    </row>
    <row r="119" spans="5:9" x14ac:dyDescent="0.2">
      <c r="E119" s="148"/>
      <c r="F119" s="149"/>
      <c r="G119" s="148"/>
      <c r="H119" s="149"/>
      <c r="I119" s="148"/>
    </row>
    <row r="120" spans="5:9" x14ac:dyDescent="0.2">
      <c r="E120" s="148"/>
      <c r="F120" s="149"/>
      <c r="G120" s="148"/>
      <c r="H120" s="149"/>
      <c r="I120" s="148"/>
    </row>
    <row r="121" spans="5:9" x14ac:dyDescent="0.2">
      <c r="E121" s="148"/>
      <c r="F121" s="149"/>
      <c r="G121" s="148"/>
      <c r="H121" s="149"/>
      <c r="I121" s="148"/>
    </row>
    <row r="122" spans="5:9" x14ac:dyDescent="0.2">
      <c r="E122" s="148"/>
      <c r="F122" s="149"/>
      <c r="G122" s="148"/>
      <c r="H122" s="149"/>
      <c r="I122" s="148"/>
    </row>
    <row r="123" spans="5:9" x14ac:dyDescent="0.2">
      <c r="E123" s="148"/>
      <c r="F123" s="149"/>
      <c r="G123" s="148"/>
      <c r="H123" s="149"/>
      <c r="I123" s="148"/>
    </row>
    <row r="124" spans="5:9" x14ac:dyDescent="0.2">
      <c r="E124" s="148"/>
      <c r="F124" s="149"/>
      <c r="G124" s="148"/>
      <c r="H124" s="149"/>
      <c r="I124" s="148"/>
    </row>
    <row r="125" spans="5:9" x14ac:dyDescent="0.2">
      <c r="E125" s="148"/>
      <c r="F125" s="149"/>
      <c r="G125" s="148"/>
      <c r="H125" s="149"/>
      <c r="I125" s="148"/>
    </row>
    <row r="126" spans="5:9" x14ac:dyDescent="0.2">
      <c r="E126" s="148"/>
      <c r="F126" s="149"/>
      <c r="G126" s="148"/>
      <c r="H126" s="149"/>
      <c r="I126" s="148"/>
    </row>
    <row r="127" spans="5:9" x14ac:dyDescent="0.2">
      <c r="E127" s="148"/>
      <c r="F127" s="149"/>
      <c r="G127" s="148"/>
      <c r="H127" s="149"/>
      <c r="I127" s="148"/>
    </row>
    <row r="128" spans="5:9" x14ac:dyDescent="0.2">
      <c r="E128" s="148"/>
      <c r="F128" s="149"/>
      <c r="G128" s="148"/>
      <c r="H128" s="149"/>
      <c r="I128" s="148"/>
    </row>
    <row r="129" spans="5:9" x14ac:dyDescent="0.2">
      <c r="E129" s="148"/>
      <c r="F129" s="149"/>
      <c r="G129" s="148"/>
      <c r="H129" s="149"/>
      <c r="I129" s="148"/>
    </row>
    <row r="130" spans="5:9" x14ac:dyDescent="0.2">
      <c r="E130" s="148"/>
      <c r="F130" s="149"/>
      <c r="G130" s="148"/>
      <c r="H130" s="149"/>
      <c r="I130" s="148"/>
    </row>
    <row r="131" spans="5:9" x14ac:dyDescent="0.2">
      <c r="E131" s="148"/>
      <c r="F131" s="149"/>
      <c r="G131" s="148"/>
      <c r="H131" s="149"/>
      <c r="I131" s="148"/>
    </row>
    <row r="132" spans="5:9" x14ac:dyDescent="0.2">
      <c r="E132" s="148"/>
      <c r="F132" s="149"/>
      <c r="G132" s="148"/>
      <c r="H132" s="149"/>
      <c r="I132" s="148"/>
    </row>
    <row r="133" spans="5:9" x14ac:dyDescent="0.2">
      <c r="E133" s="148"/>
      <c r="F133" s="149"/>
      <c r="G133" s="148"/>
      <c r="H133" s="149"/>
      <c r="I133" s="148"/>
    </row>
    <row r="134" spans="5:9" x14ac:dyDescent="0.2">
      <c r="E134" s="148"/>
      <c r="F134" s="149"/>
      <c r="G134" s="148"/>
      <c r="H134" s="149"/>
      <c r="I134" s="148"/>
    </row>
    <row r="135" spans="5:9" x14ac:dyDescent="0.2">
      <c r="E135" s="148"/>
      <c r="F135" s="149"/>
      <c r="G135" s="148"/>
      <c r="H135" s="149"/>
      <c r="I135" s="148"/>
    </row>
    <row r="136" spans="5:9" x14ac:dyDescent="0.2">
      <c r="E136" s="148"/>
      <c r="F136" s="149"/>
      <c r="G136" s="148"/>
      <c r="H136" s="149"/>
      <c r="I136" s="148"/>
    </row>
    <row r="137" spans="5:9" x14ac:dyDescent="0.2">
      <c r="E137" s="148"/>
      <c r="F137" s="149"/>
      <c r="G137" s="148"/>
      <c r="H137" s="149"/>
      <c r="I137" s="148"/>
    </row>
    <row r="138" spans="5:9" x14ac:dyDescent="0.2">
      <c r="E138" s="148"/>
      <c r="F138" s="149"/>
      <c r="G138" s="148"/>
      <c r="H138" s="149"/>
      <c r="I138" s="148"/>
    </row>
    <row r="139" spans="5:9" x14ac:dyDescent="0.2">
      <c r="E139" s="148"/>
      <c r="F139" s="149"/>
      <c r="G139" s="148"/>
      <c r="H139" s="149"/>
      <c r="I139" s="148"/>
    </row>
    <row r="140" spans="5:9" x14ac:dyDescent="0.2">
      <c r="E140" s="148"/>
      <c r="F140" s="149"/>
      <c r="G140" s="148"/>
      <c r="H140" s="149"/>
      <c r="I140" s="148"/>
    </row>
    <row r="141" spans="5:9" x14ac:dyDescent="0.2">
      <c r="E141" s="148"/>
      <c r="F141" s="149"/>
      <c r="G141" s="148"/>
      <c r="H141" s="149"/>
      <c r="I141" s="148"/>
    </row>
    <row r="142" spans="5:9" x14ac:dyDescent="0.2">
      <c r="E142" s="148"/>
      <c r="F142" s="149"/>
      <c r="G142" s="148"/>
      <c r="H142" s="149"/>
      <c r="I142" s="148"/>
    </row>
    <row r="143" spans="5:9" x14ac:dyDescent="0.2">
      <c r="E143" s="148"/>
      <c r="F143" s="149"/>
      <c r="G143" s="148"/>
      <c r="H143" s="149"/>
      <c r="I143" s="148"/>
    </row>
    <row r="144" spans="5:9" x14ac:dyDescent="0.2">
      <c r="E144" s="148"/>
      <c r="F144" s="149"/>
      <c r="G144" s="148"/>
      <c r="H144" s="149"/>
      <c r="I144" s="148"/>
    </row>
    <row r="145" spans="5:9" x14ac:dyDescent="0.2">
      <c r="E145" s="148"/>
      <c r="F145" s="149"/>
      <c r="G145" s="148"/>
      <c r="H145" s="149"/>
      <c r="I145" s="148"/>
    </row>
    <row r="146" spans="5:9" x14ac:dyDescent="0.2">
      <c r="E146" s="148"/>
      <c r="F146" s="149"/>
      <c r="G146" s="148"/>
      <c r="H146" s="149"/>
      <c r="I146" s="148"/>
    </row>
    <row r="147" spans="5:9" x14ac:dyDescent="0.2">
      <c r="E147" s="148"/>
      <c r="F147" s="149"/>
      <c r="G147" s="148"/>
      <c r="H147" s="149"/>
      <c r="I147" s="148"/>
    </row>
    <row r="148" spans="5:9" x14ac:dyDescent="0.2">
      <c r="E148" s="148"/>
      <c r="F148" s="149"/>
      <c r="G148" s="148"/>
      <c r="H148" s="149"/>
      <c r="I148" s="148"/>
    </row>
    <row r="149" spans="5:9" x14ac:dyDescent="0.2">
      <c r="E149" s="148"/>
      <c r="F149" s="149"/>
      <c r="G149" s="148"/>
      <c r="H149" s="149"/>
      <c r="I149" s="148"/>
    </row>
    <row r="150" spans="5:9" x14ac:dyDescent="0.2">
      <c r="E150" s="148"/>
      <c r="F150" s="149"/>
      <c r="G150" s="148"/>
      <c r="H150" s="149"/>
      <c r="I150" s="148"/>
    </row>
    <row r="151" spans="5:9" x14ac:dyDescent="0.2">
      <c r="E151" s="148"/>
      <c r="F151" s="149"/>
      <c r="G151" s="148"/>
      <c r="H151" s="149"/>
      <c r="I151" s="148"/>
    </row>
    <row r="152" spans="5:9" x14ac:dyDescent="0.2">
      <c r="E152" s="148"/>
      <c r="F152" s="149"/>
      <c r="G152" s="148"/>
      <c r="H152" s="149"/>
      <c r="I152" s="148"/>
    </row>
    <row r="153" spans="5:9" x14ac:dyDescent="0.2">
      <c r="E153" s="148"/>
      <c r="F153" s="149"/>
      <c r="G153" s="148"/>
      <c r="H153" s="149"/>
      <c r="I153" s="148"/>
    </row>
    <row r="154" spans="5:9" x14ac:dyDescent="0.2">
      <c r="E154" s="148"/>
      <c r="F154" s="149"/>
      <c r="G154" s="148"/>
      <c r="H154" s="149"/>
      <c r="I154" s="148"/>
    </row>
    <row r="155" spans="5:9" x14ac:dyDescent="0.2">
      <c r="E155" s="148"/>
      <c r="F155" s="149"/>
      <c r="G155" s="148"/>
      <c r="H155" s="149"/>
      <c r="I155" s="148"/>
    </row>
    <row r="156" spans="5:9" x14ac:dyDescent="0.2">
      <c r="E156" s="148"/>
      <c r="F156" s="149"/>
      <c r="G156" s="148"/>
      <c r="H156" s="149"/>
      <c r="I156" s="148"/>
    </row>
    <row r="157" spans="5:9" x14ac:dyDescent="0.2">
      <c r="E157" s="148"/>
      <c r="F157" s="149"/>
      <c r="G157" s="148"/>
      <c r="H157" s="149"/>
      <c r="I157" s="148"/>
    </row>
    <row r="158" spans="5:9" x14ac:dyDescent="0.2">
      <c r="E158" s="148"/>
      <c r="F158" s="149"/>
      <c r="G158" s="148"/>
      <c r="H158" s="149"/>
      <c r="I158" s="148"/>
    </row>
    <row r="159" spans="5:9" x14ac:dyDescent="0.2">
      <c r="E159" s="148"/>
      <c r="F159" s="149"/>
      <c r="G159" s="148"/>
      <c r="H159" s="149"/>
      <c r="I159" s="148"/>
    </row>
    <row r="160" spans="5:9" x14ac:dyDescent="0.2">
      <c r="E160" s="148"/>
      <c r="F160" s="149"/>
      <c r="G160" s="148"/>
      <c r="H160" s="149"/>
      <c r="I160" s="148"/>
    </row>
    <row r="161" spans="5:9" x14ac:dyDescent="0.2">
      <c r="E161" s="148"/>
      <c r="F161" s="149"/>
      <c r="G161" s="148"/>
      <c r="H161" s="149"/>
      <c r="I161" s="148"/>
    </row>
    <row r="162" spans="5:9" x14ac:dyDescent="0.2">
      <c r="E162" s="148"/>
      <c r="F162" s="149"/>
      <c r="G162" s="148"/>
      <c r="H162" s="149"/>
      <c r="I162" s="148"/>
    </row>
    <row r="163" spans="5:9" x14ac:dyDescent="0.2">
      <c r="E163" s="148"/>
      <c r="F163" s="149"/>
      <c r="G163" s="148"/>
      <c r="H163" s="149"/>
      <c r="I163" s="148"/>
    </row>
    <row r="164" spans="5:9" x14ac:dyDescent="0.2">
      <c r="E164" s="148"/>
      <c r="F164" s="149"/>
      <c r="G164" s="148"/>
      <c r="H164" s="149"/>
      <c r="I164" s="148"/>
    </row>
    <row r="165" spans="5:9" x14ac:dyDescent="0.2">
      <c r="E165" s="148"/>
      <c r="F165" s="149"/>
      <c r="G165" s="148"/>
      <c r="H165" s="149"/>
      <c r="I165" s="148"/>
    </row>
    <row r="166" spans="5:9" x14ac:dyDescent="0.2">
      <c r="E166" s="148"/>
      <c r="F166" s="149"/>
      <c r="G166" s="148"/>
      <c r="H166" s="149"/>
      <c r="I166" s="148"/>
    </row>
    <row r="167" spans="5:9" x14ac:dyDescent="0.2">
      <c r="E167" s="148"/>
      <c r="F167" s="149"/>
      <c r="G167" s="148"/>
      <c r="H167" s="149"/>
      <c r="I167" s="148"/>
    </row>
    <row r="168" spans="5:9" x14ac:dyDescent="0.2">
      <c r="E168" s="148"/>
      <c r="F168" s="149"/>
      <c r="G168" s="148"/>
      <c r="H168" s="149"/>
      <c r="I168" s="148"/>
    </row>
    <row r="169" spans="5:9" x14ac:dyDescent="0.2">
      <c r="E169" s="148"/>
      <c r="F169" s="149"/>
      <c r="G169" s="148"/>
      <c r="H169" s="149"/>
      <c r="I169" s="148"/>
    </row>
    <row r="170" spans="5:9" x14ac:dyDescent="0.2">
      <c r="E170" s="148"/>
      <c r="F170" s="149"/>
      <c r="G170" s="148"/>
      <c r="H170" s="149"/>
      <c r="I170" s="148"/>
    </row>
    <row r="171" spans="5:9" x14ac:dyDescent="0.2">
      <c r="E171" s="148"/>
      <c r="F171" s="149"/>
      <c r="G171" s="148"/>
      <c r="H171" s="149"/>
      <c r="I171" s="148"/>
    </row>
    <row r="172" spans="5:9" x14ac:dyDescent="0.2">
      <c r="E172" s="148"/>
      <c r="F172" s="149"/>
      <c r="G172" s="148"/>
      <c r="H172" s="149"/>
      <c r="I172" s="148"/>
    </row>
    <row r="173" spans="5:9" x14ac:dyDescent="0.2">
      <c r="E173" s="148"/>
      <c r="F173" s="149"/>
      <c r="G173" s="148"/>
      <c r="H173" s="149"/>
      <c r="I173" s="148"/>
    </row>
    <row r="174" spans="5:9" x14ac:dyDescent="0.2">
      <c r="E174" s="148"/>
      <c r="F174" s="149"/>
      <c r="G174" s="148"/>
      <c r="H174" s="149"/>
      <c r="I174" s="148"/>
    </row>
    <row r="175" spans="5:9" x14ac:dyDescent="0.2">
      <c r="E175" s="148"/>
      <c r="F175" s="149"/>
      <c r="G175" s="148"/>
      <c r="H175" s="149"/>
      <c r="I175" s="148"/>
    </row>
    <row r="176" spans="5:9" x14ac:dyDescent="0.2">
      <c r="E176" s="148"/>
      <c r="F176" s="149"/>
      <c r="G176" s="148"/>
      <c r="H176" s="149"/>
      <c r="I176" s="148"/>
    </row>
    <row r="177" spans="5:9" x14ac:dyDescent="0.2">
      <c r="E177" s="148"/>
      <c r="F177" s="149"/>
      <c r="G177" s="148"/>
      <c r="H177" s="149"/>
      <c r="I177" s="148"/>
    </row>
    <row r="178" spans="5:9" x14ac:dyDescent="0.2">
      <c r="E178" s="148"/>
      <c r="F178" s="149"/>
      <c r="G178" s="148"/>
      <c r="H178" s="149"/>
      <c r="I178" s="148"/>
    </row>
    <row r="179" spans="5:9" x14ac:dyDescent="0.2">
      <c r="E179" s="148"/>
      <c r="F179" s="149"/>
      <c r="G179" s="148"/>
      <c r="H179" s="149"/>
      <c r="I179" s="148"/>
    </row>
    <row r="180" spans="5:9" x14ac:dyDescent="0.2">
      <c r="E180" s="148"/>
      <c r="F180" s="149"/>
      <c r="G180" s="148"/>
      <c r="H180" s="149"/>
      <c r="I180" s="148"/>
    </row>
    <row r="181" spans="5:9" x14ac:dyDescent="0.2">
      <c r="E181" s="148"/>
      <c r="F181" s="149"/>
      <c r="G181" s="148"/>
      <c r="H181" s="149"/>
      <c r="I181" s="148"/>
    </row>
    <row r="182" spans="5:9" x14ac:dyDescent="0.2">
      <c r="E182" s="148"/>
      <c r="F182" s="149"/>
      <c r="G182" s="148"/>
      <c r="H182" s="149"/>
      <c r="I182" s="148"/>
    </row>
    <row r="183" spans="5:9" x14ac:dyDescent="0.2">
      <c r="E183" s="148"/>
      <c r="F183" s="149"/>
      <c r="G183" s="148"/>
      <c r="H183" s="149"/>
      <c r="I183" s="148"/>
    </row>
    <row r="184" spans="5:9" x14ac:dyDescent="0.2">
      <c r="E184" s="148"/>
      <c r="F184" s="149"/>
      <c r="G184" s="148"/>
      <c r="H184" s="148"/>
      <c r="I184" s="148"/>
    </row>
    <row r="185" spans="5:9" x14ac:dyDescent="0.2">
      <c r="E185" s="148"/>
      <c r="F185" s="149"/>
      <c r="G185" s="148"/>
      <c r="H185" s="148"/>
      <c r="I185" s="148"/>
    </row>
    <row r="186" spans="5:9" x14ac:dyDescent="0.2">
      <c r="E186" s="148"/>
      <c r="F186" s="148"/>
      <c r="G186" s="148"/>
      <c r="H186" s="148"/>
      <c r="I186" s="148"/>
    </row>
    <row r="187" spans="5:9" x14ac:dyDescent="0.2">
      <c r="E187" s="148"/>
      <c r="F187" s="148"/>
      <c r="G187" s="148"/>
      <c r="H187" s="148"/>
      <c r="I187" s="148"/>
    </row>
  </sheetData>
  <pageMargins left="0.7" right="0.7" top="0.78740157499999996" bottom="0.78740157499999996" header="0.3" footer="0.3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7"/>
  <sheetViews>
    <sheetView workbookViewId="0">
      <selection activeCell="J50" sqref="J50"/>
    </sheetView>
  </sheetViews>
  <sheetFormatPr baseColWidth="10" defaultColWidth="9.1640625" defaultRowHeight="15" x14ac:dyDescent="0.2"/>
  <cols>
    <col min="1" max="1" width="8.1640625" style="145" customWidth="1"/>
    <col min="2" max="2" width="60.5" style="145" customWidth="1"/>
    <col min="3" max="3" width="9.1640625" style="147"/>
    <col min="4" max="4" width="9.1640625" style="146"/>
    <col min="5" max="5" width="12.5" style="145" bestFit="1" customWidth="1"/>
    <col min="6" max="6" width="14.1640625" style="145" bestFit="1" customWidth="1"/>
    <col min="7" max="7" width="11.5" style="145" bestFit="1" customWidth="1"/>
    <col min="8" max="8" width="12.5" style="145" bestFit="1" customWidth="1"/>
    <col min="9" max="9" width="14.1640625" style="145" bestFit="1" customWidth="1"/>
    <col min="10" max="16384" width="9.1640625" style="145"/>
  </cols>
  <sheetData>
    <row r="1" spans="1:9" x14ac:dyDescent="0.2">
      <c r="A1" s="172" t="s">
        <v>636</v>
      </c>
      <c r="B1" s="172" t="s">
        <v>1112</v>
      </c>
      <c r="C1" s="171"/>
      <c r="D1" s="170"/>
      <c r="E1" s="176" t="s">
        <v>638</v>
      </c>
      <c r="F1" s="175"/>
      <c r="G1" s="175"/>
      <c r="H1" s="174"/>
      <c r="I1" s="173">
        <f>SUM(I5:I37)</f>
        <v>0</v>
      </c>
    </row>
    <row r="2" spans="1:9" ht="16" thickBot="1" x14ac:dyDescent="0.25">
      <c r="A2" s="172" t="s">
        <v>639</v>
      </c>
      <c r="B2" s="172" t="s">
        <v>640</v>
      </c>
      <c r="C2" s="171"/>
      <c r="D2" s="170"/>
      <c r="E2" s="169" t="s">
        <v>641</v>
      </c>
      <c r="F2" s="168"/>
      <c r="G2" s="168"/>
      <c r="H2" s="167"/>
      <c r="I2" s="166">
        <f>I1*1.21</f>
        <v>0</v>
      </c>
    </row>
    <row r="3" spans="1:9" x14ac:dyDescent="0.2">
      <c r="E3" s="165" t="s">
        <v>642</v>
      </c>
      <c r="F3" s="165"/>
      <c r="G3" s="164" t="s">
        <v>643</v>
      </c>
      <c r="H3" s="164"/>
    </row>
    <row r="4" spans="1:9" x14ac:dyDescent="0.2">
      <c r="A4" s="160" t="s">
        <v>644</v>
      </c>
      <c r="B4" s="160" t="s">
        <v>645</v>
      </c>
      <c r="C4" s="163" t="s">
        <v>646</v>
      </c>
      <c r="D4" s="163" t="s">
        <v>647</v>
      </c>
      <c r="E4" s="162" t="s">
        <v>648</v>
      </c>
      <c r="F4" s="162" t="s">
        <v>25</v>
      </c>
      <c r="G4" s="161" t="s">
        <v>648</v>
      </c>
      <c r="H4" s="161" t="s">
        <v>25</v>
      </c>
      <c r="I4" s="160" t="s">
        <v>649</v>
      </c>
    </row>
    <row r="5" spans="1:9" x14ac:dyDescent="0.2">
      <c r="A5" s="156" t="s">
        <v>650</v>
      </c>
      <c r="B5" s="143" t="s">
        <v>788</v>
      </c>
      <c r="C5" s="154">
        <v>12</v>
      </c>
      <c r="D5" s="153" t="s">
        <v>380</v>
      </c>
      <c r="E5" s="159"/>
      <c r="F5" s="159">
        <f t="shared" ref="F5:F37" si="0">E5*C5</f>
        <v>0</v>
      </c>
      <c r="G5" s="158"/>
      <c r="H5" s="158">
        <f t="shared" ref="H5:H37" si="1">G5*C5</f>
        <v>0</v>
      </c>
      <c r="I5" s="157">
        <f t="shared" ref="I5:I37" si="2">H5+F5</f>
        <v>0</v>
      </c>
    </row>
    <row r="6" spans="1:9" x14ac:dyDescent="0.2">
      <c r="A6" s="156" t="s">
        <v>650</v>
      </c>
      <c r="B6" s="143" t="s">
        <v>787</v>
      </c>
      <c r="C6" s="154">
        <v>12</v>
      </c>
      <c r="D6" s="153" t="s">
        <v>380</v>
      </c>
      <c r="E6" s="159"/>
      <c r="F6" s="159">
        <f t="shared" si="0"/>
        <v>0</v>
      </c>
      <c r="G6" s="158"/>
      <c r="H6" s="158">
        <f t="shared" si="1"/>
        <v>0</v>
      </c>
      <c r="I6" s="157">
        <f t="shared" si="2"/>
        <v>0</v>
      </c>
    </row>
    <row r="7" spans="1:9" ht="23" x14ac:dyDescent="0.2">
      <c r="A7" s="156" t="s">
        <v>652</v>
      </c>
      <c r="B7" s="143" t="s">
        <v>786</v>
      </c>
      <c r="C7" s="154">
        <v>4</v>
      </c>
      <c r="D7" s="153" t="s">
        <v>380</v>
      </c>
      <c r="E7" s="159"/>
      <c r="F7" s="159">
        <f t="shared" si="0"/>
        <v>0</v>
      </c>
      <c r="G7" s="158"/>
      <c r="H7" s="158">
        <f t="shared" si="1"/>
        <v>0</v>
      </c>
      <c r="I7" s="157">
        <f t="shared" si="2"/>
        <v>0</v>
      </c>
    </row>
    <row r="8" spans="1:9" x14ac:dyDescent="0.2">
      <c r="A8" s="156" t="s">
        <v>652</v>
      </c>
      <c r="B8" s="143" t="s">
        <v>785</v>
      </c>
      <c r="C8" s="154">
        <v>4</v>
      </c>
      <c r="D8" s="153" t="s">
        <v>380</v>
      </c>
      <c r="E8" s="159"/>
      <c r="F8" s="159">
        <f t="shared" si="0"/>
        <v>0</v>
      </c>
      <c r="G8" s="158"/>
      <c r="H8" s="158">
        <f t="shared" si="1"/>
        <v>0</v>
      </c>
      <c r="I8" s="157">
        <f t="shared" si="2"/>
        <v>0</v>
      </c>
    </row>
    <row r="9" spans="1:9" x14ac:dyDescent="0.2">
      <c r="A9" s="156"/>
      <c r="B9" s="143" t="s">
        <v>675</v>
      </c>
      <c r="C9" s="154">
        <v>11</v>
      </c>
      <c r="D9" s="153" t="s">
        <v>380</v>
      </c>
      <c r="E9" s="159"/>
      <c r="F9" s="159">
        <f t="shared" si="0"/>
        <v>0</v>
      </c>
      <c r="G9" s="158"/>
      <c r="H9" s="158">
        <f t="shared" si="1"/>
        <v>0</v>
      </c>
      <c r="I9" s="157">
        <f t="shared" si="2"/>
        <v>0</v>
      </c>
    </row>
    <row r="10" spans="1:9" x14ac:dyDescent="0.2">
      <c r="A10" s="156"/>
      <c r="B10" s="143" t="s">
        <v>683</v>
      </c>
      <c r="C10" s="154">
        <v>22</v>
      </c>
      <c r="D10" s="153" t="s">
        <v>380</v>
      </c>
      <c r="E10" s="159"/>
      <c r="F10" s="159">
        <f t="shared" si="0"/>
        <v>0</v>
      </c>
      <c r="G10" s="158"/>
      <c r="H10" s="158">
        <f t="shared" si="1"/>
        <v>0</v>
      </c>
      <c r="I10" s="157">
        <f t="shared" si="2"/>
        <v>0</v>
      </c>
    </row>
    <row r="11" spans="1:9" x14ac:dyDescent="0.2">
      <c r="A11" s="156"/>
      <c r="B11" s="143" t="s">
        <v>688</v>
      </c>
      <c r="C11" s="154">
        <v>24</v>
      </c>
      <c r="D11" s="153" t="s">
        <v>174</v>
      </c>
      <c r="E11" s="159"/>
      <c r="F11" s="159">
        <f t="shared" si="0"/>
        <v>0</v>
      </c>
      <c r="G11" s="158"/>
      <c r="H11" s="158">
        <f t="shared" si="1"/>
        <v>0</v>
      </c>
      <c r="I11" s="157">
        <f t="shared" si="2"/>
        <v>0</v>
      </c>
    </row>
    <row r="12" spans="1:9" x14ac:dyDescent="0.2">
      <c r="A12" s="156"/>
      <c r="B12" s="143" t="s">
        <v>689</v>
      </c>
      <c r="C12" s="154">
        <v>12</v>
      </c>
      <c r="D12" s="153" t="s">
        <v>174</v>
      </c>
      <c r="E12" s="159"/>
      <c r="F12" s="159">
        <f t="shared" si="0"/>
        <v>0</v>
      </c>
      <c r="G12" s="158"/>
      <c r="H12" s="158">
        <f t="shared" si="1"/>
        <v>0</v>
      </c>
      <c r="I12" s="157">
        <f t="shared" si="2"/>
        <v>0</v>
      </c>
    </row>
    <row r="13" spans="1:9" x14ac:dyDescent="0.2">
      <c r="A13" s="156"/>
      <c r="B13" s="144" t="s">
        <v>692</v>
      </c>
      <c r="C13" s="154">
        <v>28</v>
      </c>
      <c r="D13" s="153" t="s">
        <v>174</v>
      </c>
      <c r="E13" s="159"/>
      <c r="F13" s="159">
        <f t="shared" si="0"/>
        <v>0</v>
      </c>
      <c r="G13" s="158"/>
      <c r="H13" s="158">
        <f t="shared" si="1"/>
        <v>0</v>
      </c>
      <c r="I13" s="157">
        <f t="shared" si="2"/>
        <v>0</v>
      </c>
    </row>
    <row r="14" spans="1:9" x14ac:dyDescent="0.2">
      <c r="A14" s="156"/>
      <c r="B14" s="144" t="s">
        <v>693</v>
      </c>
      <c r="C14" s="154">
        <v>14</v>
      </c>
      <c r="D14" s="153" t="s">
        <v>174</v>
      </c>
      <c r="E14" s="159"/>
      <c r="F14" s="159">
        <f t="shared" si="0"/>
        <v>0</v>
      </c>
      <c r="G14" s="158"/>
      <c r="H14" s="158">
        <f t="shared" si="1"/>
        <v>0</v>
      </c>
      <c r="I14" s="157">
        <f t="shared" si="2"/>
        <v>0</v>
      </c>
    </row>
    <row r="15" spans="1:9" x14ac:dyDescent="0.2">
      <c r="A15" s="156"/>
      <c r="B15" s="143" t="s">
        <v>695</v>
      </c>
      <c r="C15" s="154">
        <v>48</v>
      </c>
      <c r="D15" s="153" t="s">
        <v>174</v>
      </c>
      <c r="E15" s="159"/>
      <c r="F15" s="159">
        <f t="shared" si="0"/>
        <v>0</v>
      </c>
      <c r="G15" s="158"/>
      <c r="H15" s="158">
        <f t="shared" si="1"/>
        <v>0</v>
      </c>
      <c r="I15" s="157">
        <f t="shared" si="2"/>
        <v>0</v>
      </c>
    </row>
    <row r="16" spans="1:9" x14ac:dyDescent="0.2">
      <c r="A16" s="156"/>
      <c r="B16" s="143" t="s">
        <v>696</v>
      </c>
      <c r="C16" s="154">
        <v>20</v>
      </c>
      <c r="D16" s="153" t="s">
        <v>174</v>
      </c>
      <c r="E16" s="159"/>
      <c r="F16" s="159">
        <f t="shared" si="0"/>
        <v>0</v>
      </c>
      <c r="G16" s="158"/>
      <c r="H16" s="158">
        <f t="shared" si="1"/>
        <v>0</v>
      </c>
      <c r="I16" s="157">
        <f t="shared" si="2"/>
        <v>0</v>
      </c>
    </row>
    <row r="17" spans="1:9" x14ac:dyDescent="0.2">
      <c r="A17" s="156"/>
      <c r="B17" s="143" t="s">
        <v>784</v>
      </c>
      <c r="C17" s="154">
        <v>264</v>
      </c>
      <c r="D17" s="153" t="s">
        <v>174</v>
      </c>
      <c r="E17" s="159"/>
      <c r="F17" s="159">
        <f t="shared" si="0"/>
        <v>0</v>
      </c>
      <c r="G17" s="158"/>
      <c r="H17" s="158">
        <f t="shared" si="1"/>
        <v>0</v>
      </c>
      <c r="I17" s="157">
        <f t="shared" si="2"/>
        <v>0</v>
      </c>
    </row>
    <row r="18" spans="1:9" x14ac:dyDescent="0.2">
      <c r="A18" s="156"/>
      <c r="B18" s="143" t="s">
        <v>783</v>
      </c>
      <c r="C18" s="154">
        <v>264</v>
      </c>
      <c r="D18" s="153" t="s">
        <v>380</v>
      </c>
      <c r="E18" s="159"/>
      <c r="F18" s="159">
        <f t="shared" si="0"/>
        <v>0</v>
      </c>
      <c r="G18" s="158"/>
      <c r="H18" s="158">
        <f t="shared" si="1"/>
        <v>0</v>
      </c>
      <c r="I18" s="157">
        <f t="shared" si="2"/>
        <v>0</v>
      </c>
    </row>
    <row r="19" spans="1:9" ht="23" x14ac:dyDescent="0.2">
      <c r="A19" s="156"/>
      <c r="B19" s="143" t="s">
        <v>703</v>
      </c>
      <c r="C19" s="154">
        <v>1</v>
      </c>
      <c r="D19" s="153" t="s">
        <v>264</v>
      </c>
      <c r="E19" s="159"/>
      <c r="F19" s="159">
        <f t="shared" si="0"/>
        <v>0</v>
      </c>
      <c r="G19" s="158"/>
      <c r="H19" s="158">
        <f t="shared" si="1"/>
        <v>0</v>
      </c>
      <c r="I19" s="157">
        <f t="shared" si="2"/>
        <v>0</v>
      </c>
    </row>
    <row r="20" spans="1:9" x14ac:dyDescent="0.2">
      <c r="A20" s="156"/>
      <c r="B20" s="143" t="s">
        <v>705</v>
      </c>
      <c r="C20" s="154">
        <v>20</v>
      </c>
      <c r="D20" s="153" t="s">
        <v>174</v>
      </c>
      <c r="E20" s="159"/>
      <c r="F20" s="159">
        <f t="shared" si="0"/>
        <v>0</v>
      </c>
      <c r="G20" s="158"/>
      <c r="H20" s="158">
        <f t="shared" si="1"/>
        <v>0</v>
      </c>
      <c r="I20" s="157">
        <f t="shared" si="2"/>
        <v>0</v>
      </c>
    </row>
    <row r="21" spans="1:9" x14ac:dyDescent="0.2">
      <c r="A21" s="156"/>
      <c r="B21" s="143" t="s">
        <v>708</v>
      </c>
      <c r="C21" s="154">
        <v>440</v>
      </c>
      <c r="D21" s="153" t="s">
        <v>174</v>
      </c>
      <c r="E21" s="159"/>
      <c r="F21" s="159">
        <f t="shared" si="0"/>
        <v>0</v>
      </c>
      <c r="G21" s="158"/>
      <c r="H21" s="158">
        <f t="shared" si="1"/>
        <v>0</v>
      </c>
      <c r="I21" s="157">
        <f t="shared" si="2"/>
        <v>0</v>
      </c>
    </row>
    <row r="22" spans="1:9" x14ac:dyDescent="0.2">
      <c r="A22" s="156"/>
      <c r="B22" s="143" t="s">
        <v>709</v>
      </c>
      <c r="C22" s="154">
        <v>180</v>
      </c>
      <c r="D22" s="153" t="s">
        <v>174</v>
      </c>
      <c r="E22" s="159"/>
      <c r="F22" s="159">
        <f t="shared" si="0"/>
        <v>0</v>
      </c>
      <c r="G22" s="158"/>
      <c r="H22" s="158">
        <f t="shared" si="1"/>
        <v>0</v>
      </c>
      <c r="I22" s="157">
        <f t="shared" si="2"/>
        <v>0</v>
      </c>
    </row>
    <row r="23" spans="1:9" x14ac:dyDescent="0.2">
      <c r="A23" s="156"/>
      <c r="B23" s="143" t="s">
        <v>710</v>
      </c>
      <c r="C23" s="154">
        <v>690</v>
      </c>
      <c r="D23" s="153" t="s">
        <v>174</v>
      </c>
      <c r="E23" s="159"/>
      <c r="F23" s="159">
        <f t="shared" si="0"/>
        <v>0</v>
      </c>
      <c r="G23" s="158"/>
      <c r="H23" s="158">
        <f t="shared" si="1"/>
        <v>0</v>
      </c>
      <c r="I23" s="157">
        <f t="shared" si="2"/>
        <v>0</v>
      </c>
    </row>
    <row r="24" spans="1:9" x14ac:dyDescent="0.2">
      <c r="A24" s="156"/>
      <c r="B24" s="143" t="s">
        <v>717</v>
      </c>
      <c r="C24" s="154">
        <v>100</v>
      </c>
      <c r="D24" s="153" t="s">
        <v>174</v>
      </c>
      <c r="E24" s="159"/>
      <c r="F24" s="159">
        <f t="shared" si="0"/>
        <v>0</v>
      </c>
      <c r="G24" s="158"/>
      <c r="H24" s="158">
        <f t="shared" si="1"/>
        <v>0</v>
      </c>
      <c r="I24" s="157">
        <f t="shared" si="2"/>
        <v>0</v>
      </c>
    </row>
    <row r="25" spans="1:9" x14ac:dyDescent="0.2">
      <c r="A25" s="156"/>
      <c r="B25" s="143" t="s">
        <v>719</v>
      </c>
      <c r="C25" s="154">
        <v>141</v>
      </c>
      <c r="D25" s="153" t="s">
        <v>380</v>
      </c>
      <c r="E25" s="159"/>
      <c r="F25" s="159">
        <f t="shared" si="0"/>
        <v>0</v>
      </c>
      <c r="G25" s="158"/>
      <c r="H25" s="158">
        <f t="shared" si="1"/>
        <v>0</v>
      </c>
      <c r="I25" s="157">
        <f t="shared" si="2"/>
        <v>0</v>
      </c>
    </row>
    <row r="26" spans="1:9" x14ac:dyDescent="0.2">
      <c r="A26" s="156"/>
      <c r="B26" s="143" t="s">
        <v>720</v>
      </c>
      <c r="C26" s="154">
        <v>62</v>
      </c>
      <c r="D26" s="153" t="s">
        <v>380</v>
      </c>
      <c r="E26" s="159"/>
      <c r="F26" s="159">
        <f t="shared" si="0"/>
        <v>0</v>
      </c>
      <c r="G26" s="158"/>
      <c r="H26" s="158">
        <f t="shared" si="1"/>
        <v>0</v>
      </c>
      <c r="I26" s="157">
        <f t="shared" si="2"/>
        <v>0</v>
      </c>
    </row>
    <row r="27" spans="1:9" x14ac:dyDescent="0.2">
      <c r="A27" s="156"/>
      <c r="B27" s="143" t="s">
        <v>721</v>
      </c>
      <c r="C27" s="154">
        <v>8</v>
      </c>
      <c r="D27" s="153" t="s">
        <v>380</v>
      </c>
      <c r="E27" s="159"/>
      <c r="F27" s="159">
        <f t="shared" si="0"/>
        <v>0</v>
      </c>
      <c r="G27" s="158"/>
      <c r="H27" s="158">
        <f t="shared" si="1"/>
        <v>0</v>
      </c>
      <c r="I27" s="157">
        <f t="shared" si="2"/>
        <v>0</v>
      </c>
    </row>
    <row r="28" spans="1:9" x14ac:dyDescent="0.2">
      <c r="A28" s="156"/>
      <c r="B28" s="143" t="s">
        <v>725</v>
      </c>
      <c r="C28" s="154">
        <v>1</v>
      </c>
      <c r="D28" s="153" t="s">
        <v>380</v>
      </c>
      <c r="E28" s="159"/>
      <c r="F28" s="159">
        <f t="shared" si="0"/>
        <v>0</v>
      </c>
      <c r="G28" s="158"/>
      <c r="H28" s="158">
        <f t="shared" si="1"/>
        <v>0</v>
      </c>
      <c r="I28" s="157">
        <f t="shared" si="2"/>
        <v>0</v>
      </c>
    </row>
    <row r="29" spans="1:9" x14ac:dyDescent="0.2">
      <c r="A29" s="156"/>
      <c r="B29" s="143" t="s">
        <v>738</v>
      </c>
      <c r="C29" s="154">
        <v>0.1</v>
      </c>
      <c r="D29" s="153" t="s">
        <v>293</v>
      </c>
      <c r="E29" s="159"/>
      <c r="F29" s="159">
        <f t="shared" si="0"/>
        <v>0</v>
      </c>
      <c r="G29" s="158"/>
      <c r="H29" s="158">
        <f t="shared" si="1"/>
        <v>0</v>
      </c>
      <c r="I29" s="157">
        <f t="shared" si="2"/>
        <v>0</v>
      </c>
    </row>
    <row r="30" spans="1:9" x14ac:dyDescent="0.2">
      <c r="A30" s="156"/>
      <c r="B30" s="143" t="s">
        <v>756</v>
      </c>
      <c r="C30" s="154">
        <v>5</v>
      </c>
      <c r="D30" s="153" t="s">
        <v>757</v>
      </c>
      <c r="E30" s="159"/>
      <c r="F30" s="159">
        <f t="shared" si="0"/>
        <v>0</v>
      </c>
      <c r="G30" s="158"/>
      <c r="H30" s="158">
        <f t="shared" si="1"/>
        <v>0</v>
      </c>
      <c r="I30" s="157">
        <f t="shared" si="2"/>
        <v>0</v>
      </c>
    </row>
    <row r="31" spans="1:9" x14ac:dyDescent="0.2">
      <c r="A31" s="156"/>
      <c r="B31" s="143" t="s">
        <v>758</v>
      </c>
      <c r="C31" s="154">
        <v>1</v>
      </c>
      <c r="D31" s="153" t="s">
        <v>264</v>
      </c>
      <c r="E31" s="159"/>
      <c r="F31" s="159">
        <f t="shared" si="0"/>
        <v>0</v>
      </c>
      <c r="G31" s="158"/>
      <c r="H31" s="158">
        <f t="shared" si="1"/>
        <v>0</v>
      </c>
      <c r="I31" s="157">
        <f t="shared" si="2"/>
        <v>0</v>
      </c>
    </row>
    <row r="32" spans="1:9" x14ac:dyDescent="0.2">
      <c r="A32" s="156"/>
      <c r="B32" s="143" t="s">
        <v>759</v>
      </c>
      <c r="C32" s="154">
        <v>8</v>
      </c>
      <c r="D32" s="153" t="s">
        <v>757</v>
      </c>
      <c r="E32" s="159"/>
      <c r="F32" s="159">
        <f t="shared" si="0"/>
        <v>0</v>
      </c>
      <c r="G32" s="158"/>
      <c r="H32" s="158">
        <f t="shared" si="1"/>
        <v>0</v>
      </c>
      <c r="I32" s="157">
        <f t="shared" si="2"/>
        <v>0</v>
      </c>
    </row>
    <row r="33" spans="1:9" x14ac:dyDescent="0.2">
      <c r="A33" s="156"/>
      <c r="B33" s="143" t="s">
        <v>760</v>
      </c>
      <c r="C33" s="154">
        <v>1</v>
      </c>
      <c r="D33" s="153" t="s">
        <v>264</v>
      </c>
      <c r="E33" s="159"/>
      <c r="F33" s="159">
        <f t="shared" si="0"/>
        <v>0</v>
      </c>
      <c r="G33" s="158"/>
      <c r="H33" s="158">
        <f t="shared" si="1"/>
        <v>0</v>
      </c>
      <c r="I33" s="157">
        <f t="shared" si="2"/>
        <v>0</v>
      </c>
    </row>
    <row r="34" spans="1:9" x14ac:dyDescent="0.2">
      <c r="A34" s="156"/>
      <c r="B34" s="143" t="s">
        <v>761</v>
      </c>
      <c r="C34" s="154">
        <v>1</v>
      </c>
      <c r="D34" s="153" t="s">
        <v>380</v>
      </c>
      <c r="E34" s="159"/>
      <c r="F34" s="159">
        <f t="shared" si="0"/>
        <v>0</v>
      </c>
      <c r="G34" s="158"/>
      <c r="H34" s="158">
        <f t="shared" si="1"/>
        <v>0</v>
      </c>
      <c r="I34" s="157">
        <f t="shared" si="2"/>
        <v>0</v>
      </c>
    </row>
    <row r="35" spans="1:9" x14ac:dyDescent="0.2">
      <c r="A35" s="156"/>
      <c r="B35" s="143" t="s">
        <v>762</v>
      </c>
      <c r="C35" s="154">
        <v>3</v>
      </c>
      <c r="D35" s="153" t="s">
        <v>763</v>
      </c>
      <c r="E35" s="159"/>
      <c r="F35" s="159">
        <f t="shared" si="0"/>
        <v>0</v>
      </c>
      <c r="G35" s="158"/>
      <c r="H35" s="158">
        <f t="shared" si="1"/>
        <v>0</v>
      </c>
      <c r="I35" s="157">
        <f t="shared" si="2"/>
        <v>0</v>
      </c>
    </row>
    <row r="36" spans="1:9" x14ac:dyDescent="0.2">
      <c r="A36" s="156"/>
      <c r="B36" s="155" t="s">
        <v>764</v>
      </c>
      <c r="C36" s="154">
        <v>10</v>
      </c>
      <c r="D36" s="153" t="s">
        <v>203</v>
      </c>
      <c r="E36" s="152"/>
      <c r="F36" s="152">
        <f t="shared" si="0"/>
        <v>0</v>
      </c>
      <c r="G36" s="151"/>
      <c r="H36" s="151">
        <f t="shared" si="1"/>
        <v>0</v>
      </c>
      <c r="I36" s="150">
        <f t="shared" si="2"/>
        <v>0</v>
      </c>
    </row>
    <row r="37" spans="1:9" x14ac:dyDescent="0.2">
      <c r="A37" s="156"/>
      <c r="B37" s="155" t="s">
        <v>766</v>
      </c>
      <c r="C37" s="154">
        <v>4</v>
      </c>
      <c r="D37" s="153" t="s">
        <v>757</v>
      </c>
      <c r="E37" s="152"/>
      <c r="F37" s="152">
        <f t="shared" si="0"/>
        <v>0</v>
      </c>
      <c r="G37" s="151"/>
      <c r="H37" s="151">
        <f t="shared" si="1"/>
        <v>0</v>
      </c>
      <c r="I37" s="150">
        <f t="shared" si="2"/>
        <v>0</v>
      </c>
    </row>
    <row r="38" spans="1:9" x14ac:dyDescent="0.2">
      <c r="E38" s="148"/>
      <c r="F38" s="149"/>
      <c r="G38" s="148"/>
      <c r="H38" s="149"/>
      <c r="I38" s="148"/>
    </row>
    <row r="39" spans="1:9" ht="16" x14ac:dyDescent="0.2">
      <c r="B39" s="178" t="s">
        <v>789</v>
      </c>
      <c r="E39" s="148"/>
      <c r="F39" s="149"/>
      <c r="G39" s="148"/>
      <c r="H39" s="149"/>
      <c r="I39" s="148"/>
    </row>
    <row r="40" spans="1:9" x14ac:dyDescent="0.2">
      <c r="A40" s="147" t="s">
        <v>781</v>
      </c>
      <c r="B40" s="145" t="s">
        <v>780</v>
      </c>
      <c r="E40" s="148"/>
      <c r="F40" s="149"/>
      <c r="G40" s="148"/>
      <c r="H40" s="149"/>
      <c r="I40" s="148"/>
    </row>
    <row r="41" spans="1:9" x14ac:dyDescent="0.2">
      <c r="A41" s="147" t="s">
        <v>779</v>
      </c>
      <c r="B41" s="145" t="s">
        <v>778</v>
      </c>
      <c r="E41" s="148"/>
      <c r="F41" s="149"/>
      <c r="G41" s="148"/>
      <c r="H41" s="149"/>
      <c r="I41" s="148"/>
    </row>
    <row r="42" spans="1:9" x14ac:dyDescent="0.2">
      <c r="A42" s="147" t="s">
        <v>777</v>
      </c>
      <c r="B42" s="177" t="s">
        <v>776</v>
      </c>
      <c r="E42" s="148"/>
      <c r="F42" s="149"/>
      <c r="G42" s="148"/>
      <c r="H42" s="149"/>
      <c r="I42" s="148"/>
    </row>
    <row r="43" spans="1:9" x14ac:dyDescent="0.2">
      <c r="A43" s="147" t="s">
        <v>775</v>
      </c>
      <c r="B43" s="177" t="s">
        <v>774</v>
      </c>
      <c r="E43" s="148"/>
      <c r="F43" s="149"/>
      <c r="G43" s="148"/>
      <c r="H43" s="149"/>
      <c r="I43" s="148"/>
    </row>
    <row r="44" spans="1:9" x14ac:dyDescent="0.2">
      <c r="A44" s="147" t="s">
        <v>773</v>
      </c>
      <c r="B44" s="177" t="s">
        <v>772</v>
      </c>
      <c r="E44" s="148"/>
      <c r="F44" s="149"/>
      <c r="G44" s="148"/>
      <c r="H44" s="149"/>
      <c r="I44" s="148"/>
    </row>
    <row r="45" spans="1:9" x14ac:dyDescent="0.2">
      <c r="A45" s="147" t="s">
        <v>771</v>
      </c>
      <c r="B45" s="177" t="s">
        <v>770</v>
      </c>
      <c r="E45" s="148"/>
      <c r="F45" s="149"/>
      <c r="G45" s="148"/>
      <c r="H45" s="149"/>
      <c r="I45" s="148"/>
    </row>
    <row r="46" spans="1:9" x14ac:dyDescent="0.2">
      <c r="A46" s="147" t="s">
        <v>769</v>
      </c>
      <c r="B46" s="177" t="s">
        <v>768</v>
      </c>
      <c r="E46" s="148"/>
      <c r="F46" s="149"/>
      <c r="G46" s="148"/>
      <c r="H46" s="149"/>
      <c r="I46" s="148"/>
    </row>
    <row r="47" spans="1:9" x14ac:dyDescent="0.2">
      <c r="A47" s="147"/>
      <c r="E47" s="148"/>
      <c r="F47" s="149"/>
      <c r="G47" s="148"/>
      <c r="H47" s="149"/>
      <c r="I47" s="148"/>
    </row>
    <row r="48" spans="1:9" x14ac:dyDescent="0.2">
      <c r="A48" s="147"/>
      <c r="E48" s="148"/>
      <c r="F48" s="149"/>
      <c r="G48" s="148"/>
      <c r="H48" s="149"/>
      <c r="I48" s="148"/>
    </row>
    <row r="49" spans="1:9" x14ac:dyDescent="0.2">
      <c r="A49" s="147"/>
      <c r="E49" s="148"/>
      <c r="F49" s="149"/>
      <c r="G49" s="148"/>
      <c r="H49" s="149"/>
      <c r="I49" s="148"/>
    </row>
    <row r="50" spans="1:9" x14ac:dyDescent="0.2">
      <c r="A50" s="147"/>
      <c r="E50" s="148"/>
      <c r="F50" s="149"/>
      <c r="G50" s="148"/>
      <c r="H50" s="149"/>
      <c r="I50" s="148"/>
    </row>
    <row r="51" spans="1:9" x14ac:dyDescent="0.2">
      <c r="A51" s="147"/>
      <c r="E51" s="148"/>
      <c r="F51" s="149"/>
      <c r="G51" s="148"/>
      <c r="H51" s="149"/>
      <c r="I51" s="148"/>
    </row>
    <row r="52" spans="1:9" x14ac:dyDescent="0.2">
      <c r="E52" s="148"/>
      <c r="F52" s="149"/>
      <c r="G52" s="148"/>
      <c r="H52" s="149"/>
      <c r="I52" s="148"/>
    </row>
    <row r="53" spans="1:9" x14ac:dyDescent="0.2">
      <c r="E53" s="148"/>
      <c r="F53" s="149"/>
      <c r="G53" s="148"/>
      <c r="H53" s="149"/>
      <c r="I53" s="148"/>
    </row>
    <row r="54" spans="1:9" x14ac:dyDescent="0.2">
      <c r="E54" s="148"/>
      <c r="F54" s="149"/>
      <c r="G54" s="148"/>
      <c r="H54" s="149"/>
      <c r="I54" s="148"/>
    </row>
    <row r="55" spans="1:9" x14ac:dyDescent="0.2">
      <c r="E55" s="148"/>
      <c r="F55" s="149"/>
      <c r="G55" s="148"/>
      <c r="H55" s="149"/>
      <c r="I55" s="148"/>
    </row>
    <row r="56" spans="1:9" x14ac:dyDescent="0.2">
      <c r="E56" s="148"/>
      <c r="F56" s="149"/>
      <c r="G56" s="148"/>
      <c r="H56" s="149"/>
      <c r="I56" s="148"/>
    </row>
    <row r="57" spans="1:9" x14ac:dyDescent="0.2">
      <c r="E57" s="148"/>
      <c r="F57" s="149"/>
      <c r="G57" s="148"/>
      <c r="H57" s="149"/>
      <c r="I57" s="148"/>
    </row>
    <row r="58" spans="1:9" x14ac:dyDescent="0.2">
      <c r="E58" s="148"/>
      <c r="F58" s="149"/>
      <c r="G58" s="148"/>
      <c r="H58" s="149"/>
      <c r="I58" s="148"/>
    </row>
    <row r="59" spans="1:9" x14ac:dyDescent="0.2">
      <c r="E59" s="148"/>
      <c r="F59" s="149"/>
      <c r="G59" s="148"/>
      <c r="H59" s="149"/>
      <c r="I59" s="148"/>
    </row>
    <row r="60" spans="1:9" x14ac:dyDescent="0.2">
      <c r="E60" s="148"/>
      <c r="F60" s="149"/>
      <c r="G60" s="148"/>
      <c r="H60" s="149"/>
      <c r="I60" s="148"/>
    </row>
    <row r="61" spans="1:9" x14ac:dyDescent="0.2">
      <c r="E61" s="148"/>
      <c r="F61" s="149"/>
      <c r="G61" s="148"/>
      <c r="H61" s="149"/>
      <c r="I61" s="148"/>
    </row>
    <row r="62" spans="1:9" x14ac:dyDescent="0.2">
      <c r="E62" s="148"/>
      <c r="F62" s="149"/>
      <c r="G62" s="148"/>
      <c r="H62" s="149"/>
      <c r="I62" s="148"/>
    </row>
    <row r="63" spans="1:9" x14ac:dyDescent="0.2">
      <c r="E63" s="148"/>
      <c r="F63" s="149"/>
      <c r="G63" s="148"/>
      <c r="H63" s="149"/>
      <c r="I63" s="148"/>
    </row>
    <row r="64" spans="1:9" x14ac:dyDescent="0.2">
      <c r="E64" s="148"/>
      <c r="F64" s="149"/>
      <c r="G64" s="148"/>
      <c r="H64" s="149"/>
      <c r="I64" s="148"/>
    </row>
    <row r="65" spans="5:9" x14ac:dyDescent="0.2">
      <c r="E65" s="148"/>
      <c r="F65" s="149"/>
      <c r="G65" s="148"/>
      <c r="H65" s="149"/>
      <c r="I65" s="148"/>
    </row>
    <row r="66" spans="5:9" x14ac:dyDescent="0.2">
      <c r="E66" s="148"/>
      <c r="F66" s="149"/>
      <c r="G66" s="148"/>
      <c r="H66" s="149"/>
      <c r="I66" s="148"/>
    </row>
    <row r="67" spans="5:9" x14ac:dyDescent="0.2">
      <c r="E67" s="148"/>
      <c r="F67" s="149"/>
      <c r="G67" s="148"/>
      <c r="H67" s="149"/>
      <c r="I67" s="148"/>
    </row>
    <row r="68" spans="5:9" x14ac:dyDescent="0.2">
      <c r="E68" s="148"/>
      <c r="F68" s="149"/>
      <c r="G68" s="148"/>
      <c r="H68" s="149"/>
      <c r="I68" s="148"/>
    </row>
    <row r="69" spans="5:9" x14ac:dyDescent="0.2">
      <c r="E69" s="148"/>
      <c r="F69" s="149"/>
      <c r="G69" s="148"/>
      <c r="H69" s="149"/>
      <c r="I69" s="148"/>
    </row>
    <row r="70" spans="5:9" x14ac:dyDescent="0.2">
      <c r="E70" s="148"/>
      <c r="F70" s="149"/>
      <c r="G70" s="148"/>
      <c r="H70" s="149"/>
      <c r="I70" s="148"/>
    </row>
    <row r="71" spans="5:9" x14ac:dyDescent="0.2">
      <c r="E71" s="148"/>
      <c r="F71" s="149"/>
      <c r="G71" s="148"/>
      <c r="H71" s="149"/>
      <c r="I71" s="148"/>
    </row>
    <row r="72" spans="5:9" x14ac:dyDescent="0.2">
      <c r="E72" s="148"/>
      <c r="F72" s="149"/>
      <c r="G72" s="148"/>
      <c r="H72" s="149"/>
      <c r="I72" s="148"/>
    </row>
    <row r="73" spans="5:9" x14ac:dyDescent="0.2">
      <c r="E73" s="148"/>
      <c r="F73" s="149"/>
      <c r="G73" s="148"/>
      <c r="H73" s="149"/>
      <c r="I73" s="148"/>
    </row>
    <row r="74" spans="5:9" x14ac:dyDescent="0.2">
      <c r="E74" s="148"/>
      <c r="F74" s="149"/>
      <c r="G74" s="148"/>
      <c r="H74" s="149"/>
      <c r="I74" s="148"/>
    </row>
    <row r="75" spans="5:9" x14ac:dyDescent="0.2">
      <c r="E75" s="148"/>
      <c r="F75" s="149"/>
      <c r="G75" s="148"/>
      <c r="H75" s="149"/>
      <c r="I75" s="148"/>
    </row>
    <row r="76" spans="5:9" x14ac:dyDescent="0.2">
      <c r="E76" s="148"/>
      <c r="F76" s="149"/>
      <c r="G76" s="148"/>
      <c r="H76" s="149"/>
      <c r="I76" s="148"/>
    </row>
    <row r="77" spans="5:9" x14ac:dyDescent="0.2">
      <c r="E77" s="148"/>
      <c r="F77" s="149"/>
      <c r="G77" s="148"/>
      <c r="H77" s="149"/>
      <c r="I77" s="148"/>
    </row>
    <row r="78" spans="5:9" x14ac:dyDescent="0.2">
      <c r="E78" s="148"/>
      <c r="F78" s="149"/>
      <c r="G78" s="148"/>
      <c r="H78" s="149"/>
      <c r="I78" s="148"/>
    </row>
    <row r="79" spans="5:9" x14ac:dyDescent="0.2">
      <c r="E79" s="148"/>
      <c r="F79" s="149"/>
      <c r="G79" s="148"/>
      <c r="H79" s="149"/>
      <c r="I79" s="148"/>
    </row>
    <row r="80" spans="5:9" x14ac:dyDescent="0.2">
      <c r="E80" s="148"/>
      <c r="F80" s="149"/>
      <c r="G80" s="148"/>
      <c r="H80" s="149"/>
      <c r="I80" s="148"/>
    </row>
    <row r="81" spans="5:9" x14ac:dyDescent="0.2">
      <c r="E81" s="148"/>
      <c r="F81" s="149"/>
      <c r="G81" s="148"/>
      <c r="H81" s="149"/>
      <c r="I81" s="148"/>
    </row>
    <row r="82" spans="5:9" x14ac:dyDescent="0.2">
      <c r="E82" s="148"/>
      <c r="F82" s="149"/>
      <c r="G82" s="148"/>
      <c r="H82" s="149"/>
      <c r="I82" s="148"/>
    </row>
    <row r="83" spans="5:9" x14ac:dyDescent="0.2">
      <c r="E83" s="148"/>
      <c r="F83" s="149"/>
      <c r="G83" s="148"/>
      <c r="H83" s="149"/>
      <c r="I83" s="148"/>
    </row>
    <row r="84" spans="5:9" x14ac:dyDescent="0.2">
      <c r="E84" s="148"/>
      <c r="F84" s="149"/>
      <c r="G84" s="148"/>
      <c r="H84" s="149"/>
      <c r="I84" s="148"/>
    </row>
    <row r="85" spans="5:9" x14ac:dyDescent="0.2">
      <c r="E85" s="148"/>
      <c r="F85" s="149"/>
      <c r="G85" s="148"/>
      <c r="H85" s="149"/>
      <c r="I85" s="148"/>
    </row>
    <row r="86" spans="5:9" x14ac:dyDescent="0.2">
      <c r="E86" s="148"/>
      <c r="F86" s="149"/>
      <c r="G86" s="148"/>
      <c r="H86" s="149"/>
      <c r="I86" s="148"/>
    </row>
    <row r="87" spans="5:9" x14ac:dyDescent="0.2">
      <c r="E87" s="148"/>
      <c r="F87" s="149"/>
      <c r="G87" s="148"/>
      <c r="H87" s="149"/>
      <c r="I87" s="148"/>
    </row>
    <row r="88" spans="5:9" x14ac:dyDescent="0.2">
      <c r="E88" s="148"/>
      <c r="F88" s="149"/>
      <c r="G88" s="148"/>
      <c r="H88" s="149"/>
      <c r="I88" s="148"/>
    </row>
    <row r="89" spans="5:9" x14ac:dyDescent="0.2">
      <c r="E89" s="148"/>
      <c r="F89" s="149"/>
      <c r="G89" s="148"/>
      <c r="H89" s="149"/>
      <c r="I89" s="148"/>
    </row>
    <row r="90" spans="5:9" x14ac:dyDescent="0.2">
      <c r="E90" s="148"/>
      <c r="F90" s="149"/>
      <c r="G90" s="148"/>
      <c r="H90" s="149"/>
      <c r="I90" s="148"/>
    </row>
    <row r="91" spans="5:9" x14ac:dyDescent="0.2">
      <c r="E91" s="148"/>
      <c r="F91" s="149"/>
      <c r="G91" s="148"/>
      <c r="H91" s="149"/>
      <c r="I91" s="148"/>
    </row>
    <row r="92" spans="5:9" x14ac:dyDescent="0.2">
      <c r="E92" s="148"/>
      <c r="F92" s="149"/>
      <c r="G92" s="148"/>
      <c r="H92" s="149"/>
      <c r="I92" s="148"/>
    </row>
    <row r="93" spans="5:9" x14ac:dyDescent="0.2">
      <c r="E93" s="148"/>
      <c r="F93" s="149"/>
      <c r="G93" s="148"/>
      <c r="H93" s="149"/>
      <c r="I93" s="148"/>
    </row>
    <row r="94" spans="5:9" x14ac:dyDescent="0.2">
      <c r="E94" s="148"/>
      <c r="F94" s="149"/>
      <c r="G94" s="148"/>
      <c r="H94" s="149"/>
      <c r="I94" s="148"/>
    </row>
    <row r="95" spans="5:9" x14ac:dyDescent="0.2">
      <c r="E95" s="148"/>
      <c r="F95" s="149"/>
      <c r="G95" s="148"/>
      <c r="H95" s="149"/>
      <c r="I95" s="148"/>
    </row>
    <row r="96" spans="5:9" x14ac:dyDescent="0.2">
      <c r="E96" s="148"/>
      <c r="F96" s="149"/>
      <c r="G96" s="148"/>
      <c r="H96" s="149"/>
      <c r="I96" s="148"/>
    </row>
    <row r="97" spans="5:9" x14ac:dyDescent="0.2">
      <c r="E97" s="148"/>
      <c r="F97" s="149"/>
      <c r="G97" s="148"/>
      <c r="H97" s="149"/>
      <c r="I97" s="148"/>
    </row>
    <row r="98" spans="5:9" x14ac:dyDescent="0.2">
      <c r="E98" s="148"/>
      <c r="F98" s="149"/>
      <c r="G98" s="148"/>
      <c r="H98" s="149"/>
      <c r="I98" s="148"/>
    </row>
    <row r="99" spans="5:9" x14ac:dyDescent="0.2">
      <c r="E99" s="148"/>
      <c r="F99" s="149"/>
      <c r="G99" s="148"/>
      <c r="H99" s="149"/>
      <c r="I99" s="148"/>
    </row>
    <row r="100" spans="5:9" x14ac:dyDescent="0.2">
      <c r="E100" s="148"/>
      <c r="F100" s="149"/>
      <c r="G100" s="148"/>
      <c r="H100" s="149"/>
      <c r="I100" s="148"/>
    </row>
    <row r="101" spans="5:9" x14ac:dyDescent="0.2">
      <c r="E101" s="148"/>
      <c r="F101" s="149"/>
      <c r="G101" s="148"/>
      <c r="H101" s="149"/>
      <c r="I101" s="148"/>
    </row>
    <row r="102" spans="5:9" x14ac:dyDescent="0.2">
      <c r="E102" s="148"/>
      <c r="F102" s="149"/>
      <c r="G102" s="148"/>
      <c r="H102" s="149"/>
      <c r="I102" s="148"/>
    </row>
    <row r="103" spans="5:9" x14ac:dyDescent="0.2">
      <c r="E103" s="148"/>
      <c r="F103" s="149"/>
      <c r="G103" s="148"/>
      <c r="H103" s="149"/>
      <c r="I103" s="148"/>
    </row>
    <row r="104" spans="5:9" x14ac:dyDescent="0.2">
      <c r="E104" s="148"/>
      <c r="F104" s="149"/>
      <c r="G104" s="148"/>
      <c r="H104" s="149"/>
      <c r="I104" s="148"/>
    </row>
    <row r="105" spans="5:9" x14ac:dyDescent="0.2">
      <c r="E105" s="148"/>
      <c r="F105" s="149"/>
      <c r="G105" s="148"/>
      <c r="H105" s="149"/>
      <c r="I105" s="148"/>
    </row>
    <row r="106" spans="5:9" x14ac:dyDescent="0.2">
      <c r="E106" s="148"/>
      <c r="F106" s="149"/>
      <c r="G106" s="148"/>
      <c r="H106" s="149"/>
      <c r="I106" s="148"/>
    </row>
    <row r="107" spans="5:9" x14ac:dyDescent="0.2">
      <c r="E107" s="148"/>
      <c r="F107" s="149"/>
      <c r="G107" s="148"/>
      <c r="H107" s="149"/>
      <c r="I107" s="148"/>
    </row>
    <row r="108" spans="5:9" x14ac:dyDescent="0.2">
      <c r="E108" s="148"/>
      <c r="F108" s="149"/>
      <c r="G108" s="148"/>
      <c r="H108" s="149"/>
      <c r="I108" s="148"/>
    </row>
    <row r="109" spans="5:9" x14ac:dyDescent="0.2">
      <c r="E109" s="148"/>
      <c r="F109" s="149"/>
      <c r="G109" s="148"/>
      <c r="H109" s="149"/>
      <c r="I109" s="148"/>
    </row>
    <row r="110" spans="5:9" x14ac:dyDescent="0.2">
      <c r="E110" s="148"/>
      <c r="F110" s="149"/>
      <c r="G110" s="148"/>
      <c r="H110" s="149"/>
      <c r="I110" s="148"/>
    </row>
    <row r="111" spans="5:9" x14ac:dyDescent="0.2">
      <c r="E111" s="148"/>
      <c r="F111" s="149"/>
      <c r="G111" s="148"/>
      <c r="H111" s="149"/>
      <c r="I111" s="148"/>
    </row>
    <row r="112" spans="5:9" x14ac:dyDescent="0.2">
      <c r="E112" s="148"/>
      <c r="F112" s="149"/>
      <c r="G112" s="148"/>
      <c r="H112" s="149"/>
      <c r="I112" s="148"/>
    </row>
    <row r="113" spans="5:9" x14ac:dyDescent="0.2">
      <c r="E113" s="148"/>
      <c r="F113" s="149"/>
      <c r="G113" s="148"/>
      <c r="H113" s="149"/>
      <c r="I113" s="148"/>
    </row>
    <row r="114" spans="5:9" x14ac:dyDescent="0.2">
      <c r="E114" s="148"/>
      <c r="F114" s="149"/>
      <c r="G114" s="148"/>
      <c r="H114" s="149"/>
      <c r="I114" s="148"/>
    </row>
    <row r="115" spans="5:9" x14ac:dyDescent="0.2">
      <c r="E115" s="148"/>
      <c r="F115" s="149"/>
      <c r="G115" s="148"/>
      <c r="H115" s="149"/>
      <c r="I115" s="148"/>
    </row>
    <row r="116" spans="5:9" x14ac:dyDescent="0.2">
      <c r="E116" s="148"/>
      <c r="F116" s="149"/>
      <c r="G116" s="148"/>
      <c r="H116" s="149"/>
      <c r="I116" s="148"/>
    </row>
    <row r="117" spans="5:9" x14ac:dyDescent="0.2">
      <c r="E117" s="148"/>
      <c r="F117" s="149"/>
      <c r="G117" s="148"/>
      <c r="H117" s="149"/>
      <c r="I117" s="148"/>
    </row>
    <row r="118" spans="5:9" x14ac:dyDescent="0.2">
      <c r="E118" s="148"/>
      <c r="F118" s="149"/>
      <c r="G118" s="148"/>
      <c r="H118" s="149"/>
      <c r="I118" s="148"/>
    </row>
    <row r="119" spans="5:9" x14ac:dyDescent="0.2">
      <c r="E119" s="148"/>
      <c r="F119" s="149"/>
      <c r="G119" s="148"/>
      <c r="H119" s="149"/>
      <c r="I119" s="148"/>
    </row>
    <row r="120" spans="5:9" x14ac:dyDescent="0.2">
      <c r="E120" s="148"/>
      <c r="F120" s="149"/>
      <c r="G120" s="148"/>
      <c r="H120" s="149"/>
      <c r="I120" s="148"/>
    </row>
    <row r="121" spans="5:9" x14ac:dyDescent="0.2">
      <c r="E121" s="148"/>
      <c r="F121" s="149"/>
      <c r="G121" s="148"/>
      <c r="H121" s="149"/>
      <c r="I121" s="148"/>
    </row>
    <row r="122" spans="5:9" x14ac:dyDescent="0.2">
      <c r="E122" s="148"/>
      <c r="F122" s="149"/>
      <c r="G122" s="148"/>
      <c r="H122" s="149"/>
      <c r="I122" s="148"/>
    </row>
    <row r="123" spans="5:9" x14ac:dyDescent="0.2">
      <c r="E123" s="148"/>
      <c r="F123" s="149"/>
      <c r="G123" s="148"/>
      <c r="H123" s="149"/>
      <c r="I123" s="148"/>
    </row>
    <row r="124" spans="5:9" x14ac:dyDescent="0.2">
      <c r="E124" s="148"/>
      <c r="F124" s="149"/>
      <c r="G124" s="148"/>
      <c r="H124" s="149"/>
      <c r="I124" s="148"/>
    </row>
    <row r="125" spans="5:9" x14ac:dyDescent="0.2">
      <c r="E125" s="148"/>
      <c r="F125" s="149"/>
      <c r="G125" s="148"/>
      <c r="H125" s="149"/>
      <c r="I125" s="148"/>
    </row>
    <row r="126" spans="5:9" x14ac:dyDescent="0.2">
      <c r="E126" s="148"/>
      <c r="F126" s="149"/>
      <c r="G126" s="148"/>
      <c r="H126" s="149"/>
      <c r="I126" s="148"/>
    </row>
    <row r="127" spans="5:9" x14ac:dyDescent="0.2">
      <c r="E127" s="148"/>
      <c r="F127" s="149"/>
      <c r="G127" s="148"/>
      <c r="H127" s="149"/>
      <c r="I127" s="148"/>
    </row>
    <row r="128" spans="5:9" x14ac:dyDescent="0.2">
      <c r="E128" s="148"/>
      <c r="F128" s="149"/>
      <c r="G128" s="148"/>
      <c r="H128" s="149"/>
      <c r="I128" s="148"/>
    </row>
    <row r="129" spans="5:9" x14ac:dyDescent="0.2">
      <c r="E129" s="148"/>
      <c r="F129" s="149"/>
      <c r="G129" s="148"/>
      <c r="H129" s="149"/>
      <c r="I129" s="148"/>
    </row>
    <row r="130" spans="5:9" x14ac:dyDescent="0.2">
      <c r="E130" s="148"/>
      <c r="F130" s="149"/>
      <c r="G130" s="148"/>
      <c r="H130" s="149"/>
      <c r="I130" s="148"/>
    </row>
    <row r="131" spans="5:9" x14ac:dyDescent="0.2">
      <c r="E131" s="148"/>
      <c r="F131" s="149"/>
      <c r="G131" s="148"/>
      <c r="H131" s="149"/>
      <c r="I131" s="148"/>
    </row>
    <row r="132" spans="5:9" x14ac:dyDescent="0.2">
      <c r="E132" s="148"/>
      <c r="F132" s="149"/>
      <c r="G132" s="148"/>
      <c r="H132" s="149"/>
      <c r="I132" s="148"/>
    </row>
    <row r="133" spans="5:9" x14ac:dyDescent="0.2">
      <c r="E133" s="148"/>
      <c r="F133" s="149"/>
      <c r="G133" s="148"/>
      <c r="H133" s="149"/>
      <c r="I133" s="148"/>
    </row>
    <row r="134" spans="5:9" x14ac:dyDescent="0.2">
      <c r="E134" s="148"/>
      <c r="F134" s="149"/>
      <c r="G134" s="148"/>
      <c r="H134" s="149"/>
      <c r="I134" s="148"/>
    </row>
    <row r="135" spans="5:9" x14ac:dyDescent="0.2">
      <c r="E135" s="148"/>
      <c r="F135" s="149"/>
      <c r="G135" s="148"/>
      <c r="H135" s="149"/>
      <c r="I135" s="148"/>
    </row>
    <row r="136" spans="5:9" x14ac:dyDescent="0.2">
      <c r="E136" s="148"/>
      <c r="F136" s="149"/>
      <c r="G136" s="148"/>
      <c r="H136" s="149"/>
      <c r="I136" s="148"/>
    </row>
    <row r="137" spans="5:9" x14ac:dyDescent="0.2">
      <c r="E137" s="148"/>
      <c r="F137" s="149"/>
      <c r="G137" s="148"/>
      <c r="H137" s="149"/>
      <c r="I137" s="148"/>
    </row>
    <row r="138" spans="5:9" x14ac:dyDescent="0.2">
      <c r="E138" s="148"/>
      <c r="F138" s="149"/>
      <c r="G138" s="148"/>
      <c r="H138" s="149"/>
      <c r="I138" s="148"/>
    </row>
    <row r="139" spans="5:9" x14ac:dyDescent="0.2">
      <c r="E139" s="148"/>
      <c r="F139" s="149"/>
      <c r="G139" s="148"/>
      <c r="H139" s="149"/>
      <c r="I139" s="148"/>
    </row>
    <row r="140" spans="5:9" x14ac:dyDescent="0.2">
      <c r="E140" s="148"/>
      <c r="F140" s="149"/>
      <c r="G140" s="148"/>
      <c r="H140" s="149"/>
      <c r="I140" s="148"/>
    </row>
    <row r="141" spans="5:9" x14ac:dyDescent="0.2">
      <c r="E141" s="148"/>
      <c r="F141" s="149"/>
      <c r="G141" s="148"/>
      <c r="H141" s="149"/>
      <c r="I141" s="148"/>
    </row>
    <row r="142" spans="5:9" x14ac:dyDescent="0.2">
      <c r="E142" s="148"/>
      <c r="F142" s="149"/>
      <c r="G142" s="148"/>
      <c r="H142" s="149"/>
      <c r="I142" s="148"/>
    </row>
    <row r="143" spans="5:9" x14ac:dyDescent="0.2">
      <c r="E143" s="148"/>
      <c r="F143" s="149"/>
      <c r="G143" s="148"/>
      <c r="H143" s="149"/>
      <c r="I143" s="148"/>
    </row>
    <row r="144" spans="5:9" x14ac:dyDescent="0.2">
      <c r="E144" s="148"/>
      <c r="F144" s="149"/>
      <c r="G144" s="148"/>
      <c r="H144" s="149"/>
      <c r="I144" s="148"/>
    </row>
    <row r="145" spans="5:9" x14ac:dyDescent="0.2">
      <c r="E145" s="148"/>
      <c r="F145" s="149"/>
      <c r="G145" s="148"/>
      <c r="H145" s="149"/>
      <c r="I145" s="148"/>
    </row>
    <row r="146" spans="5:9" x14ac:dyDescent="0.2">
      <c r="E146" s="148"/>
      <c r="F146" s="149"/>
      <c r="G146" s="148"/>
      <c r="H146" s="149"/>
      <c r="I146" s="148"/>
    </row>
    <row r="147" spans="5:9" x14ac:dyDescent="0.2">
      <c r="E147" s="148"/>
      <c r="F147" s="149"/>
      <c r="G147" s="148"/>
      <c r="H147" s="149"/>
      <c r="I147" s="148"/>
    </row>
    <row r="148" spans="5:9" x14ac:dyDescent="0.2">
      <c r="E148" s="148"/>
      <c r="F148" s="149"/>
      <c r="G148" s="148"/>
      <c r="H148" s="149"/>
      <c r="I148" s="148"/>
    </row>
    <row r="149" spans="5:9" x14ac:dyDescent="0.2">
      <c r="E149" s="148"/>
      <c r="F149" s="149"/>
      <c r="G149" s="148"/>
      <c r="H149" s="149"/>
      <c r="I149" s="148"/>
    </row>
    <row r="150" spans="5:9" x14ac:dyDescent="0.2">
      <c r="E150" s="148"/>
      <c r="F150" s="149"/>
      <c r="G150" s="148"/>
      <c r="H150" s="149"/>
      <c r="I150" s="148"/>
    </row>
    <row r="151" spans="5:9" x14ac:dyDescent="0.2">
      <c r="E151" s="148"/>
      <c r="F151" s="149"/>
      <c r="G151" s="148"/>
      <c r="H151" s="149"/>
      <c r="I151" s="148"/>
    </row>
    <row r="152" spans="5:9" x14ac:dyDescent="0.2">
      <c r="E152" s="148"/>
      <c r="F152" s="149"/>
      <c r="G152" s="148"/>
      <c r="H152" s="149"/>
      <c r="I152" s="148"/>
    </row>
    <row r="153" spans="5:9" x14ac:dyDescent="0.2">
      <c r="E153" s="148"/>
      <c r="F153" s="149"/>
      <c r="G153" s="148"/>
      <c r="H153" s="149"/>
      <c r="I153" s="148"/>
    </row>
    <row r="154" spans="5:9" x14ac:dyDescent="0.2">
      <c r="E154" s="148"/>
      <c r="F154" s="149"/>
      <c r="G154" s="148"/>
      <c r="H154" s="149"/>
      <c r="I154" s="148"/>
    </row>
    <row r="155" spans="5:9" x14ac:dyDescent="0.2">
      <c r="E155" s="148"/>
      <c r="F155" s="149"/>
      <c r="G155" s="148"/>
      <c r="H155" s="149"/>
      <c r="I155" s="148"/>
    </row>
    <row r="156" spans="5:9" x14ac:dyDescent="0.2">
      <c r="E156" s="148"/>
      <c r="F156" s="149"/>
      <c r="G156" s="148"/>
      <c r="H156" s="149"/>
      <c r="I156" s="148"/>
    </row>
    <row r="157" spans="5:9" x14ac:dyDescent="0.2">
      <c r="E157" s="148"/>
      <c r="F157" s="149"/>
      <c r="G157" s="148"/>
      <c r="H157" s="149"/>
      <c r="I157" s="148"/>
    </row>
    <row r="158" spans="5:9" x14ac:dyDescent="0.2">
      <c r="E158" s="148"/>
      <c r="F158" s="149"/>
      <c r="G158" s="148"/>
      <c r="H158" s="149"/>
      <c r="I158" s="148"/>
    </row>
    <row r="159" spans="5:9" x14ac:dyDescent="0.2">
      <c r="E159" s="148"/>
      <c r="F159" s="149"/>
      <c r="G159" s="148"/>
      <c r="H159" s="149"/>
      <c r="I159" s="148"/>
    </row>
    <row r="160" spans="5:9" x14ac:dyDescent="0.2">
      <c r="E160" s="148"/>
      <c r="F160" s="149"/>
      <c r="G160" s="148"/>
      <c r="H160" s="149"/>
      <c r="I160" s="148"/>
    </row>
    <row r="161" spans="5:9" x14ac:dyDescent="0.2">
      <c r="E161" s="148"/>
      <c r="F161" s="149"/>
      <c r="G161" s="148"/>
      <c r="H161" s="149"/>
      <c r="I161" s="148"/>
    </row>
    <row r="162" spans="5:9" x14ac:dyDescent="0.2">
      <c r="E162" s="148"/>
      <c r="F162" s="149"/>
      <c r="G162" s="148"/>
      <c r="H162" s="149"/>
      <c r="I162" s="148"/>
    </row>
    <row r="163" spans="5:9" x14ac:dyDescent="0.2">
      <c r="E163" s="148"/>
      <c r="F163" s="149"/>
      <c r="G163" s="148"/>
      <c r="H163" s="149"/>
      <c r="I163" s="148"/>
    </row>
    <row r="164" spans="5:9" x14ac:dyDescent="0.2">
      <c r="E164" s="148"/>
      <c r="F164" s="149"/>
      <c r="G164" s="148"/>
      <c r="H164" s="149"/>
      <c r="I164" s="148"/>
    </row>
    <row r="165" spans="5:9" x14ac:dyDescent="0.2">
      <c r="E165" s="148"/>
      <c r="F165" s="149"/>
      <c r="G165" s="148"/>
      <c r="H165" s="149"/>
      <c r="I165" s="148"/>
    </row>
    <row r="166" spans="5:9" x14ac:dyDescent="0.2">
      <c r="E166" s="148"/>
      <c r="F166" s="149"/>
      <c r="G166" s="148"/>
      <c r="H166" s="149"/>
      <c r="I166" s="148"/>
    </row>
    <row r="167" spans="5:9" x14ac:dyDescent="0.2">
      <c r="E167" s="148"/>
      <c r="F167" s="149"/>
      <c r="G167" s="148"/>
      <c r="H167" s="149"/>
      <c r="I167" s="148"/>
    </row>
    <row r="168" spans="5:9" x14ac:dyDescent="0.2">
      <c r="E168" s="148"/>
      <c r="F168" s="149"/>
      <c r="G168" s="148"/>
      <c r="H168" s="149"/>
      <c r="I168" s="148"/>
    </row>
    <row r="169" spans="5:9" x14ac:dyDescent="0.2">
      <c r="E169" s="148"/>
      <c r="F169" s="149"/>
      <c r="G169" s="148"/>
      <c r="H169" s="149"/>
      <c r="I169" s="148"/>
    </row>
    <row r="170" spans="5:9" x14ac:dyDescent="0.2">
      <c r="E170" s="148"/>
      <c r="F170" s="149"/>
      <c r="G170" s="148"/>
      <c r="H170" s="149"/>
      <c r="I170" s="148"/>
    </row>
    <row r="171" spans="5:9" x14ac:dyDescent="0.2">
      <c r="E171" s="148"/>
      <c r="F171" s="149"/>
      <c r="G171" s="148"/>
      <c r="H171" s="149"/>
      <c r="I171" s="148"/>
    </row>
    <row r="172" spans="5:9" x14ac:dyDescent="0.2">
      <c r="E172" s="148"/>
      <c r="F172" s="149"/>
      <c r="G172" s="148"/>
      <c r="H172" s="149"/>
      <c r="I172" s="148"/>
    </row>
    <row r="173" spans="5:9" x14ac:dyDescent="0.2">
      <c r="E173" s="148"/>
      <c r="F173" s="149"/>
      <c r="G173" s="148"/>
      <c r="H173" s="149"/>
      <c r="I173" s="148"/>
    </row>
    <row r="174" spans="5:9" x14ac:dyDescent="0.2">
      <c r="E174" s="148"/>
      <c r="F174" s="149"/>
      <c r="G174" s="148"/>
      <c r="H174" s="149"/>
      <c r="I174" s="148"/>
    </row>
    <row r="175" spans="5:9" x14ac:dyDescent="0.2">
      <c r="E175" s="148"/>
      <c r="F175" s="149"/>
      <c r="G175" s="148"/>
      <c r="H175" s="149"/>
      <c r="I175" s="148"/>
    </row>
    <row r="176" spans="5:9" x14ac:dyDescent="0.2">
      <c r="E176" s="148"/>
      <c r="F176" s="149"/>
      <c r="G176" s="148"/>
      <c r="H176" s="149"/>
      <c r="I176" s="148"/>
    </row>
    <row r="177" spans="5:9" x14ac:dyDescent="0.2">
      <c r="E177" s="148"/>
      <c r="F177" s="149"/>
      <c r="G177" s="148"/>
      <c r="H177" s="149"/>
      <c r="I177" s="148"/>
    </row>
    <row r="178" spans="5:9" x14ac:dyDescent="0.2">
      <c r="E178" s="148"/>
      <c r="F178" s="149"/>
      <c r="G178" s="148"/>
      <c r="H178" s="149"/>
      <c r="I178" s="148"/>
    </row>
    <row r="179" spans="5:9" x14ac:dyDescent="0.2">
      <c r="E179" s="148"/>
      <c r="F179" s="149"/>
      <c r="G179" s="148"/>
      <c r="H179" s="149"/>
      <c r="I179" s="148"/>
    </row>
    <row r="180" spans="5:9" x14ac:dyDescent="0.2">
      <c r="E180" s="148"/>
      <c r="F180" s="149"/>
      <c r="G180" s="148"/>
      <c r="H180" s="149"/>
      <c r="I180" s="148"/>
    </row>
    <row r="181" spans="5:9" x14ac:dyDescent="0.2">
      <c r="E181" s="148"/>
      <c r="F181" s="149"/>
      <c r="G181" s="148"/>
      <c r="H181" s="149"/>
      <c r="I181" s="148"/>
    </row>
    <row r="182" spans="5:9" x14ac:dyDescent="0.2">
      <c r="E182" s="148"/>
      <c r="F182" s="149"/>
      <c r="G182" s="148"/>
      <c r="H182" s="149"/>
      <c r="I182" s="148"/>
    </row>
    <row r="183" spans="5:9" x14ac:dyDescent="0.2">
      <c r="E183" s="148"/>
      <c r="F183" s="149"/>
      <c r="G183" s="148"/>
      <c r="H183" s="149"/>
      <c r="I183" s="148"/>
    </row>
    <row r="184" spans="5:9" x14ac:dyDescent="0.2">
      <c r="E184" s="148"/>
      <c r="F184" s="149"/>
      <c r="G184" s="148"/>
      <c r="H184" s="148"/>
      <c r="I184" s="148"/>
    </row>
    <row r="185" spans="5:9" x14ac:dyDescent="0.2">
      <c r="E185" s="148"/>
      <c r="F185" s="149"/>
      <c r="G185" s="148"/>
      <c r="H185" s="148"/>
      <c r="I185" s="148"/>
    </row>
    <row r="186" spans="5:9" x14ac:dyDescent="0.2">
      <c r="E186" s="148"/>
      <c r="F186" s="148"/>
      <c r="G186" s="148"/>
      <c r="H186" s="148"/>
      <c r="I186" s="148"/>
    </row>
    <row r="187" spans="5:9" x14ac:dyDescent="0.2">
      <c r="E187" s="148"/>
      <c r="F187" s="148"/>
      <c r="G187" s="148"/>
      <c r="H187" s="148"/>
      <c r="I187" s="148"/>
    </row>
  </sheetData>
  <pageMargins left="0.7" right="0.7" top="0.78740157499999996" bottom="0.78740157499999996" header="0.3" footer="0.3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7"/>
  <sheetViews>
    <sheetView topLeftCell="A17" zoomScale="150" zoomScaleNormal="150" workbookViewId="0">
      <selection activeCell="N32" sqref="N32"/>
    </sheetView>
  </sheetViews>
  <sheetFormatPr baseColWidth="10" defaultColWidth="9.1640625" defaultRowHeight="15" x14ac:dyDescent="0.2"/>
  <cols>
    <col min="1" max="1" width="8.1640625" style="145" customWidth="1"/>
    <col min="2" max="2" width="60.5" style="145" customWidth="1"/>
    <col min="3" max="3" width="9.1640625" style="147"/>
    <col min="4" max="4" width="9.1640625" style="146"/>
    <col min="5" max="5" width="12.5" style="145" bestFit="1" customWidth="1"/>
    <col min="6" max="6" width="14.1640625" style="145" bestFit="1" customWidth="1"/>
    <col min="7" max="7" width="11.5" style="145" bestFit="1" customWidth="1"/>
    <col min="8" max="8" width="12.5" style="145" bestFit="1" customWidth="1"/>
    <col min="9" max="9" width="14.1640625" style="145" bestFit="1" customWidth="1"/>
    <col min="10" max="16384" width="9.1640625" style="145"/>
  </cols>
  <sheetData>
    <row r="1" spans="1:9" x14ac:dyDescent="0.2">
      <c r="A1" s="172" t="s">
        <v>636</v>
      </c>
      <c r="B1" s="172" t="s">
        <v>1204</v>
      </c>
      <c r="C1" s="171"/>
      <c r="D1" s="170"/>
      <c r="E1" s="176" t="s">
        <v>638</v>
      </c>
      <c r="F1" s="175"/>
      <c r="G1" s="175"/>
      <c r="H1" s="174"/>
      <c r="I1" s="173">
        <f>SUM(I5:I37)</f>
        <v>0</v>
      </c>
    </row>
    <row r="2" spans="1:9" ht="16" thickBot="1" x14ac:dyDescent="0.25">
      <c r="A2" s="172" t="s">
        <v>639</v>
      </c>
      <c r="B2" s="172" t="s">
        <v>640</v>
      </c>
      <c r="C2" s="171"/>
      <c r="D2" s="170"/>
      <c r="E2" s="169" t="s">
        <v>641</v>
      </c>
      <c r="F2" s="168"/>
      <c r="G2" s="168"/>
      <c r="H2" s="167"/>
      <c r="I2" s="166">
        <f>I1*1.21</f>
        <v>0</v>
      </c>
    </row>
    <row r="3" spans="1:9" x14ac:dyDescent="0.2">
      <c r="E3" s="165" t="s">
        <v>642</v>
      </c>
      <c r="F3" s="165"/>
      <c r="G3" s="164" t="s">
        <v>643</v>
      </c>
      <c r="H3" s="164"/>
    </row>
    <row r="4" spans="1:9" x14ac:dyDescent="0.2">
      <c r="A4" s="160" t="s">
        <v>644</v>
      </c>
      <c r="B4" s="160" t="s">
        <v>645</v>
      </c>
      <c r="C4" s="163" t="s">
        <v>646</v>
      </c>
      <c r="D4" s="163" t="s">
        <v>647</v>
      </c>
      <c r="E4" s="162" t="s">
        <v>648</v>
      </c>
      <c r="F4" s="162" t="s">
        <v>25</v>
      </c>
      <c r="G4" s="161" t="s">
        <v>648</v>
      </c>
      <c r="H4" s="161" t="s">
        <v>25</v>
      </c>
      <c r="I4" s="160" t="s">
        <v>649</v>
      </c>
    </row>
    <row r="5" spans="1:9" x14ac:dyDescent="0.2">
      <c r="A5" s="156" t="s">
        <v>650</v>
      </c>
      <c r="B5" s="143" t="s">
        <v>788</v>
      </c>
      <c r="C5" s="154">
        <v>22</v>
      </c>
      <c r="D5" s="153" t="s">
        <v>380</v>
      </c>
      <c r="E5" s="159"/>
      <c r="F5" s="159">
        <f t="shared" ref="F5:F37" si="0">E5*C5</f>
        <v>0</v>
      </c>
      <c r="G5" s="158"/>
      <c r="H5" s="158">
        <f t="shared" ref="H5:H37" si="1">G5*C5</f>
        <v>0</v>
      </c>
      <c r="I5" s="157">
        <f t="shared" ref="I5:I37" si="2">H5+F5</f>
        <v>0</v>
      </c>
    </row>
    <row r="6" spans="1:9" x14ac:dyDescent="0.2">
      <c r="A6" s="156" t="s">
        <v>650</v>
      </c>
      <c r="B6" s="143" t="s">
        <v>787</v>
      </c>
      <c r="C6" s="154">
        <v>22</v>
      </c>
      <c r="D6" s="153" t="s">
        <v>380</v>
      </c>
      <c r="E6" s="159"/>
      <c r="F6" s="159">
        <f t="shared" si="0"/>
        <v>0</v>
      </c>
      <c r="G6" s="158"/>
      <c r="H6" s="158">
        <f t="shared" si="1"/>
        <v>0</v>
      </c>
      <c r="I6" s="157">
        <f t="shared" si="2"/>
        <v>0</v>
      </c>
    </row>
    <row r="7" spans="1:9" ht="23" x14ac:dyDescent="0.2">
      <c r="A7" s="156" t="s">
        <v>652</v>
      </c>
      <c r="B7" s="143" t="s">
        <v>786</v>
      </c>
      <c r="C7" s="154">
        <v>6</v>
      </c>
      <c r="D7" s="153" t="s">
        <v>380</v>
      </c>
      <c r="E7" s="159"/>
      <c r="F7" s="159">
        <f t="shared" si="0"/>
        <v>0</v>
      </c>
      <c r="G7" s="158"/>
      <c r="H7" s="158">
        <f t="shared" si="1"/>
        <v>0</v>
      </c>
      <c r="I7" s="157">
        <f t="shared" si="2"/>
        <v>0</v>
      </c>
    </row>
    <row r="8" spans="1:9" x14ac:dyDescent="0.2">
      <c r="A8" s="156" t="s">
        <v>652</v>
      </c>
      <c r="B8" s="143" t="s">
        <v>785</v>
      </c>
      <c r="C8" s="154">
        <v>6</v>
      </c>
      <c r="D8" s="153" t="s">
        <v>380</v>
      </c>
      <c r="E8" s="159"/>
      <c r="F8" s="159">
        <f t="shared" si="0"/>
        <v>0</v>
      </c>
      <c r="G8" s="158"/>
      <c r="H8" s="158">
        <f t="shared" si="1"/>
        <v>0</v>
      </c>
      <c r="I8" s="157">
        <f t="shared" si="2"/>
        <v>0</v>
      </c>
    </row>
    <row r="9" spans="1:9" x14ac:dyDescent="0.2">
      <c r="A9" s="156"/>
      <c r="B9" s="143" t="s">
        <v>675</v>
      </c>
      <c r="C9" s="154">
        <v>14</v>
      </c>
      <c r="D9" s="153" t="s">
        <v>380</v>
      </c>
      <c r="E9" s="159"/>
      <c r="F9" s="159">
        <f t="shared" si="0"/>
        <v>0</v>
      </c>
      <c r="G9" s="158"/>
      <c r="H9" s="158">
        <f t="shared" si="1"/>
        <v>0</v>
      </c>
      <c r="I9" s="157">
        <f t="shared" si="2"/>
        <v>0</v>
      </c>
    </row>
    <row r="10" spans="1:9" x14ac:dyDescent="0.2">
      <c r="A10" s="156"/>
      <c r="B10" s="143" t="s">
        <v>683</v>
      </c>
      <c r="C10" s="154">
        <v>28</v>
      </c>
      <c r="D10" s="153" t="s">
        <v>380</v>
      </c>
      <c r="E10" s="159"/>
      <c r="F10" s="159">
        <f t="shared" si="0"/>
        <v>0</v>
      </c>
      <c r="G10" s="158"/>
      <c r="H10" s="158">
        <f t="shared" si="1"/>
        <v>0</v>
      </c>
      <c r="I10" s="157">
        <f t="shared" si="2"/>
        <v>0</v>
      </c>
    </row>
    <row r="11" spans="1:9" x14ac:dyDescent="0.2">
      <c r="A11" s="156"/>
      <c r="B11" s="143" t="s">
        <v>688</v>
      </c>
      <c r="C11" s="154">
        <v>40</v>
      </c>
      <c r="D11" s="153" t="s">
        <v>174</v>
      </c>
      <c r="E11" s="159"/>
      <c r="F11" s="159">
        <f t="shared" si="0"/>
        <v>0</v>
      </c>
      <c r="G11" s="158"/>
      <c r="H11" s="158">
        <f t="shared" si="1"/>
        <v>0</v>
      </c>
      <c r="I11" s="157">
        <f t="shared" si="2"/>
        <v>0</v>
      </c>
    </row>
    <row r="12" spans="1:9" x14ac:dyDescent="0.2">
      <c r="A12" s="156"/>
      <c r="B12" s="143" t="s">
        <v>689</v>
      </c>
      <c r="C12" s="154">
        <v>30</v>
      </c>
      <c r="D12" s="153" t="s">
        <v>174</v>
      </c>
      <c r="E12" s="159"/>
      <c r="F12" s="159">
        <f t="shared" si="0"/>
        <v>0</v>
      </c>
      <c r="G12" s="158"/>
      <c r="H12" s="158">
        <f t="shared" si="1"/>
        <v>0</v>
      </c>
      <c r="I12" s="157">
        <f t="shared" si="2"/>
        <v>0</v>
      </c>
    </row>
    <row r="13" spans="1:9" x14ac:dyDescent="0.2">
      <c r="A13" s="156"/>
      <c r="B13" s="144" t="s">
        <v>692</v>
      </c>
      <c r="C13" s="154">
        <v>42</v>
      </c>
      <c r="D13" s="153" t="s">
        <v>174</v>
      </c>
      <c r="E13" s="159"/>
      <c r="F13" s="159">
        <f t="shared" si="0"/>
        <v>0</v>
      </c>
      <c r="G13" s="158"/>
      <c r="H13" s="158">
        <f t="shared" si="1"/>
        <v>0</v>
      </c>
      <c r="I13" s="157">
        <f t="shared" si="2"/>
        <v>0</v>
      </c>
    </row>
    <row r="14" spans="1:9" x14ac:dyDescent="0.2">
      <c r="A14" s="156"/>
      <c r="B14" s="144" t="s">
        <v>693</v>
      </c>
      <c r="C14" s="154">
        <v>26</v>
      </c>
      <c r="D14" s="153" t="s">
        <v>174</v>
      </c>
      <c r="E14" s="159"/>
      <c r="F14" s="159">
        <f t="shared" si="0"/>
        <v>0</v>
      </c>
      <c r="G14" s="158"/>
      <c r="H14" s="158">
        <f t="shared" si="1"/>
        <v>0</v>
      </c>
      <c r="I14" s="157">
        <f t="shared" si="2"/>
        <v>0</v>
      </c>
    </row>
    <row r="15" spans="1:9" x14ac:dyDescent="0.2">
      <c r="A15" s="156"/>
      <c r="B15" s="143" t="s">
        <v>695</v>
      </c>
      <c r="C15" s="154">
        <v>72</v>
      </c>
      <c r="D15" s="153" t="s">
        <v>174</v>
      </c>
      <c r="E15" s="159"/>
      <c r="F15" s="159">
        <f t="shared" si="0"/>
        <v>0</v>
      </c>
      <c r="G15" s="158"/>
      <c r="H15" s="158">
        <f t="shared" si="1"/>
        <v>0</v>
      </c>
      <c r="I15" s="157">
        <f t="shared" si="2"/>
        <v>0</v>
      </c>
    </row>
    <row r="16" spans="1:9" x14ac:dyDescent="0.2">
      <c r="A16" s="156"/>
      <c r="B16" s="143" t="s">
        <v>696</v>
      </c>
      <c r="C16" s="154">
        <v>34</v>
      </c>
      <c r="D16" s="153" t="s">
        <v>174</v>
      </c>
      <c r="E16" s="159"/>
      <c r="F16" s="159">
        <f t="shared" si="0"/>
        <v>0</v>
      </c>
      <c r="G16" s="158"/>
      <c r="H16" s="158">
        <f t="shared" si="1"/>
        <v>0</v>
      </c>
      <c r="I16" s="157">
        <f t="shared" si="2"/>
        <v>0</v>
      </c>
    </row>
    <row r="17" spans="1:9" x14ac:dyDescent="0.2">
      <c r="A17" s="156"/>
      <c r="B17" s="143" t="s">
        <v>784</v>
      </c>
      <c r="C17" s="154">
        <v>310</v>
      </c>
      <c r="D17" s="153" t="s">
        <v>174</v>
      </c>
      <c r="E17" s="159"/>
      <c r="F17" s="159">
        <f t="shared" si="0"/>
        <v>0</v>
      </c>
      <c r="G17" s="158"/>
      <c r="H17" s="158">
        <f t="shared" si="1"/>
        <v>0</v>
      </c>
      <c r="I17" s="157">
        <f t="shared" si="2"/>
        <v>0</v>
      </c>
    </row>
    <row r="18" spans="1:9" x14ac:dyDescent="0.2">
      <c r="A18" s="156"/>
      <c r="B18" s="143" t="s">
        <v>783</v>
      </c>
      <c r="C18" s="154">
        <v>310</v>
      </c>
      <c r="D18" s="153" t="s">
        <v>380</v>
      </c>
      <c r="E18" s="159"/>
      <c r="F18" s="159">
        <f t="shared" si="0"/>
        <v>0</v>
      </c>
      <c r="G18" s="158"/>
      <c r="H18" s="158">
        <f t="shared" si="1"/>
        <v>0</v>
      </c>
      <c r="I18" s="157">
        <f t="shared" si="2"/>
        <v>0</v>
      </c>
    </row>
    <row r="19" spans="1:9" ht="23" x14ac:dyDescent="0.2">
      <c r="A19" s="156"/>
      <c r="B19" s="143" t="s">
        <v>703</v>
      </c>
      <c r="C19" s="154">
        <v>1</v>
      </c>
      <c r="D19" s="153" t="s">
        <v>264</v>
      </c>
      <c r="E19" s="159"/>
      <c r="F19" s="159">
        <f t="shared" si="0"/>
        <v>0</v>
      </c>
      <c r="G19" s="158"/>
      <c r="H19" s="158">
        <f t="shared" si="1"/>
        <v>0</v>
      </c>
      <c r="I19" s="157">
        <f t="shared" si="2"/>
        <v>0</v>
      </c>
    </row>
    <row r="20" spans="1:9" x14ac:dyDescent="0.2">
      <c r="A20" s="156"/>
      <c r="B20" s="143" t="s">
        <v>705</v>
      </c>
      <c r="C20" s="154">
        <v>20</v>
      </c>
      <c r="D20" s="153" t="s">
        <v>174</v>
      </c>
      <c r="E20" s="159"/>
      <c r="F20" s="159">
        <f t="shared" si="0"/>
        <v>0</v>
      </c>
      <c r="G20" s="158"/>
      <c r="H20" s="158">
        <f t="shared" si="1"/>
        <v>0</v>
      </c>
      <c r="I20" s="157">
        <f t="shared" si="2"/>
        <v>0</v>
      </c>
    </row>
    <row r="21" spans="1:9" x14ac:dyDescent="0.2">
      <c r="A21" s="156"/>
      <c r="B21" s="143" t="s">
        <v>708</v>
      </c>
      <c r="C21" s="154">
        <v>440</v>
      </c>
      <c r="D21" s="153" t="s">
        <v>174</v>
      </c>
      <c r="E21" s="159"/>
      <c r="F21" s="159">
        <f t="shared" si="0"/>
        <v>0</v>
      </c>
      <c r="G21" s="158"/>
      <c r="H21" s="158">
        <f t="shared" si="1"/>
        <v>0</v>
      </c>
      <c r="I21" s="157">
        <f t="shared" si="2"/>
        <v>0</v>
      </c>
    </row>
    <row r="22" spans="1:9" x14ac:dyDescent="0.2">
      <c r="A22" s="156"/>
      <c r="B22" s="143" t="s">
        <v>709</v>
      </c>
      <c r="C22" s="154">
        <v>180</v>
      </c>
      <c r="D22" s="153" t="s">
        <v>174</v>
      </c>
      <c r="E22" s="159"/>
      <c r="F22" s="159">
        <f t="shared" si="0"/>
        <v>0</v>
      </c>
      <c r="G22" s="158"/>
      <c r="H22" s="158">
        <f t="shared" si="1"/>
        <v>0</v>
      </c>
      <c r="I22" s="157">
        <f t="shared" si="2"/>
        <v>0</v>
      </c>
    </row>
    <row r="23" spans="1:9" x14ac:dyDescent="0.2">
      <c r="A23" s="156"/>
      <c r="B23" s="143" t="s">
        <v>710</v>
      </c>
      <c r="C23" s="154">
        <v>690</v>
      </c>
      <c r="D23" s="153" t="s">
        <v>174</v>
      </c>
      <c r="E23" s="159"/>
      <c r="F23" s="159">
        <f t="shared" si="0"/>
        <v>0</v>
      </c>
      <c r="G23" s="158"/>
      <c r="H23" s="158">
        <f t="shared" si="1"/>
        <v>0</v>
      </c>
      <c r="I23" s="157">
        <f t="shared" si="2"/>
        <v>0</v>
      </c>
    </row>
    <row r="24" spans="1:9" x14ac:dyDescent="0.2">
      <c r="A24" s="156"/>
      <c r="B24" s="143" t="s">
        <v>717</v>
      </c>
      <c r="C24" s="154">
        <v>100</v>
      </c>
      <c r="D24" s="153" t="s">
        <v>174</v>
      </c>
      <c r="E24" s="159"/>
      <c r="F24" s="159">
        <f t="shared" si="0"/>
        <v>0</v>
      </c>
      <c r="G24" s="158"/>
      <c r="H24" s="158">
        <f t="shared" si="1"/>
        <v>0</v>
      </c>
      <c r="I24" s="157">
        <f t="shared" si="2"/>
        <v>0</v>
      </c>
    </row>
    <row r="25" spans="1:9" x14ac:dyDescent="0.2">
      <c r="A25" s="156"/>
      <c r="B25" s="143" t="s">
        <v>719</v>
      </c>
      <c r="C25" s="154">
        <v>165</v>
      </c>
      <c r="D25" s="153" t="s">
        <v>380</v>
      </c>
      <c r="E25" s="159"/>
      <c r="F25" s="159">
        <f t="shared" si="0"/>
        <v>0</v>
      </c>
      <c r="G25" s="158"/>
      <c r="H25" s="158">
        <f t="shared" si="1"/>
        <v>0</v>
      </c>
      <c r="I25" s="157">
        <f t="shared" si="2"/>
        <v>0</v>
      </c>
    </row>
    <row r="26" spans="1:9" x14ac:dyDescent="0.2">
      <c r="A26" s="156"/>
      <c r="B26" s="143" t="s">
        <v>720</v>
      </c>
      <c r="C26" s="154">
        <v>52</v>
      </c>
      <c r="D26" s="153" t="s">
        <v>380</v>
      </c>
      <c r="E26" s="159"/>
      <c r="F26" s="159">
        <f t="shared" si="0"/>
        <v>0</v>
      </c>
      <c r="G26" s="158"/>
      <c r="H26" s="158">
        <f t="shared" si="1"/>
        <v>0</v>
      </c>
      <c r="I26" s="157">
        <f t="shared" si="2"/>
        <v>0</v>
      </c>
    </row>
    <row r="27" spans="1:9" x14ac:dyDescent="0.2">
      <c r="A27" s="156"/>
      <c r="B27" s="143" t="s">
        <v>721</v>
      </c>
      <c r="C27" s="154">
        <v>8</v>
      </c>
      <c r="D27" s="153" t="s">
        <v>380</v>
      </c>
      <c r="E27" s="159"/>
      <c r="F27" s="159">
        <f t="shared" si="0"/>
        <v>0</v>
      </c>
      <c r="G27" s="158"/>
      <c r="H27" s="158">
        <f t="shared" si="1"/>
        <v>0</v>
      </c>
      <c r="I27" s="157">
        <f t="shared" si="2"/>
        <v>0</v>
      </c>
    </row>
    <row r="28" spans="1:9" x14ac:dyDescent="0.2">
      <c r="A28" s="156"/>
      <c r="B28" s="143" t="s">
        <v>723</v>
      </c>
      <c r="C28" s="154">
        <v>1</v>
      </c>
      <c r="D28" s="153" t="s">
        <v>380</v>
      </c>
      <c r="E28" s="159"/>
      <c r="F28" s="159">
        <f t="shared" si="0"/>
        <v>0</v>
      </c>
      <c r="G28" s="158"/>
      <c r="H28" s="158">
        <f t="shared" si="1"/>
        <v>0</v>
      </c>
      <c r="I28" s="157">
        <f t="shared" si="2"/>
        <v>0</v>
      </c>
    </row>
    <row r="29" spans="1:9" x14ac:dyDescent="0.2">
      <c r="A29" s="156"/>
      <c r="B29" s="143" t="s">
        <v>738</v>
      </c>
      <c r="C29" s="154">
        <v>0.1</v>
      </c>
      <c r="D29" s="153" t="s">
        <v>293</v>
      </c>
      <c r="E29" s="159"/>
      <c r="F29" s="159">
        <f t="shared" si="0"/>
        <v>0</v>
      </c>
      <c r="G29" s="158"/>
      <c r="H29" s="158">
        <f t="shared" si="1"/>
        <v>0</v>
      </c>
      <c r="I29" s="157">
        <f t="shared" si="2"/>
        <v>0</v>
      </c>
    </row>
    <row r="30" spans="1:9" x14ac:dyDescent="0.2">
      <c r="A30" s="156"/>
      <c r="B30" s="143" t="s">
        <v>756</v>
      </c>
      <c r="C30" s="154">
        <v>5</v>
      </c>
      <c r="D30" s="153" t="s">
        <v>757</v>
      </c>
      <c r="E30" s="159"/>
      <c r="F30" s="159">
        <f t="shared" si="0"/>
        <v>0</v>
      </c>
      <c r="G30" s="158"/>
      <c r="H30" s="158">
        <f t="shared" si="1"/>
        <v>0</v>
      </c>
      <c r="I30" s="157">
        <f t="shared" si="2"/>
        <v>0</v>
      </c>
    </row>
    <row r="31" spans="1:9" x14ac:dyDescent="0.2">
      <c r="A31" s="156"/>
      <c r="B31" s="143" t="s">
        <v>758</v>
      </c>
      <c r="C31" s="154">
        <v>1</v>
      </c>
      <c r="D31" s="153" t="s">
        <v>264</v>
      </c>
      <c r="E31" s="159"/>
      <c r="F31" s="159">
        <f t="shared" si="0"/>
        <v>0</v>
      </c>
      <c r="G31" s="158"/>
      <c r="H31" s="158">
        <f t="shared" si="1"/>
        <v>0</v>
      </c>
      <c r="I31" s="157">
        <f t="shared" si="2"/>
        <v>0</v>
      </c>
    </row>
    <row r="32" spans="1:9" x14ac:dyDescent="0.2">
      <c r="A32" s="156"/>
      <c r="B32" s="143" t="s">
        <v>759</v>
      </c>
      <c r="C32" s="154">
        <v>8</v>
      </c>
      <c r="D32" s="153" t="s">
        <v>757</v>
      </c>
      <c r="E32" s="159"/>
      <c r="F32" s="159">
        <f t="shared" si="0"/>
        <v>0</v>
      </c>
      <c r="G32" s="158"/>
      <c r="H32" s="158">
        <f t="shared" si="1"/>
        <v>0</v>
      </c>
      <c r="I32" s="157">
        <f t="shared" si="2"/>
        <v>0</v>
      </c>
    </row>
    <row r="33" spans="1:9" x14ac:dyDescent="0.2">
      <c r="A33" s="156"/>
      <c r="B33" s="143" t="s">
        <v>760</v>
      </c>
      <c r="C33" s="154">
        <v>1</v>
      </c>
      <c r="D33" s="153" t="s">
        <v>264</v>
      </c>
      <c r="E33" s="159"/>
      <c r="F33" s="159">
        <f t="shared" si="0"/>
        <v>0</v>
      </c>
      <c r="G33" s="158"/>
      <c r="H33" s="158">
        <f t="shared" si="1"/>
        <v>0</v>
      </c>
      <c r="I33" s="157">
        <f t="shared" si="2"/>
        <v>0</v>
      </c>
    </row>
    <row r="34" spans="1:9" x14ac:dyDescent="0.2">
      <c r="A34" s="156"/>
      <c r="B34" s="143" t="s">
        <v>761</v>
      </c>
      <c r="C34" s="154">
        <v>1</v>
      </c>
      <c r="D34" s="153" t="s">
        <v>380</v>
      </c>
      <c r="E34" s="159"/>
      <c r="F34" s="159">
        <f t="shared" si="0"/>
        <v>0</v>
      </c>
      <c r="G34" s="158"/>
      <c r="H34" s="158">
        <f t="shared" si="1"/>
        <v>0</v>
      </c>
      <c r="I34" s="157">
        <f t="shared" si="2"/>
        <v>0</v>
      </c>
    </row>
    <row r="35" spans="1:9" x14ac:dyDescent="0.2">
      <c r="A35" s="156"/>
      <c r="B35" s="143" t="s">
        <v>762</v>
      </c>
      <c r="C35" s="154">
        <v>3</v>
      </c>
      <c r="D35" s="153" t="s">
        <v>763</v>
      </c>
      <c r="E35" s="159"/>
      <c r="F35" s="159">
        <f t="shared" si="0"/>
        <v>0</v>
      </c>
      <c r="G35" s="158"/>
      <c r="H35" s="158">
        <f t="shared" si="1"/>
        <v>0</v>
      </c>
      <c r="I35" s="157">
        <f t="shared" si="2"/>
        <v>0</v>
      </c>
    </row>
    <row r="36" spans="1:9" x14ac:dyDescent="0.2">
      <c r="A36" s="156"/>
      <c r="B36" s="155" t="s">
        <v>764</v>
      </c>
      <c r="C36" s="154">
        <v>10</v>
      </c>
      <c r="D36" s="153" t="s">
        <v>203</v>
      </c>
      <c r="E36" s="152"/>
      <c r="F36" s="152">
        <f t="shared" si="0"/>
        <v>0</v>
      </c>
      <c r="G36" s="151"/>
      <c r="H36" s="151">
        <f t="shared" si="1"/>
        <v>0</v>
      </c>
      <c r="I36" s="150">
        <f t="shared" si="2"/>
        <v>0</v>
      </c>
    </row>
    <row r="37" spans="1:9" x14ac:dyDescent="0.2">
      <c r="A37" s="156"/>
      <c r="B37" s="155" t="s">
        <v>766</v>
      </c>
      <c r="C37" s="154">
        <v>4</v>
      </c>
      <c r="D37" s="153" t="s">
        <v>757</v>
      </c>
      <c r="E37" s="152"/>
      <c r="F37" s="152">
        <f t="shared" si="0"/>
        <v>0</v>
      </c>
      <c r="G37" s="151"/>
      <c r="H37" s="151">
        <f t="shared" si="1"/>
        <v>0</v>
      </c>
      <c r="I37" s="150">
        <f t="shared" si="2"/>
        <v>0</v>
      </c>
    </row>
    <row r="38" spans="1:9" x14ac:dyDescent="0.2">
      <c r="E38" s="148"/>
      <c r="F38" s="149"/>
      <c r="G38" s="148"/>
      <c r="H38" s="149"/>
      <c r="I38" s="148"/>
    </row>
    <row r="39" spans="1:9" ht="16" x14ac:dyDescent="0.2">
      <c r="B39" s="178" t="s">
        <v>790</v>
      </c>
      <c r="E39" s="148"/>
      <c r="F39" s="149"/>
      <c r="G39" s="148"/>
      <c r="H39" s="149"/>
      <c r="I39" s="148"/>
    </row>
    <row r="40" spans="1:9" x14ac:dyDescent="0.2">
      <c r="A40" s="147" t="s">
        <v>781</v>
      </c>
      <c r="B40" s="145" t="s">
        <v>780</v>
      </c>
      <c r="E40" s="148"/>
      <c r="F40" s="149"/>
      <c r="G40" s="148"/>
      <c r="H40" s="149"/>
      <c r="I40" s="148"/>
    </row>
    <row r="41" spans="1:9" x14ac:dyDescent="0.2">
      <c r="A41" s="147" t="s">
        <v>779</v>
      </c>
      <c r="B41" s="145" t="s">
        <v>778</v>
      </c>
      <c r="E41" s="148"/>
      <c r="F41" s="149"/>
      <c r="G41" s="148"/>
      <c r="H41" s="149"/>
      <c r="I41" s="148"/>
    </row>
    <row r="42" spans="1:9" x14ac:dyDescent="0.2">
      <c r="A42" s="147" t="s">
        <v>777</v>
      </c>
      <c r="B42" s="177" t="s">
        <v>776</v>
      </c>
      <c r="E42" s="148"/>
      <c r="F42" s="149"/>
      <c r="G42" s="148"/>
      <c r="H42" s="149"/>
      <c r="I42" s="148"/>
    </row>
    <row r="43" spans="1:9" x14ac:dyDescent="0.2">
      <c r="A43" s="147" t="s">
        <v>775</v>
      </c>
      <c r="B43" s="177" t="s">
        <v>774</v>
      </c>
      <c r="E43" s="148"/>
      <c r="F43" s="149"/>
      <c r="G43" s="148"/>
      <c r="H43" s="149"/>
      <c r="I43" s="148"/>
    </row>
    <row r="44" spans="1:9" x14ac:dyDescent="0.2">
      <c r="A44" s="147" t="s">
        <v>773</v>
      </c>
      <c r="B44" s="177" t="s">
        <v>772</v>
      </c>
      <c r="E44" s="148"/>
      <c r="F44" s="149"/>
      <c r="G44" s="148"/>
      <c r="H44" s="149"/>
      <c r="I44" s="148"/>
    </row>
    <row r="45" spans="1:9" x14ac:dyDescent="0.2">
      <c r="A45" s="147" t="s">
        <v>771</v>
      </c>
      <c r="B45" s="177" t="s">
        <v>770</v>
      </c>
      <c r="E45" s="148"/>
      <c r="F45" s="149"/>
      <c r="G45" s="148"/>
      <c r="H45" s="149"/>
      <c r="I45" s="148"/>
    </row>
    <row r="46" spans="1:9" x14ac:dyDescent="0.2">
      <c r="A46" s="147" t="s">
        <v>769</v>
      </c>
      <c r="B46" s="177" t="s">
        <v>768</v>
      </c>
      <c r="E46" s="148"/>
      <c r="F46" s="149"/>
      <c r="G46" s="148"/>
      <c r="H46" s="149"/>
      <c r="I46" s="148"/>
    </row>
    <row r="47" spans="1:9" x14ac:dyDescent="0.2">
      <c r="A47" s="147"/>
      <c r="E47" s="148"/>
      <c r="F47" s="149"/>
      <c r="G47" s="148"/>
      <c r="H47" s="149"/>
      <c r="I47" s="148"/>
    </row>
    <row r="48" spans="1:9" x14ac:dyDescent="0.2">
      <c r="A48" s="147"/>
      <c r="E48" s="148"/>
      <c r="F48" s="149"/>
      <c r="G48" s="148"/>
      <c r="H48" s="149"/>
      <c r="I48" s="148"/>
    </row>
    <row r="49" spans="1:9" x14ac:dyDescent="0.2">
      <c r="A49" s="147"/>
      <c r="E49" s="148"/>
      <c r="F49" s="149"/>
      <c r="G49" s="148"/>
      <c r="H49" s="149"/>
      <c r="I49" s="148"/>
    </row>
    <row r="50" spans="1:9" x14ac:dyDescent="0.2">
      <c r="A50" s="147"/>
      <c r="E50" s="148"/>
      <c r="F50" s="149"/>
      <c r="G50" s="148"/>
      <c r="H50" s="149"/>
      <c r="I50" s="148"/>
    </row>
    <row r="51" spans="1:9" x14ac:dyDescent="0.2">
      <c r="A51" s="147"/>
      <c r="E51" s="148"/>
      <c r="F51" s="149"/>
      <c r="G51" s="148"/>
      <c r="H51" s="149"/>
      <c r="I51" s="148"/>
    </row>
    <row r="52" spans="1:9" x14ac:dyDescent="0.2">
      <c r="E52" s="148"/>
      <c r="F52" s="149"/>
      <c r="G52" s="148"/>
      <c r="H52" s="149"/>
      <c r="I52" s="148"/>
    </row>
    <row r="53" spans="1:9" x14ac:dyDescent="0.2">
      <c r="E53" s="148"/>
      <c r="F53" s="149"/>
      <c r="G53" s="148"/>
      <c r="H53" s="149"/>
      <c r="I53" s="148"/>
    </row>
    <row r="54" spans="1:9" x14ac:dyDescent="0.2">
      <c r="E54" s="148"/>
      <c r="F54" s="149"/>
      <c r="G54" s="148"/>
      <c r="H54" s="149"/>
      <c r="I54" s="148"/>
    </row>
    <row r="55" spans="1:9" x14ac:dyDescent="0.2">
      <c r="E55" s="148"/>
      <c r="F55" s="149"/>
      <c r="G55" s="148"/>
      <c r="H55" s="149"/>
      <c r="I55" s="148"/>
    </row>
    <row r="56" spans="1:9" x14ac:dyDescent="0.2">
      <c r="E56" s="148"/>
      <c r="F56" s="149"/>
      <c r="G56" s="148"/>
      <c r="H56" s="149"/>
      <c r="I56" s="148"/>
    </row>
    <row r="57" spans="1:9" x14ac:dyDescent="0.2">
      <c r="E57" s="148"/>
      <c r="F57" s="149"/>
      <c r="G57" s="148"/>
      <c r="H57" s="149"/>
      <c r="I57" s="148"/>
    </row>
    <row r="58" spans="1:9" x14ac:dyDescent="0.2">
      <c r="E58" s="148"/>
      <c r="F58" s="149"/>
      <c r="G58" s="148"/>
      <c r="H58" s="149"/>
      <c r="I58" s="148"/>
    </row>
    <row r="59" spans="1:9" x14ac:dyDescent="0.2">
      <c r="E59" s="148"/>
      <c r="F59" s="149"/>
      <c r="G59" s="148"/>
      <c r="H59" s="149"/>
      <c r="I59" s="148"/>
    </row>
    <row r="60" spans="1:9" x14ac:dyDescent="0.2">
      <c r="E60" s="148"/>
      <c r="F60" s="149"/>
      <c r="G60" s="148"/>
      <c r="H60" s="149"/>
      <c r="I60" s="148"/>
    </row>
    <row r="61" spans="1:9" x14ac:dyDescent="0.2">
      <c r="E61" s="148"/>
      <c r="F61" s="149"/>
      <c r="G61" s="148"/>
      <c r="H61" s="149"/>
      <c r="I61" s="148"/>
    </row>
    <row r="62" spans="1:9" x14ac:dyDescent="0.2">
      <c r="E62" s="148"/>
      <c r="F62" s="149"/>
      <c r="G62" s="148"/>
      <c r="H62" s="149"/>
      <c r="I62" s="148"/>
    </row>
    <row r="63" spans="1:9" x14ac:dyDescent="0.2">
      <c r="E63" s="148"/>
      <c r="F63" s="149"/>
      <c r="G63" s="148"/>
      <c r="H63" s="149"/>
      <c r="I63" s="148"/>
    </row>
    <row r="64" spans="1:9" x14ac:dyDescent="0.2">
      <c r="E64" s="148"/>
      <c r="F64" s="149"/>
      <c r="G64" s="148"/>
      <c r="H64" s="149"/>
      <c r="I64" s="148"/>
    </row>
    <row r="65" spans="5:9" x14ac:dyDescent="0.2">
      <c r="E65" s="148"/>
      <c r="F65" s="149"/>
      <c r="G65" s="148"/>
      <c r="H65" s="149"/>
      <c r="I65" s="148"/>
    </row>
    <row r="66" spans="5:9" x14ac:dyDescent="0.2">
      <c r="E66" s="148"/>
      <c r="F66" s="149"/>
      <c r="G66" s="148"/>
      <c r="H66" s="149"/>
      <c r="I66" s="148"/>
    </row>
    <row r="67" spans="5:9" x14ac:dyDescent="0.2">
      <c r="E67" s="148"/>
      <c r="F67" s="149"/>
      <c r="G67" s="148"/>
      <c r="H67" s="149"/>
      <c r="I67" s="148"/>
    </row>
    <row r="68" spans="5:9" x14ac:dyDescent="0.2">
      <c r="E68" s="148"/>
      <c r="F68" s="149"/>
      <c r="G68" s="148"/>
      <c r="H68" s="149"/>
      <c r="I68" s="148"/>
    </row>
    <row r="69" spans="5:9" x14ac:dyDescent="0.2">
      <c r="E69" s="148"/>
      <c r="F69" s="149"/>
      <c r="G69" s="148"/>
      <c r="H69" s="149"/>
      <c r="I69" s="148"/>
    </row>
    <row r="70" spans="5:9" x14ac:dyDescent="0.2">
      <c r="E70" s="148"/>
      <c r="F70" s="149"/>
      <c r="G70" s="148"/>
      <c r="H70" s="149"/>
      <c r="I70" s="148"/>
    </row>
    <row r="71" spans="5:9" x14ac:dyDescent="0.2">
      <c r="E71" s="148"/>
      <c r="F71" s="149"/>
      <c r="G71" s="148"/>
      <c r="H71" s="149"/>
      <c r="I71" s="148"/>
    </row>
    <row r="72" spans="5:9" x14ac:dyDescent="0.2">
      <c r="E72" s="148"/>
      <c r="F72" s="149"/>
      <c r="G72" s="148"/>
      <c r="H72" s="149"/>
      <c r="I72" s="148"/>
    </row>
    <row r="73" spans="5:9" x14ac:dyDescent="0.2">
      <c r="E73" s="148"/>
      <c r="F73" s="149"/>
      <c r="G73" s="148"/>
      <c r="H73" s="149"/>
      <c r="I73" s="148"/>
    </row>
    <row r="74" spans="5:9" x14ac:dyDescent="0.2">
      <c r="E74" s="148"/>
      <c r="F74" s="149"/>
      <c r="G74" s="148"/>
      <c r="H74" s="149"/>
      <c r="I74" s="148"/>
    </row>
    <row r="75" spans="5:9" x14ac:dyDescent="0.2">
      <c r="E75" s="148"/>
      <c r="F75" s="149"/>
      <c r="G75" s="148"/>
      <c r="H75" s="149"/>
      <c r="I75" s="148"/>
    </row>
    <row r="76" spans="5:9" x14ac:dyDescent="0.2">
      <c r="E76" s="148"/>
      <c r="F76" s="149"/>
      <c r="G76" s="148"/>
      <c r="H76" s="149"/>
      <c r="I76" s="148"/>
    </row>
    <row r="77" spans="5:9" x14ac:dyDescent="0.2">
      <c r="E77" s="148"/>
      <c r="F77" s="149"/>
      <c r="G77" s="148"/>
      <c r="H77" s="149"/>
      <c r="I77" s="148"/>
    </row>
    <row r="78" spans="5:9" x14ac:dyDescent="0.2">
      <c r="E78" s="148"/>
      <c r="F78" s="149"/>
      <c r="G78" s="148"/>
      <c r="H78" s="149"/>
      <c r="I78" s="148"/>
    </row>
    <row r="79" spans="5:9" x14ac:dyDescent="0.2">
      <c r="E79" s="148"/>
      <c r="F79" s="149"/>
      <c r="G79" s="148"/>
      <c r="H79" s="149"/>
      <c r="I79" s="148"/>
    </row>
    <row r="80" spans="5:9" x14ac:dyDescent="0.2">
      <c r="E80" s="148"/>
      <c r="F80" s="149"/>
      <c r="G80" s="148"/>
      <c r="H80" s="149"/>
      <c r="I80" s="148"/>
    </row>
    <row r="81" spans="5:9" x14ac:dyDescent="0.2">
      <c r="E81" s="148"/>
      <c r="F81" s="149"/>
      <c r="G81" s="148"/>
      <c r="H81" s="149"/>
      <c r="I81" s="148"/>
    </row>
    <row r="82" spans="5:9" x14ac:dyDescent="0.2">
      <c r="E82" s="148"/>
      <c r="F82" s="149"/>
      <c r="G82" s="148"/>
      <c r="H82" s="149"/>
      <c r="I82" s="148"/>
    </row>
    <row r="83" spans="5:9" x14ac:dyDescent="0.2">
      <c r="E83" s="148"/>
      <c r="F83" s="149"/>
      <c r="G83" s="148"/>
      <c r="H83" s="149"/>
      <c r="I83" s="148"/>
    </row>
    <row r="84" spans="5:9" x14ac:dyDescent="0.2">
      <c r="E84" s="148"/>
      <c r="F84" s="149"/>
      <c r="G84" s="148"/>
      <c r="H84" s="149"/>
      <c r="I84" s="148"/>
    </row>
    <row r="85" spans="5:9" x14ac:dyDescent="0.2">
      <c r="E85" s="148"/>
      <c r="F85" s="149"/>
      <c r="G85" s="148"/>
      <c r="H85" s="149"/>
      <c r="I85" s="148"/>
    </row>
    <row r="86" spans="5:9" x14ac:dyDescent="0.2">
      <c r="E86" s="148"/>
      <c r="F86" s="149"/>
      <c r="G86" s="148"/>
      <c r="H86" s="149"/>
      <c r="I86" s="148"/>
    </row>
    <row r="87" spans="5:9" x14ac:dyDescent="0.2">
      <c r="E87" s="148"/>
      <c r="F87" s="149"/>
      <c r="G87" s="148"/>
      <c r="H87" s="149"/>
      <c r="I87" s="148"/>
    </row>
    <row r="88" spans="5:9" x14ac:dyDescent="0.2">
      <c r="E88" s="148"/>
      <c r="F88" s="149"/>
      <c r="G88" s="148"/>
      <c r="H88" s="149"/>
      <c r="I88" s="148"/>
    </row>
    <row r="89" spans="5:9" x14ac:dyDescent="0.2">
      <c r="E89" s="148"/>
      <c r="F89" s="149"/>
      <c r="G89" s="148"/>
      <c r="H89" s="149"/>
      <c r="I89" s="148"/>
    </row>
    <row r="90" spans="5:9" x14ac:dyDescent="0.2">
      <c r="E90" s="148"/>
      <c r="F90" s="149"/>
      <c r="G90" s="148"/>
      <c r="H90" s="149"/>
      <c r="I90" s="148"/>
    </row>
    <row r="91" spans="5:9" x14ac:dyDescent="0.2">
      <c r="E91" s="148"/>
      <c r="F91" s="149"/>
      <c r="G91" s="148"/>
      <c r="H91" s="149"/>
      <c r="I91" s="148"/>
    </row>
    <row r="92" spans="5:9" x14ac:dyDescent="0.2">
      <c r="E92" s="148"/>
      <c r="F92" s="149"/>
      <c r="G92" s="148"/>
      <c r="H92" s="149"/>
      <c r="I92" s="148"/>
    </row>
    <row r="93" spans="5:9" x14ac:dyDescent="0.2">
      <c r="E93" s="148"/>
      <c r="F93" s="149"/>
      <c r="G93" s="148"/>
      <c r="H93" s="149"/>
      <c r="I93" s="148"/>
    </row>
    <row r="94" spans="5:9" x14ac:dyDescent="0.2">
      <c r="E94" s="148"/>
      <c r="F94" s="149"/>
      <c r="G94" s="148"/>
      <c r="H94" s="149"/>
      <c r="I94" s="148"/>
    </row>
    <row r="95" spans="5:9" x14ac:dyDescent="0.2">
      <c r="E95" s="148"/>
      <c r="F95" s="149"/>
      <c r="G95" s="148"/>
      <c r="H95" s="149"/>
      <c r="I95" s="148"/>
    </row>
    <row r="96" spans="5:9" x14ac:dyDescent="0.2">
      <c r="E96" s="148"/>
      <c r="F96" s="149"/>
      <c r="G96" s="148"/>
      <c r="H96" s="149"/>
      <c r="I96" s="148"/>
    </row>
    <row r="97" spans="5:9" x14ac:dyDescent="0.2">
      <c r="E97" s="148"/>
      <c r="F97" s="149"/>
      <c r="G97" s="148"/>
      <c r="H97" s="149"/>
      <c r="I97" s="148"/>
    </row>
    <row r="98" spans="5:9" x14ac:dyDescent="0.2">
      <c r="E98" s="148"/>
      <c r="F98" s="149"/>
      <c r="G98" s="148"/>
      <c r="H98" s="149"/>
      <c r="I98" s="148"/>
    </row>
    <row r="99" spans="5:9" x14ac:dyDescent="0.2">
      <c r="E99" s="148"/>
      <c r="F99" s="149"/>
      <c r="G99" s="148"/>
      <c r="H99" s="149"/>
      <c r="I99" s="148"/>
    </row>
    <row r="100" spans="5:9" x14ac:dyDescent="0.2">
      <c r="E100" s="148"/>
      <c r="F100" s="149"/>
      <c r="G100" s="148"/>
      <c r="H100" s="149"/>
      <c r="I100" s="148"/>
    </row>
    <row r="101" spans="5:9" x14ac:dyDescent="0.2">
      <c r="E101" s="148"/>
      <c r="F101" s="149"/>
      <c r="G101" s="148"/>
      <c r="H101" s="149"/>
      <c r="I101" s="148"/>
    </row>
    <row r="102" spans="5:9" x14ac:dyDescent="0.2">
      <c r="E102" s="148"/>
      <c r="F102" s="149"/>
      <c r="G102" s="148"/>
      <c r="H102" s="149"/>
      <c r="I102" s="148"/>
    </row>
    <row r="103" spans="5:9" x14ac:dyDescent="0.2">
      <c r="E103" s="148"/>
      <c r="F103" s="149"/>
      <c r="G103" s="148"/>
      <c r="H103" s="149"/>
      <c r="I103" s="148"/>
    </row>
    <row r="104" spans="5:9" x14ac:dyDescent="0.2">
      <c r="E104" s="148"/>
      <c r="F104" s="149"/>
      <c r="G104" s="148"/>
      <c r="H104" s="149"/>
      <c r="I104" s="148"/>
    </row>
    <row r="105" spans="5:9" x14ac:dyDescent="0.2">
      <c r="E105" s="148"/>
      <c r="F105" s="149"/>
      <c r="G105" s="148"/>
      <c r="H105" s="149"/>
      <c r="I105" s="148"/>
    </row>
    <row r="106" spans="5:9" x14ac:dyDescent="0.2">
      <c r="E106" s="148"/>
      <c r="F106" s="149"/>
      <c r="G106" s="148"/>
      <c r="H106" s="149"/>
      <c r="I106" s="148"/>
    </row>
    <row r="107" spans="5:9" x14ac:dyDescent="0.2">
      <c r="E107" s="148"/>
      <c r="F107" s="149"/>
      <c r="G107" s="148"/>
      <c r="H107" s="149"/>
      <c r="I107" s="148"/>
    </row>
    <row r="108" spans="5:9" x14ac:dyDescent="0.2">
      <c r="E108" s="148"/>
      <c r="F108" s="149"/>
      <c r="G108" s="148"/>
      <c r="H108" s="149"/>
      <c r="I108" s="148"/>
    </row>
    <row r="109" spans="5:9" x14ac:dyDescent="0.2">
      <c r="E109" s="148"/>
      <c r="F109" s="149"/>
      <c r="G109" s="148"/>
      <c r="H109" s="149"/>
      <c r="I109" s="148"/>
    </row>
    <row r="110" spans="5:9" x14ac:dyDescent="0.2">
      <c r="E110" s="148"/>
      <c r="F110" s="149"/>
      <c r="G110" s="148"/>
      <c r="H110" s="149"/>
      <c r="I110" s="148"/>
    </row>
    <row r="111" spans="5:9" x14ac:dyDescent="0.2">
      <c r="E111" s="148"/>
      <c r="F111" s="149"/>
      <c r="G111" s="148"/>
      <c r="H111" s="149"/>
      <c r="I111" s="148"/>
    </row>
    <row r="112" spans="5:9" x14ac:dyDescent="0.2">
      <c r="E112" s="148"/>
      <c r="F112" s="149"/>
      <c r="G112" s="148"/>
      <c r="H112" s="149"/>
      <c r="I112" s="148"/>
    </row>
    <row r="113" spans="5:9" x14ac:dyDescent="0.2">
      <c r="E113" s="148"/>
      <c r="F113" s="149"/>
      <c r="G113" s="148"/>
      <c r="H113" s="149"/>
      <c r="I113" s="148"/>
    </row>
    <row r="114" spans="5:9" x14ac:dyDescent="0.2">
      <c r="E114" s="148"/>
      <c r="F114" s="149"/>
      <c r="G114" s="148"/>
      <c r="H114" s="149"/>
      <c r="I114" s="148"/>
    </row>
    <row r="115" spans="5:9" x14ac:dyDescent="0.2">
      <c r="E115" s="148"/>
      <c r="F115" s="149"/>
      <c r="G115" s="148"/>
      <c r="H115" s="149"/>
      <c r="I115" s="148"/>
    </row>
    <row r="116" spans="5:9" x14ac:dyDescent="0.2">
      <c r="E116" s="148"/>
      <c r="F116" s="149"/>
      <c r="G116" s="148"/>
      <c r="H116" s="149"/>
      <c r="I116" s="148"/>
    </row>
    <row r="117" spans="5:9" x14ac:dyDescent="0.2">
      <c r="E117" s="148"/>
      <c r="F117" s="149"/>
      <c r="G117" s="148"/>
      <c r="H117" s="149"/>
      <c r="I117" s="148"/>
    </row>
    <row r="118" spans="5:9" x14ac:dyDescent="0.2">
      <c r="E118" s="148"/>
      <c r="F118" s="149"/>
      <c r="G118" s="148"/>
      <c r="H118" s="149"/>
      <c r="I118" s="148"/>
    </row>
    <row r="119" spans="5:9" x14ac:dyDescent="0.2">
      <c r="E119" s="148"/>
      <c r="F119" s="149"/>
      <c r="G119" s="148"/>
      <c r="H119" s="149"/>
      <c r="I119" s="148"/>
    </row>
    <row r="120" spans="5:9" x14ac:dyDescent="0.2">
      <c r="E120" s="148"/>
      <c r="F120" s="149"/>
      <c r="G120" s="148"/>
      <c r="H120" s="149"/>
      <c r="I120" s="148"/>
    </row>
    <row r="121" spans="5:9" x14ac:dyDescent="0.2">
      <c r="E121" s="148"/>
      <c r="F121" s="149"/>
      <c r="G121" s="148"/>
      <c r="H121" s="149"/>
      <c r="I121" s="148"/>
    </row>
    <row r="122" spans="5:9" x14ac:dyDescent="0.2">
      <c r="E122" s="148"/>
      <c r="F122" s="149"/>
      <c r="G122" s="148"/>
      <c r="H122" s="149"/>
      <c r="I122" s="148"/>
    </row>
    <row r="123" spans="5:9" x14ac:dyDescent="0.2">
      <c r="E123" s="148"/>
      <c r="F123" s="149"/>
      <c r="G123" s="148"/>
      <c r="H123" s="149"/>
      <c r="I123" s="148"/>
    </row>
    <row r="124" spans="5:9" x14ac:dyDescent="0.2">
      <c r="E124" s="148"/>
      <c r="F124" s="149"/>
      <c r="G124" s="148"/>
      <c r="H124" s="149"/>
      <c r="I124" s="148"/>
    </row>
    <row r="125" spans="5:9" x14ac:dyDescent="0.2">
      <c r="E125" s="148"/>
      <c r="F125" s="149"/>
      <c r="G125" s="148"/>
      <c r="H125" s="149"/>
      <c r="I125" s="148"/>
    </row>
    <row r="126" spans="5:9" x14ac:dyDescent="0.2">
      <c r="E126" s="148"/>
      <c r="F126" s="149"/>
      <c r="G126" s="148"/>
      <c r="H126" s="149"/>
      <c r="I126" s="148"/>
    </row>
    <row r="127" spans="5:9" x14ac:dyDescent="0.2">
      <c r="E127" s="148"/>
      <c r="F127" s="149"/>
      <c r="G127" s="148"/>
      <c r="H127" s="149"/>
      <c r="I127" s="148"/>
    </row>
    <row r="128" spans="5:9" x14ac:dyDescent="0.2">
      <c r="E128" s="148"/>
      <c r="F128" s="149"/>
      <c r="G128" s="148"/>
      <c r="H128" s="149"/>
      <c r="I128" s="148"/>
    </row>
    <row r="129" spans="5:9" x14ac:dyDescent="0.2">
      <c r="E129" s="148"/>
      <c r="F129" s="149"/>
      <c r="G129" s="148"/>
      <c r="H129" s="149"/>
      <c r="I129" s="148"/>
    </row>
    <row r="130" spans="5:9" x14ac:dyDescent="0.2">
      <c r="E130" s="148"/>
      <c r="F130" s="149"/>
      <c r="G130" s="148"/>
      <c r="H130" s="149"/>
      <c r="I130" s="148"/>
    </row>
    <row r="131" spans="5:9" x14ac:dyDescent="0.2">
      <c r="E131" s="148"/>
      <c r="F131" s="149"/>
      <c r="G131" s="148"/>
      <c r="H131" s="149"/>
      <c r="I131" s="148"/>
    </row>
    <row r="132" spans="5:9" x14ac:dyDescent="0.2">
      <c r="E132" s="148"/>
      <c r="F132" s="149"/>
      <c r="G132" s="148"/>
      <c r="H132" s="149"/>
      <c r="I132" s="148"/>
    </row>
    <row r="133" spans="5:9" x14ac:dyDescent="0.2">
      <c r="E133" s="148"/>
      <c r="F133" s="149"/>
      <c r="G133" s="148"/>
      <c r="H133" s="149"/>
      <c r="I133" s="148"/>
    </row>
    <row r="134" spans="5:9" x14ac:dyDescent="0.2">
      <c r="E134" s="148"/>
      <c r="F134" s="149"/>
      <c r="G134" s="148"/>
      <c r="H134" s="149"/>
      <c r="I134" s="148"/>
    </row>
    <row r="135" spans="5:9" x14ac:dyDescent="0.2">
      <c r="E135" s="148"/>
      <c r="F135" s="149"/>
      <c r="G135" s="148"/>
      <c r="H135" s="149"/>
      <c r="I135" s="148"/>
    </row>
    <row r="136" spans="5:9" x14ac:dyDescent="0.2">
      <c r="E136" s="148"/>
      <c r="F136" s="149"/>
      <c r="G136" s="148"/>
      <c r="H136" s="149"/>
      <c r="I136" s="148"/>
    </row>
    <row r="137" spans="5:9" x14ac:dyDescent="0.2">
      <c r="E137" s="148"/>
      <c r="F137" s="149"/>
      <c r="G137" s="148"/>
      <c r="H137" s="149"/>
      <c r="I137" s="148"/>
    </row>
    <row r="138" spans="5:9" x14ac:dyDescent="0.2">
      <c r="E138" s="148"/>
      <c r="F138" s="149"/>
      <c r="G138" s="148"/>
      <c r="H138" s="149"/>
      <c r="I138" s="148"/>
    </row>
    <row r="139" spans="5:9" x14ac:dyDescent="0.2">
      <c r="E139" s="148"/>
      <c r="F139" s="149"/>
      <c r="G139" s="148"/>
      <c r="H139" s="149"/>
      <c r="I139" s="148"/>
    </row>
    <row r="140" spans="5:9" x14ac:dyDescent="0.2">
      <c r="E140" s="148"/>
      <c r="F140" s="149"/>
      <c r="G140" s="148"/>
      <c r="H140" s="149"/>
      <c r="I140" s="148"/>
    </row>
    <row r="141" spans="5:9" x14ac:dyDescent="0.2">
      <c r="E141" s="148"/>
      <c r="F141" s="149"/>
      <c r="G141" s="148"/>
      <c r="H141" s="149"/>
      <c r="I141" s="148"/>
    </row>
    <row r="142" spans="5:9" x14ac:dyDescent="0.2">
      <c r="E142" s="148"/>
      <c r="F142" s="149"/>
      <c r="G142" s="148"/>
      <c r="H142" s="149"/>
      <c r="I142" s="148"/>
    </row>
    <row r="143" spans="5:9" x14ac:dyDescent="0.2">
      <c r="E143" s="148"/>
      <c r="F143" s="149"/>
      <c r="G143" s="148"/>
      <c r="H143" s="149"/>
      <c r="I143" s="148"/>
    </row>
    <row r="144" spans="5:9" x14ac:dyDescent="0.2">
      <c r="E144" s="148"/>
      <c r="F144" s="149"/>
      <c r="G144" s="148"/>
      <c r="H144" s="149"/>
      <c r="I144" s="148"/>
    </row>
    <row r="145" spans="5:9" x14ac:dyDescent="0.2">
      <c r="E145" s="148"/>
      <c r="F145" s="149"/>
      <c r="G145" s="148"/>
      <c r="H145" s="149"/>
      <c r="I145" s="148"/>
    </row>
    <row r="146" spans="5:9" x14ac:dyDescent="0.2">
      <c r="E146" s="148"/>
      <c r="F146" s="149"/>
      <c r="G146" s="148"/>
      <c r="H146" s="149"/>
      <c r="I146" s="148"/>
    </row>
    <row r="147" spans="5:9" x14ac:dyDescent="0.2">
      <c r="E147" s="148"/>
      <c r="F147" s="149"/>
      <c r="G147" s="148"/>
      <c r="H147" s="149"/>
      <c r="I147" s="148"/>
    </row>
    <row r="148" spans="5:9" x14ac:dyDescent="0.2">
      <c r="E148" s="148"/>
      <c r="F148" s="149"/>
      <c r="G148" s="148"/>
      <c r="H148" s="149"/>
      <c r="I148" s="148"/>
    </row>
    <row r="149" spans="5:9" x14ac:dyDescent="0.2">
      <c r="E149" s="148"/>
      <c r="F149" s="149"/>
      <c r="G149" s="148"/>
      <c r="H149" s="149"/>
      <c r="I149" s="148"/>
    </row>
    <row r="150" spans="5:9" x14ac:dyDescent="0.2">
      <c r="E150" s="148"/>
      <c r="F150" s="149"/>
      <c r="G150" s="148"/>
      <c r="H150" s="149"/>
      <c r="I150" s="148"/>
    </row>
    <row r="151" spans="5:9" x14ac:dyDescent="0.2">
      <c r="E151" s="148"/>
      <c r="F151" s="149"/>
      <c r="G151" s="148"/>
      <c r="H151" s="149"/>
      <c r="I151" s="148"/>
    </row>
    <row r="152" spans="5:9" x14ac:dyDescent="0.2">
      <c r="E152" s="148"/>
      <c r="F152" s="149"/>
      <c r="G152" s="148"/>
      <c r="H152" s="149"/>
      <c r="I152" s="148"/>
    </row>
    <row r="153" spans="5:9" x14ac:dyDescent="0.2">
      <c r="E153" s="148"/>
      <c r="F153" s="149"/>
      <c r="G153" s="148"/>
      <c r="H153" s="149"/>
      <c r="I153" s="148"/>
    </row>
    <row r="154" spans="5:9" x14ac:dyDescent="0.2">
      <c r="E154" s="148"/>
      <c r="F154" s="149"/>
      <c r="G154" s="148"/>
      <c r="H154" s="149"/>
      <c r="I154" s="148"/>
    </row>
    <row r="155" spans="5:9" x14ac:dyDescent="0.2">
      <c r="E155" s="148"/>
      <c r="F155" s="149"/>
      <c r="G155" s="148"/>
      <c r="H155" s="149"/>
      <c r="I155" s="148"/>
    </row>
    <row r="156" spans="5:9" x14ac:dyDescent="0.2">
      <c r="E156" s="148"/>
      <c r="F156" s="149"/>
      <c r="G156" s="148"/>
      <c r="H156" s="149"/>
      <c r="I156" s="148"/>
    </row>
    <row r="157" spans="5:9" x14ac:dyDescent="0.2">
      <c r="E157" s="148"/>
      <c r="F157" s="149"/>
      <c r="G157" s="148"/>
      <c r="H157" s="149"/>
      <c r="I157" s="148"/>
    </row>
    <row r="158" spans="5:9" x14ac:dyDescent="0.2">
      <c r="E158" s="148"/>
      <c r="F158" s="149"/>
      <c r="G158" s="148"/>
      <c r="H158" s="149"/>
      <c r="I158" s="148"/>
    </row>
    <row r="159" spans="5:9" x14ac:dyDescent="0.2">
      <c r="E159" s="148"/>
      <c r="F159" s="149"/>
      <c r="G159" s="148"/>
      <c r="H159" s="149"/>
      <c r="I159" s="148"/>
    </row>
    <row r="160" spans="5:9" x14ac:dyDescent="0.2">
      <c r="E160" s="148"/>
      <c r="F160" s="149"/>
      <c r="G160" s="148"/>
      <c r="H160" s="149"/>
      <c r="I160" s="148"/>
    </row>
    <row r="161" spans="5:9" x14ac:dyDescent="0.2">
      <c r="E161" s="148"/>
      <c r="F161" s="149"/>
      <c r="G161" s="148"/>
      <c r="H161" s="149"/>
      <c r="I161" s="148"/>
    </row>
    <row r="162" spans="5:9" x14ac:dyDescent="0.2">
      <c r="E162" s="148"/>
      <c r="F162" s="149"/>
      <c r="G162" s="148"/>
      <c r="H162" s="149"/>
      <c r="I162" s="148"/>
    </row>
    <row r="163" spans="5:9" x14ac:dyDescent="0.2">
      <c r="E163" s="148"/>
      <c r="F163" s="149"/>
      <c r="G163" s="148"/>
      <c r="H163" s="149"/>
      <c r="I163" s="148"/>
    </row>
    <row r="164" spans="5:9" x14ac:dyDescent="0.2">
      <c r="E164" s="148"/>
      <c r="F164" s="149"/>
      <c r="G164" s="148"/>
      <c r="H164" s="149"/>
      <c r="I164" s="148"/>
    </row>
    <row r="165" spans="5:9" x14ac:dyDescent="0.2">
      <c r="E165" s="148"/>
      <c r="F165" s="149"/>
      <c r="G165" s="148"/>
      <c r="H165" s="149"/>
      <c r="I165" s="148"/>
    </row>
    <row r="166" spans="5:9" x14ac:dyDescent="0.2">
      <c r="E166" s="148"/>
      <c r="F166" s="149"/>
      <c r="G166" s="148"/>
      <c r="H166" s="149"/>
      <c r="I166" s="148"/>
    </row>
    <row r="167" spans="5:9" x14ac:dyDescent="0.2">
      <c r="E167" s="148"/>
      <c r="F167" s="149"/>
      <c r="G167" s="148"/>
      <c r="H167" s="149"/>
      <c r="I167" s="148"/>
    </row>
    <row r="168" spans="5:9" x14ac:dyDescent="0.2">
      <c r="E168" s="148"/>
      <c r="F168" s="149"/>
      <c r="G168" s="148"/>
      <c r="H168" s="149"/>
      <c r="I168" s="148"/>
    </row>
    <row r="169" spans="5:9" x14ac:dyDescent="0.2">
      <c r="E169" s="148"/>
      <c r="F169" s="149"/>
      <c r="G169" s="148"/>
      <c r="H169" s="149"/>
      <c r="I169" s="148"/>
    </row>
    <row r="170" spans="5:9" x14ac:dyDescent="0.2">
      <c r="E170" s="148"/>
      <c r="F170" s="149"/>
      <c r="G170" s="148"/>
      <c r="H170" s="149"/>
      <c r="I170" s="148"/>
    </row>
    <row r="171" spans="5:9" x14ac:dyDescent="0.2">
      <c r="E171" s="148"/>
      <c r="F171" s="149"/>
      <c r="G171" s="148"/>
      <c r="H171" s="149"/>
      <c r="I171" s="148"/>
    </row>
    <row r="172" spans="5:9" x14ac:dyDescent="0.2">
      <c r="E172" s="148"/>
      <c r="F172" s="149"/>
      <c r="G172" s="148"/>
      <c r="H172" s="149"/>
      <c r="I172" s="148"/>
    </row>
    <row r="173" spans="5:9" x14ac:dyDescent="0.2">
      <c r="E173" s="148"/>
      <c r="F173" s="149"/>
      <c r="G173" s="148"/>
      <c r="H173" s="149"/>
      <c r="I173" s="148"/>
    </row>
    <row r="174" spans="5:9" x14ac:dyDescent="0.2">
      <c r="E174" s="148"/>
      <c r="F174" s="149"/>
      <c r="G174" s="148"/>
      <c r="H174" s="149"/>
      <c r="I174" s="148"/>
    </row>
    <row r="175" spans="5:9" x14ac:dyDescent="0.2">
      <c r="E175" s="148"/>
      <c r="F175" s="149"/>
      <c r="G175" s="148"/>
      <c r="H175" s="149"/>
      <c r="I175" s="148"/>
    </row>
    <row r="176" spans="5:9" x14ac:dyDescent="0.2">
      <c r="E176" s="148"/>
      <c r="F176" s="149"/>
      <c r="G176" s="148"/>
      <c r="H176" s="149"/>
      <c r="I176" s="148"/>
    </row>
    <row r="177" spans="5:9" x14ac:dyDescent="0.2">
      <c r="E177" s="148"/>
      <c r="F177" s="149"/>
      <c r="G177" s="148"/>
      <c r="H177" s="149"/>
      <c r="I177" s="148"/>
    </row>
    <row r="178" spans="5:9" x14ac:dyDescent="0.2">
      <c r="E178" s="148"/>
      <c r="F178" s="149"/>
      <c r="G178" s="148"/>
      <c r="H178" s="149"/>
      <c r="I178" s="148"/>
    </row>
    <row r="179" spans="5:9" x14ac:dyDescent="0.2">
      <c r="E179" s="148"/>
      <c r="F179" s="149"/>
      <c r="G179" s="148"/>
      <c r="H179" s="149"/>
      <c r="I179" s="148"/>
    </row>
    <row r="180" spans="5:9" x14ac:dyDescent="0.2">
      <c r="E180" s="148"/>
      <c r="F180" s="149"/>
      <c r="G180" s="148"/>
      <c r="H180" s="149"/>
      <c r="I180" s="148"/>
    </row>
    <row r="181" spans="5:9" x14ac:dyDescent="0.2">
      <c r="E181" s="148"/>
      <c r="F181" s="149"/>
      <c r="G181" s="148"/>
      <c r="H181" s="149"/>
      <c r="I181" s="148"/>
    </row>
    <row r="182" spans="5:9" x14ac:dyDescent="0.2">
      <c r="E182" s="148"/>
      <c r="F182" s="149"/>
      <c r="G182" s="148"/>
      <c r="H182" s="149"/>
      <c r="I182" s="148"/>
    </row>
    <row r="183" spans="5:9" x14ac:dyDescent="0.2">
      <c r="E183" s="148"/>
      <c r="F183" s="149"/>
      <c r="G183" s="148"/>
      <c r="H183" s="149"/>
      <c r="I183" s="148"/>
    </row>
    <row r="184" spans="5:9" x14ac:dyDescent="0.2">
      <c r="E184" s="148"/>
      <c r="F184" s="149"/>
      <c r="G184" s="148"/>
      <c r="H184" s="148"/>
      <c r="I184" s="148"/>
    </row>
    <row r="185" spans="5:9" x14ac:dyDescent="0.2">
      <c r="E185" s="148"/>
      <c r="F185" s="149"/>
      <c r="G185" s="148"/>
      <c r="H185" s="148"/>
      <c r="I185" s="148"/>
    </row>
    <row r="186" spans="5:9" x14ac:dyDescent="0.2">
      <c r="E186" s="148"/>
      <c r="F186" s="148"/>
      <c r="G186" s="148"/>
      <c r="H186" s="148"/>
      <c r="I186" s="148"/>
    </row>
    <row r="187" spans="5:9" x14ac:dyDescent="0.2">
      <c r="E187" s="148"/>
      <c r="F187" s="148"/>
      <c r="G187" s="148"/>
      <c r="H187" s="148"/>
      <c r="I187" s="148"/>
    </row>
  </sheetData>
  <pageMargins left="0.7" right="0.7" top="0.78740157499999996" bottom="0.78740157499999996" header="0.3" footer="0.3"/>
  <pageSetup paperSize="9" scale="6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2"/>
  <sheetViews>
    <sheetView zoomScale="150" zoomScaleNormal="150" workbookViewId="0">
      <selection activeCell="L249" sqref="L249"/>
    </sheetView>
  </sheetViews>
  <sheetFormatPr baseColWidth="10" defaultRowHeight="13" x14ac:dyDescent="0.15"/>
  <cols>
    <col min="1" max="1" width="42.6640625" bestFit="1" customWidth="1"/>
  </cols>
  <sheetData>
    <row r="1" spans="1:13" ht="48" x14ac:dyDescent="0.15">
      <c r="A1" s="371" t="s">
        <v>5</v>
      </c>
      <c r="B1" s="371" t="s">
        <v>1116</v>
      </c>
      <c r="C1" s="372" t="s">
        <v>1117</v>
      </c>
      <c r="D1" s="372" t="s">
        <v>1118</v>
      </c>
      <c r="E1" s="483" t="s">
        <v>1358</v>
      </c>
      <c r="F1" s="372" t="s">
        <v>1119</v>
      </c>
      <c r="G1" s="372" t="s">
        <v>1120</v>
      </c>
      <c r="H1" s="483" t="s">
        <v>1359</v>
      </c>
      <c r="I1" s="372" t="s">
        <v>1121</v>
      </c>
      <c r="J1" s="372" t="s">
        <v>1122</v>
      </c>
      <c r="K1" s="372" t="s">
        <v>1123</v>
      </c>
      <c r="L1" s="483" t="s">
        <v>1360</v>
      </c>
      <c r="M1" s="372" t="s">
        <v>1124</v>
      </c>
    </row>
    <row r="2" spans="1:13" ht="15" x14ac:dyDescent="0.15">
      <c r="A2" s="373" t="s">
        <v>1125</v>
      </c>
      <c r="B2" s="373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</row>
    <row r="3" spans="1:13" ht="14" x14ac:dyDescent="0.15">
      <c r="A3" s="375" t="s">
        <v>1126</v>
      </c>
      <c r="B3" s="375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</row>
    <row r="4" spans="1:13" x14ac:dyDescent="0.15">
      <c r="A4" s="377" t="s">
        <v>1127</v>
      </c>
      <c r="B4" s="377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</row>
    <row r="5" spans="1:13" x14ac:dyDescent="0.15">
      <c r="A5" s="379" t="s">
        <v>1128</v>
      </c>
      <c r="B5" s="379" t="s">
        <v>380</v>
      </c>
      <c r="C5" s="380">
        <v>1</v>
      </c>
      <c r="D5" s="380">
        <v>1</v>
      </c>
      <c r="E5" s="380">
        <f t="shared" ref="E5:E15" si="0">C5-D5</f>
        <v>0</v>
      </c>
      <c r="F5" s="380"/>
      <c r="G5" s="380">
        <f>F5*D5</f>
        <v>0</v>
      </c>
      <c r="H5" s="380">
        <f>F5*E5</f>
        <v>0</v>
      </c>
      <c r="I5" s="380">
        <f t="shared" ref="I5:I15" si="1">F5*C5</f>
        <v>0</v>
      </c>
      <c r="J5" s="380"/>
      <c r="K5" s="380">
        <f>J5*D5</f>
        <v>0</v>
      </c>
      <c r="L5" s="380">
        <f>J5*E5</f>
        <v>0</v>
      </c>
      <c r="M5" s="380">
        <f>J5*C5</f>
        <v>0</v>
      </c>
    </row>
    <row r="6" spans="1:13" x14ac:dyDescent="0.15">
      <c r="A6" s="379" t="s">
        <v>1129</v>
      </c>
      <c r="B6" s="379" t="s">
        <v>380</v>
      </c>
      <c r="C6" s="380">
        <v>1</v>
      </c>
      <c r="D6" s="380">
        <v>1</v>
      </c>
      <c r="E6" s="380">
        <f t="shared" si="0"/>
        <v>0</v>
      </c>
      <c r="F6" s="380"/>
      <c r="G6" s="380">
        <f t="shared" ref="G6:G15" si="2">F6*D6</f>
        <v>0</v>
      </c>
      <c r="H6" s="380">
        <f t="shared" ref="H6:H15" si="3">F6*E6</f>
        <v>0</v>
      </c>
      <c r="I6" s="380">
        <f t="shared" si="1"/>
        <v>0</v>
      </c>
      <c r="J6" s="380"/>
      <c r="K6" s="380">
        <f t="shared" ref="K6:K15" si="4">J6*D6</f>
        <v>0</v>
      </c>
      <c r="L6" s="380">
        <f t="shared" ref="L6:L15" si="5">J6*E6</f>
        <v>0</v>
      </c>
      <c r="M6" s="380">
        <f t="shared" ref="M6:M15" si="6">J6*C6</f>
        <v>0</v>
      </c>
    </row>
    <row r="7" spans="1:13" x14ac:dyDescent="0.15">
      <c r="A7" s="379" t="s">
        <v>1130</v>
      </c>
      <c r="B7" s="379" t="s">
        <v>380</v>
      </c>
      <c r="C7" s="380">
        <v>1</v>
      </c>
      <c r="D7" s="380">
        <v>1</v>
      </c>
      <c r="E7" s="380">
        <f t="shared" si="0"/>
        <v>0</v>
      </c>
      <c r="F7" s="380"/>
      <c r="G7" s="380">
        <f t="shared" si="2"/>
        <v>0</v>
      </c>
      <c r="H7" s="380">
        <f t="shared" si="3"/>
        <v>0</v>
      </c>
      <c r="I7" s="380">
        <f t="shared" si="1"/>
        <v>0</v>
      </c>
      <c r="J7" s="380"/>
      <c r="K7" s="380">
        <f t="shared" si="4"/>
        <v>0</v>
      </c>
      <c r="L7" s="380">
        <f t="shared" si="5"/>
        <v>0</v>
      </c>
      <c r="M7" s="380">
        <f t="shared" si="6"/>
        <v>0</v>
      </c>
    </row>
    <row r="8" spans="1:13" x14ac:dyDescent="0.15">
      <c r="A8" s="379" t="s">
        <v>1131</v>
      </c>
      <c r="B8" s="379" t="s">
        <v>380</v>
      </c>
      <c r="C8" s="380">
        <v>1</v>
      </c>
      <c r="D8" s="380">
        <v>1</v>
      </c>
      <c r="E8" s="380">
        <f t="shared" si="0"/>
        <v>0</v>
      </c>
      <c r="F8" s="380"/>
      <c r="G8" s="380">
        <f t="shared" si="2"/>
        <v>0</v>
      </c>
      <c r="H8" s="380">
        <f t="shared" si="3"/>
        <v>0</v>
      </c>
      <c r="I8" s="380">
        <f t="shared" si="1"/>
        <v>0</v>
      </c>
      <c r="J8" s="380"/>
      <c r="K8" s="380">
        <f t="shared" si="4"/>
        <v>0</v>
      </c>
      <c r="L8" s="380">
        <f t="shared" si="5"/>
        <v>0</v>
      </c>
      <c r="M8" s="380">
        <f t="shared" si="6"/>
        <v>0</v>
      </c>
    </row>
    <row r="9" spans="1:13" x14ac:dyDescent="0.15">
      <c r="A9" s="379" t="s">
        <v>1132</v>
      </c>
      <c r="B9" s="379" t="s">
        <v>380</v>
      </c>
      <c r="C9" s="380">
        <v>2</v>
      </c>
      <c r="D9" s="380">
        <v>2</v>
      </c>
      <c r="E9" s="380">
        <f t="shared" si="0"/>
        <v>0</v>
      </c>
      <c r="F9" s="380"/>
      <c r="G9" s="380">
        <f t="shared" si="2"/>
        <v>0</v>
      </c>
      <c r="H9" s="380">
        <f t="shared" si="3"/>
        <v>0</v>
      </c>
      <c r="I9" s="380">
        <f t="shared" si="1"/>
        <v>0</v>
      </c>
      <c r="J9" s="380"/>
      <c r="K9" s="380">
        <f t="shared" si="4"/>
        <v>0</v>
      </c>
      <c r="L9" s="380">
        <f t="shared" si="5"/>
        <v>0</v>
      </c>
      <c r="M9" s="380">
        <f t="shared" si="6"/>
        <v>0</v>
      </c>
    </row>
    <row r="10" spans="1:13" x14ac:dyDescent="0.15">
      <c r="A10" s="379" t="s">
        <v>1133</v>
      </c>
      <c r="B10" s="379" t="s">
        <v>380</v>
      </c>
      <c r="C10" s="380">
        <v>3</v>
      </c>
      <c r="D10" s="380">
        <v>3</v>
      </c>
      <c r="E10" s="380">
        <f t="shared" si="0"/>
        <v>0</v>
      </c>
      <c r="F10" s="380"/>
      <c r="G10" s="380">
        <f t="shared" si="2"/>
        <v>0</v>
      </c>
      <c r="H10" s="380">
        <f t="shared" si="3"/>
        <v>0</v>
      </c>
      <c r="I10" s="380">
        <f t="shared" si="1"/>
        <v>0</v>
      </c>
      <c r="J10" s="380"/>
      <c r="K10" s="380">
        <f t="shared" si="4"/>
        <v>0</v>
      </c>
      <c r="L10" s="380">
        <f t="shared" si="5"/>
        <v>0</v>
      </c>
      <c r="M10" s="380">
        <f t="shared" si="6"/>
        <v>0</v>
      </c>
    </row>
    <row r="11" spans="1:13" x14ac:dyDescent="0.15">
      <c r="A11" s="379" t="s">
        <v>1134</v>
      </c>
      <c r="B11" s="379" t="s">
        <v>380</v>
      </c>
      <c r="C11" s="380">
        <v>8</v>
      </c>
      <c r="D11" s="380">
        <v>8</v>
      </c>
      <c r="E11" s="380">
        <f t="shared" si="0"/>
        <v>0</v>
      </c>
      <c r="F11" s="380"/>
      <c r="G11" s="380">
        <f t="shared" si="2"/>
        <v>0</v>
      </c>
      <c r="H11" s="380">
        <f t="shared" si="3"/>
        <v>0</v>
      </c>
      <c r="I11" s="380">
        <f t="shared" si="1"/>
        <v>0</v>
      </c>
      <c r="J11" s="380"/>
      <c r="K11" s="380">
        <f t="shared" si="4"/>
        <v>0</v>
      </c>
      <c r="L11" s="380">
        <f t="shared" si="5"/>
        <v>0</v>
      </c>
      <c r="M11" s="380">
        <f t="shared" si="6"/>
        <v>0</v>
      </c>
    </row>
    <row r="12" spans="1:13" ht="24" x14ac:dyDescent="0.15">
      <c r="A12" s="379" t="s">
        <v>1135</v>
      </c>
      <c r="B12" s="379" t="s">
        <v>380</v>
      </c>
      <c r="C12" s="380">
        <v>2</v>
      </c>
      <c r="D12" s="380">
        <v>2</v>
      </c>
      <c r="E12" s="380">
        <f t="shared" si="0"/>
        <v>0</v>
      </c>
      <c r="F12" s="380"/>
      <c r="G12" s="380">
        <f t="shared" si="2"/>
        <v>0</v>
      </c>
      <c r="H12" s="380">
        <f t="shared" si="3"/>
        <v>0</v>
      </c>
      <c r="I12" s="380">
        <f t="shared" si="1"/>
        <v>0</v>
      </c>
      <c r="J12" s="380"/>
      <c r="K12" s="380">
        <f t="shared" si="4"/>
        <v>0</v>
      </c>
      <c r="L12" s="380">
        <f t="shared" si="5"/>
        <v>0</v>
      </c>
      <c r="M12" s="380">
        <f t="shared" si="6"/>
        <v>0</v>
      </c>
    </row>
    <row r="13" spans="1:13" x14ac:dyDescent="0.15">
      <c r="A13" s="379" t="s">
        <v>1136</v>
      </c>
      <c r="B13" s="379" t="s">
        <v>380</v>
      </c>
      <c r="C13" s="380">
        <v>1</v>
      </c>
      <c r="D13" s="380">
        <v>1</v>
      </c>
      <c r="E13" s="380">
        <f t="shared" si="0"/>
        <v>0</v>
      </c>
      <c r="F13" s="380"/>
      <c r="G13" s="380">
        <f t="shared" si="2"/>
        <v>0</v>
      </c>
      <c r="H13" s="380">
        <f t="shared" si="3"/>
        <v>0</v>
      </c>
      <c r="I13" s="380">
        <f t="shared" si="1"/>
        <v>0</v>
      </c>
      <c r="J13" s="380"/>
      <c r="K13" s="380">
        <f t="shared" si="4"/>
        <v>0</v>
      </c>
      <c r="L13" s="380">
        <f t="shared" si="5"/>
        <v>0</v>
      </c>
      <c r="M13" s="380">
        <f t="shared" si="6"/>
        <v>0</v>
      </c>
    </row>
    <row r="14" spans="1:13" x14ac:dyDescent="0.15">
      <c r="A14" s="379" t="s">
        <v>1137</v>
      </c>
      <c r="B14" s="379" t="s">
        <v>380</v>
      </c>
      <c r="C14" s="380">
        <v>1</v>
      </c>
      <c r="D14" s="380">
        <v>1</v>
      </c>
      <c r="E14" s="380">
        <f t="shared" si="0"/>
        <v>0</v>
      </c>
      <c r="F14" s="380"/>
      <c r="G14" s="380">
        <f t="shared" si="2"/>
        <v>0</v>
      </c>
      <c r="H14" s="380">
        <f t="shared" si="3"/>
        <v>0</v>
      </c>
      <c r="I14" s="380">
        <f t="shared" si="1"/>
        <v>0</v>
      </c>
      <c r="J14" s="380"/>
      <c r="K14" s="380">
        <f t="shared" si="4"/>
        <v>0</v>
      </c>
      <c r="L14" s="380">
        <f t="shared" si="5"/>
        <v>0</v>
      </c>
      <c r="M14" s="380">
        <f t="shared" si="6"/>
        <v>0</v>
      </c>
    </row>
    <row r="15" spans="1:13" x14ac:dyDescent="0.15">
      <c r="A15" s="379" t="s">
        <v>1138</v>
      </c>
      <c r="B15" s="379" t="s">
        <v>380</v>
      </c>
      <c r="C15" s="380">
        <v>1</v>
      </c>
      <c r="D15" s="380">
        <v>1</v>
      </c>
      <c r="E15" s="380">
        <f t="shared" si="0"/>
        <v>0</v>
      </c>
      <c r="F15" s="380"/>
      <c r="G15" s="380">
        <f t="shared" si="2"/>
        <v>0</v>
      </c>
      <c r="H15" s="380">
        <f t="shared" si="3"/>
        <v>0</v>
      </c>
      <c r="I15" s="380">
        <f t="shared" si="1"/>
        <v>0</v>
      </c>
      <c r="J15" s="380"/>
      <c r="K15" s="380">
        <f t="shared" si="4"/>
        <v>0</v>
      </c>
      <c r="L15" s="380">
        <f t="shared" si="5"/>
        <v>0</v>
      </c>
      <c r="M15" s="380">
        <f t="shared" si="6"/>
        <v>0</v>
      </c>
    </row>
    <row r="16" spans="1:13" x14ac:dyDescent="0.15">
      <c r="A16" s="377" t="s">
        <v>1139</v>
      </c>
      <c r="B16" s="377"/>
      <c r="C16" s="378"/>
      <c r="D16" s="378"/>
      <c r="E16" s="378"/>
      <c r="F16" s="378"/>
      <c r="G16" s="378">
        <f>SUM(G5:G15)</f>
        <v>0</v>
      </c>
      <c r="H16" s="378">
        <f>SUM(H5:H15)</f>
        <v>0</v>
      </c>
      <c r="I16" s="378">
        <f>SUM(I5:I15)</f>
        <v>0</v>
      </c>
      <c r="J16" s="378"/>
      <c r="K16" s="378">
        <f>SUM(K5:K15)</f>
        <v>0</v>
      </c>
      <c r="L16" s="378">
        <f>SUM(L5:L15)</f>
        <v>0</v>
      </c>
      <c r="M16" s="378">
        <f>SUM(M5:M15)</f>
        <v>0</v>
      </c>
    </row>
    <row r="17" spans="1:13" x14ac:dyDescent="0.15">
      <c r="A17" s="377" t="s">
        <v>1205</v>
      </c>
      <c r="B17" s="377"/>
      <c r="C17" s="378"/>
      <c r="D17" s="378"/>
      <c r="E17" s="378"/>
      <c r="F17" s="378"/>
      <c r="G17" s="378"/>
      <c r="H17" s="378"/>
      <c r="I17" s="378"/>
      <c r="J17" s="378"/>
      <c r="K17" s="378"/>
      <c r="L17" s="378"/>
      <c r="M17" s="378"/>
    </row>
    <row r="18" spans="1:13" ht="26" customHeight="1" x14ac:dyDescent="0.15">
      <c r="A18" s="379" t="s">
        <v>1206</v>
      </c>
      <c r="B18" s="379" t="s">
        <v>380</v>
      </c>
      <c r="C18" s="380">
        <v>10</v>
      </c>
      <c r="D18" s="380">
        <v>2</v>
      </c>
      <c r="E18" s="380">
        <f>C18-D18</f>
        <v>8</v>
      </c>
      <c r="F18" s="380"/>
      <c r="G18" s="380">
        <f>F18*D18</f>
        <v>0</v>
      </c>
      <c r="H18" s="380">
        <f>F18*E18</f>
        <v>0</v>
      </c>
      <c r="I18" s="380">
        <f>F18*C18</f>
        <v>0</v>
      </c>
      <c r="J18" s="380"/>
      <c r="K18" s="380">
        <f>J18*D18</f>
        <v>0</v>
      </c>
      <c r="L18" s="380">
        <f>J18*E18</f>
        <v>0</v>
      </c>
      <c r="M18" s="380">
        <f>J18*C18</f>
        <v>0</v>
      </c>
    </row>
    <row r="19" spans="1:13" x14ac:dyDescent="0.15">
      <c r="A19" s="379" t="s">
        <v>1207</v>
      </c>
      <c r="B19" s="379" t="s">
        <v>380</v>
      </c>
      <c r="C19" s="380">
        <v>10</v>
      </c>
      <c r="D19" s="380">
        <v>2</v>
      </c>
      <c r="E19" s="380">
        <f>C19-D19</f>
        <v>8</v>
      </c>
      <c r="F19" s="380"/>
      <c r="G19" s="380">
        <f>F19*D19</f>
        <v>0</v>
      </c>
      <c r="H19" s="380">
        <f>F19*E19</f>
        <v>0</v>
      </c>
      <c r="I19" s="380">
        <f>F19*C19</f>
        <v>0</v>
      </c>
      <c r="J19" s="380"/>
      <c r="K19" s="380">
        <f>J19*D19</f>
        <v>0</v>
      </c>
      <c r="L19" s="380">
        <f>J19*E19</f>
        <v>0</v>
      </c>
      <c r="M19" s="380">
        <f>J19*C19</f>
        <v>0</v>
      </c>
    </row>
    <row r="20" spans="1:13" x14ac:dyDescent="0.15">
      <c r="A20" s="379" t="s">
        <v>1208</v>
      </c>
      <c r="B20" s="379" t="s">
        <v>380</v>
      </c>
      <c r="C20" s="380">
        <v>10</v>
      </c>
      <c r="D20" s="380">
        <v>2</v>
      </c>
      <c r="E20" s="380">
        <f>C20-D20</f>
        <v>8</v>
      </c>
      <c r="F20" s="380"/>
      <c r="G20" s="380">
        <f>F20*D20</f>
        <v>0</v>
      </c>
      <c r="H20" s="380">
        <f>F20*E20</f>
        <v>0</v>
      </c>
      <c r="I20" s="380">
        <f>F20*C20</f>
        <v>0</v>
      </c>
      <c r="J20" s="380"/>
      <c r="K20" s="380">
        <f>J20*D20</f>
        <v>0</v>
      </c>
      <c r="L20" s="380">
        <f>J20*E20</f>
        <v>0</v>
      </c>
      <c r="M20" s="380">
        <f>J20*C20</f>
        <v>0</v>
      </c>
    </row>
    <row r="21" spans="1:13" x14ac:dyDescent="0.15">
      <c r="A21" s="377" t="s">
        <v>1209</v>
      </c>
      <c r="B21" s="377"/>
      <c r="C21" s="378"/>
      <c r="D21" s="378"/>
      <c r="E21" s="378"/>
      <c r="F21" s="378"/>
      <c r="G21" s="378">
        <f>SUM(G18:G20)</f>
        <v>0</v>
      </c>
      <c r="H21" s="378">
        <f>SUM(H18:H20)</f>
        <v>0</v>
      </c>
      <c r="I21" s="378">
        <f>SUM(I18:I20)</f>
        <v>0</v>
      </c>
      <c r="J21" s="378"/>
      <c r="K21" s="378">
        <f>SUM(K18:K20)</f>
        <v>0</v>
      </c>
      <c r="L21" s="378">
        <f>SUM(L18:L20)</f>
        <v>0</v>
      </c>
      <c r="M21" s="378">
        <f>SUM(M18:M20)</f>
        <v>0</v>
      </c>
    </row>
    <row r="22" spans="1:13" x14ac:dyDescent="0.15">
      <c r="A22" s="377" t="s">
        <v>1210</v>
      </c>
      <c r="B22" s="377"/>
      <c r="C22" s="378"/>
      <c r="D22" s="378"/>
      <c r="E22" s="378"/>
      <c r="F22" s="378"/>
      <c r="G22" s="378"/>
      <c r="H22" s="378"/>
      <c r="I22" s="378"/>
      <c r="J22" s="378"/>
      <c r="K22" s="378"/>
      <c r="L22" s="378"/>
      <c r="M22" s="378"/>
    </row>
    <row r="23" spans="1:13" x14ac:dyDescent="0.15">
      <c r="A23" s="379" t="s">
        <v>1211</v>
      </c>
      <c r="B23" s="379" t="s">
        <v>174</v>
      </c>
      <c r="C23" s="380">
        <v>1430</v>
      </c>
      <c r="D23" s="380">
        <v>1000</v>
      </c>
      <c r="E23" s="380">
        <f>C23-D23</f>
        <v>430</v>
      </c>
      <c r="F23" s="380"/>
      <c r="G23" s="380">
        <f>F23*D23</f>
        <v>0</v>
      </c>
      <c r="H23" s="380">
        <f>F23*E23</f>
        <v>0</v>
      </c>
      <c r="I23" s="380">
        <f>F23*C23</f>
        <v>0</v>
      </c>
      <c r="J23" s="380"/>
      <c r="K23" s="380">
        <f>J23*D23</f>
        <v>0</v>
      </c>
      <c r="L23" s="380">
        <f>J23*E23</f>
        <v>0</v>
      </c>
      <c r="M23" s="380">
        <f>J23*C23</f>
        <v>0</v>
      </c>
    </row>
    <row r="24" spans="1:13" x14ac:dyDescent="0.15">
      <c r="A24" s="379" t="s">
        <v>1212</v>
      </c>
      <c r="B24" s="379" t="s">
        <v>174</v>
      </c>
      <c r="C24" s="380">
        <v>25</v>
      </c>
      <c r="D24" s="380">
        <v>25</v>
      </c>
      <c r="E24" s="380">
        <f>C24-D24</f>
        <v>0</v>
      </c>
      <c r="F24" s="380"/>
      <c r="G24" s="380">
        <f>F24*D24</f>
        <v>0</v>
      </c>
      <c r="H24" s="380">
        <f>F24*E24</f>
        <v>0</v>
      </c>
      <c r="I24" s="380">
        <f>F24*C24</f>
        <v>0</v>
      </c>
      <c r="J24" s="380"/>
      <c r="K24" s="380">
        <f>J24*D24</f>
        <v>0</v>
      </c>
      <c r="L24" s="380">
        <f>J24*E24</f>
        <v>0</v>
      </c>
      <c r="M24" s="380">
        <f>J24*C24</f>
        <v>0</v>
      </c>
    </row>
    <row r="25" spans="1:13" x14ac:dyDescent="0.15">
      <c r="A25" s="379" t="s">
        <v>1213</v>
      </c>
      <c r="B25" s="379" t="s">
        <v>174</v>
      </c>
      <c r="C25" s="380">
        <v>150</v>
      </c>
      <c r="D25" s="380">
        <v>150</v>
      </c>
      <c r="E25" s="380">
        <f>C25-D25</f>
        <v>0</v>
      </c>
      <c r="F25" s="380"/>
      <c r="G25" s="380">
        <f>F25*D25</f>
        <v>0</v>
      </c>
      <c r="H25" s="380">
        <f>F25*E25</f>
        <v>0</v>
      </c>
      <c r="I25" s="380">
        <f>F25*C25</f>
        <v>0</v>
      </c>
      <c r="J25" s="380"/>
      <c r="K25" s="380">
        <f>J25*D25</f>
        <v>0</v>
      </c>
      <c r="L25" s="380">
        <f>J25*E25</f>
        <v>0</v>
      </c>
      <c r="M25" s="380">
        <f>J25*C25</f>
        <v>0</v>
      </c>
    </row>
    <row r="26" spans="1:13" x14ac:dyDescent="0.15">
      <c r="A26" s="379" t="s">
        <v>1214</v>
      </c>
      <c r="B26" s="379" t="s">
        <v>174</v>
      </c>
      <c r="C26" s="380">
        <v>150</v>
      </c>
      <c r="D26" s="380">
        <v>150</v>
      </c>
      <c r="E26" s="380">
        <f>C26-D26</f>
        <v>0</v>
      </c>
      <c r="F26" s="380"/>
      <c r="G26" s="380">
        <f>F26*D26</f>
        <v>0</v>
      </c>
      <c r="H26" s="380">
        <f>F26*E26</f>
        <v>0</v>
      </c>
      <c r="I26" s="380">
        <f>F26*C26</f>
        <v>0</v>
      </c>
      <c r="J26" s="380"/>
      <c r="K26" s="380">
        <f>J26*D26</f>
        <v>0</v>
      </c>
      <c r="L26" s="380">
        <f>J26*E26</f>
        <v>0</v>
      </c>
      <c r="M26" s="380">
        <f>J26*C26</f>
        <v>0</v>
      </c>
    </row>
    <row r="27" spans="1:13" x14ac:dyDescent="0.15">
      <c r="A27" s="377" t="s">
        <v>1215</v>
      </c>
      <c r="B27" s="377"/>
      <c r="C27" s="378"/>
      <c r="D27" s="378"/>
      <c r="E27" s="378"/>
      <c r="F27" s="378"/>
      <c r="G27" s="378">
        <f>SUM(G23:G26)</f>
        <v>0</v>
      </c>
      <c r="H27" s="378">
        <f>SUM(H23:H26)</f>
        <v>0</v>
      </c>
      <c r="I27" s="378">
        <f>SUM(I23:I26)</f>
        <v>0</v>
      </c>
      <c r="J27" s="378"/>
      <c r="K27" s="378">
        <f>SUM(K23:K26)</f>
        <v>0</v>
      </c>
      <c r="L27" s="378">
        <f>SUM(L23:L26)</f>
        <v>0</v>
      </c>
      <c r="M27" s="378">
        <f>SUM(M23:M26)</f>
        <v>0</v>
      </c>
    </row>
    <row r="28" spans="1:13" x14ac:dyDescent="0.15">
      <c r="A28" s="377" t="s">
        <v>1216</v>
      </c>
      <c r="B28" s="377"/>
      <c r="C28" s="378"/>
      <c r="D28" s="378"/>
      <c r="E28" s="378"/>
      <c r="F28" s="378"/>
      <c r="G28" s="378"/>
      <c r="H28" s="378"/>
      <c r="I28" s="378"/>
      <c r="J28" s="378"/>
      <c r="K28" s="378"/>
      <c r="L28" s="378"/>
      <c r="M28" s="378"/>
    </row>
    <row r="29" spans="1:13" x14ac:dyDescent="0.15">
      <c r="A29" s="379" t="s">
        <v>1217</v>
      </c>
      <c r="B29" s="379" t="s">
        <v>174</v>
      </c>
      <c r="C29" s="380">
        <v>50</v>
      </c>
      <c r="D29" s="380">
        <v>10</v>
      </c>
      <c r="E29" s="380">
        <f>C29-D29</f>
        <v>40</v>
      </c>
      <c r="F29" s="380"/>
      <c r="G29" s="380">
        <f>F29*D29</f>
        <v>0</v>
      </c>
      <c r="H29" s="380">
        <f>F29*E29</f>
        <v>0</v>
      </c>
      <c r="I29" s="380">
        <f>F29*C29</f>
        <v>0</v>
      </c>
      <c r="J29" s="380"/>
      <c r="K29" s="380">
        <f>J29*D29</f>
        <v>0</v>
      </c>
      <c r="L29" s="380">
        <f>J29*E29</f>
        <v>0</v>
      </c>
      <c r="M29" s="380">
        <f>J29*C29</f>
        <v>0</v>
      </c>
    </row>
    <row r="30" spans="1:13" x14ac:dyDescent="0.15">
      <c r="A30" s="379" t="s">
        <v>1218</v>
      </c>
      <c r="B30" s="379" t="s">
        <v>174</v>
      </c>
      <c r="C30" s="380">
        <v>50</v>
      </c>
      <c r="D30" s="380">
        <v>10</v>
      </c>
      <c r="E30" s="380">
        <f>C30-D30</f>
        <v>40</v>
      </c>
      <c r="F30" s="380"/>
      <c r="G30" s="380">
        <f>F30*D30</f>
        <v>0</v>
      </c>
      <c r="H30" s="380">
        <f>F30*E30</f>
        <v>0</v>
      </c>
      <c r="I30" s="380">
        <f>F30*C30</f>
        <v>0</v>
      </c>
      <c r="J30" s="380"/>
      <c r="K30" s="380">
        <f>J30*D30</f>
        <v>0</v>
      </c>
      <c r="L30" s="380">
        <f>J30*E30</f>
        <v>0</v>
      </c>
      <c r="M30" s="380">
        <f>J30*C30</f>
        <v>0</v>
      </c>
    </row>
    <row r="31" spans="1:13" x14ac:dyDescent="0.15">
      <c r="A31" s="379" t="s">
        <v>1219</v>
      </c>
      <c r="B31" s="379" t="s">
        <v>380</v>
      </c>
      <c r="C31" s="380">
        <v>10</v>
      </c>
      <c r="D31" s="380">
        <v>2</v>
      </c>
      <c r="E31" s="380">
        <f>C31-D31</f>
        <v>8</v>
      </c>
      <c r="F31" s="380"/>
      <c r="G31" s="380">
        <f>F31*D31</f>
        <v>0</v>
      </c>
      <c r="H31" s="380">
        <f>F31*E31</f>
        <v>0</v>
      </c>
      <c r="I31" s="380">
        <f>F31*C31</f>
        <v>0</v>
      </c>
      <c r="J31" s="380"/>
      <c r="K31" s="380">
        <f>J31*D31</f>
        <v>0</v>
      </c>
      <c r="L31" s="380">
        <f>J31*E31</f>
        <v>0</v>
      </c>
      <c r="M31" s="380">
        <f>J31*C31</f>
        <v>0</v>
      </c>
    </row>
    <row r="32" spans="1:13" x14ac:dyDescent="0.15">
      <c r="A32" s="379" t="s">
        <v>1220</v>
      </c>
      <c r="B32" s="379" t="s">
        <v>380</v>
      </c>
      <c r="C32" s="380">
        <v>5</v>
      </c>
      <c r="D32" s="380">
        <v>1</v>
      </c>
      <c r="E32" s="380">
        <f>C32-D32</f>
        <v>4</v>
      </c>
      <c r="F32" s="380"/>
      <c r="G32" s="380">
        <f>F32*D32</f>
        <v>0</v>
      </c>
      <c r="H32" s="380">
        <f>F32*E32</f>
        <v>0</v>
      </c>
      <c r="I32" s="380">
        <f>F32*C32</f>
        <v>0</v>
      </c>
      <c r="J32" s="380"/>
      <c r="K32" s="380">
        <f>J32*D32</f>
        <v>0</v>
      </c>
      <c r="L32" s="380">
        <f>J32*E32</f>
        <v>0</v>
      </c>
      <c r="M32" s="380">
        <f>J32*C32</f>
        <v>0</v>
      </c>
    </row>
    <row r="33" spans="1:13" x14ac:dyDescent="0.15">
      <c r="A33" s="377" t="s">
        <v>1221</v>
      </c>
      <c r="B33" s="377"/>
      <c r="C33" s="378"/>
      <c r="D33" s="378"/>
      <c r="E33" s="378"/>
      <c r="F33" s="378"/>
      <c r="G33" s="378">
        <f>SUM(G29:G32)</f>
        <v>0</v>
      </c>
      <c r="H33" s="378">
        <f>SUM(H29:H32)</f>
        <v>0</v>
      </c>
      <c r="I33" s="378">
        <f>SUM(I29:I32)</f>
        <v>0</v>
      </c>
      <c r="J33" s="378"/>
      <c r="K33" s="378">
        <f>SUM(K29:K32)</f>
        <v>0</v>
      </c>
      <c r="L33" s="378">
        <f>SUM(L29:L32)</f>
        <v>0</v>
      </c>
      <c r="M33" s="378">
        <f>SUM(M29:M32)</f>
        <v>0</v>
      </c>
    </row>
    <row r="34" spans="1:13" x14ac:dyDescent="0.15">
      <c r="A34" s="377" t="s">
        <v>1222</v>
      </c>
      <c r="B34" s="377"/>
      <c r="C34" s="378"/>
      <c r="D34" s="378"/>
      <c r="E34" s="378"/>
      <c r="F34" s="378"/>
      <c r="G34" s="378"/>
      <c r="H34" s="378"/>
      <c r="I34" s="378"/>
      <c r="J34" s="378"/>
      <c r="K34" s="378"/>
      <c r="L34" s="378"/>
      <c r="M34" s="378"/>
    </row>
    <row r="35" spans="1:13" x14ac:dyDescent="0.15">
      <c r="A35" s="379" t="s">
        <v>1223</v>
      </c>
      <c r="B35" s="379" t="s">
        <v>380</v>
      </c>
      <c r="C35" s="380">
        <v>20</v>
      </c>
      <c r="D35" s="380">
        <v>4</v>
      </c>
      <c r="E35" s="380">
        <f t="shared" ref="E35:E49" si="7">C35-D35</f>
        <v>16</v>
      </c>
      <c r="F35" s="380"/>
      <c r="G35" s="380">
        <f t="shared" ref="G35:G49" si="8">F35*D35</f>
        <v>0</v>
      </c>
      <c r="H35" s="380">
        <f t="shared" ref="H35:H49" si="9">F35*E35</f>
        <v>0</v>
      </c>
      <c r="I35" s="380">
        <f t="shared" ref="I35:I49" si="10">F35*C35</f>
        <v>0</v>
      </c>
      <c r="J35" s="380"/>
      <c r="K35" s="380">
        <f t="shared" ref="K35:K49" si="11">J35*D35</f>
        <v>0</v>
      </c>
      <c r="L35" s="380">
        <f t="shared" ref="L35:L49" si="12">J35*E35</f>
        <v>0</v>
      </c>
      <c r="M35" s="380">
        <f t="shared" ref="M35:M49" si="13">J35*C35</f>
        <v>0</v>
      </c>
    </row>
    <row r="36" spans="1:13" x14ac:dyDescent="0.15">
      <c r="A36" s="379" t="s">
        <v>1224</v>
      </c>
      <c r="B36" s="379" t="s">
        <v>380</v>
      </c>
      <c r="C36" s="380">
        <v>1</v>
      </c>
      <c r="D36" s="380">
        <v>1</v>
      </c>
      <c r="E36" s="380">
        <f t="shared" si="7"/>
        <v>0</v>
      </c>
      <c r="F36" s="380"/>
      <c r="G36" s="380">
        <f t="shared" si="8"/>
        <v>0</v>
      </c>
      <c r="H36" s="380">
        <f t="shared" si="9"/>
        <v>0</v>
      </c>
      <c r="I36" s="380">
        <f t="shared" si="10"/>
        <v>0</v>
      </c>
      <c r="J36" s="380"/>
      <c r="K36" s="380">
        <f t="shared" si="11"/>
        <v>0</v>
      </c>
      <c r="L36" s="380">
        <f t="shared" si="12"/>
        <v>0</v>
      </c>
      <c r="M36" s="380">
        <f t="shared" si="13"/>
        <v>0</v>
      </c>
    </row>
    <row r="37" spans="1:13" x14ac:dyDescent="0.15">
      <c r="A37" s="379" t="s">
        <v>1225</v>
      </c>
      <c r="B37" s="379" t="s">
        <v>380</v>
      </c>
      <c r="C37" s="380">
        <f>C35*2</f>
        <v>40</v>
      </c>
      <c r="D37" s="380">
        <v>8</v>
      </c>
      <c r="E37" s="380">
        <f t="shared" si="7"/>
        <v>32</v>
      </c>
      <c r="F37" s="380"/>
      <c r="G37" s="380">
        <f t="shared" si="8"/>
        <v>0</v>
      </c>
      <c r="H37" s="380">
        <f t="shared" si="9"/>
        <v>0</v>
      </c>
      <c r="I37" s="380">
        <f t="shared" si="10"/>
        <v>0</v>
      </c>
      <c r="J37" s="380"/>
      <c r="K37" s="380">
        <f t="shared" si="11"/>
        <v>0</v>
      </c>
      <c r="L37" s="380">
        <f t="shared" si="12"/>
        <v>0</v>
      </c>
      <c r="M37" s="380">
        <f t="shared" si="13"/>
        <v>0</v>
      </c>
    </row>
    <row r="38" spans="1:13" x14ac:dyDescent="0.15">
      <c r="A38" s="379" t="s">
        <v>1226</v>
      </c>
      <c r="B38" s="379" t="s">
        <v>380</v>
      </c>
      <c r="C38" s="380">
        <f>C36*2</f>
        <v>2</v>
      </c>
      <c r="D38" s="380">
        <v>2</v>
      </c>
      <c r="E38" s="380">
        <f t="shared" si="7"/>
        <v>0</v>
      </c>
      <c r="F38" s="380"/>
      <c r="G38" s="380">
        <f t="shared" si="8"/>
        <v>0</v>
      </c>
      <c r="H38" s="380">
        <f t="shared" si="9"/>
        <v>0</v>
      </c>
      <c r="I38" s="380">
        <f t="shared" si="10"/>
        <v>0</v>
      </c>
      <c r="J38" s="380"/>
      <c r="K38" s="380">
        <f t="shared" si="11"/>
        <v>0</v>
      </c>
      <c r="L38" s="380">
        <f t="shared" si="12"/>
        <v>0</v>
      </c>
      <c r="M38" s="380">
        <f t="shared" si="13"/>
        <v>0</v>
      </c>
    </row>
    <row r="39" spans="1:13" x14ac:dyDescent="0.15">
      <c r="A39" s="379" t="s">
        <v>1227</v>
      </c>
      <c r="B39" s="379" t="s">
        <v>380</v>
      </c>
      <c r="C39" s="380">
        <f>C37</f>
        <v>40</v>
      </c>
      <c r="D39" s="380">
        <v>8</v>
      </c>
      <c r="E39" s="380">
        <f t="shared" si="7"/>
        <v>32</v>
      </c>
      <c r="F39" s="380"/>
      <c r="G39" s="380">
        <f t="shared" si="8"/>
        <v>0</v>
      </c>
      <c r="H39" s="380">
        <f t="shared" si="9"/>
        <v>0</v>
      </c>
      <c r="I39" s="380">
        <f t="shared" si="10"/>
        <v>0</v>
      </c>
      <c r="J39" s="380"/>
      <c r="K39" s="380">
        <f t="shared" si="11"/>
        <v>0</v>
      </c>
      <c r="L39" s="380">
        <f t="shared" si="12"/>
        <v>0</v>
      </c>
      <c r="M39" s="380">
        <f t="shared" si="13"/>
        <v>0</v>
      </c>
    </row>
    <row r="40" spans="1:13" x14ac:dyDescent="0.15">
      <c r="A40" s="379" t="s">
        <v>1228</v>
      </c>
      <c r="B40" s="379" t="s">
        <v>380</v>
      </c>
      <c r="C40" s="380">
        <f>C38</f>
        <v>2</v>
      </c>
      <c r="D40" s="380">
        <v>2</v>
      </c>
      <c r="E40" s="380">
        <f t="shared" si="7"/>
        <v>0</v>
      </c>
      <c r="F40" s="380"/>
      <c r="G40" s="380">
        <f t="shared" si="8"/>
        <v>0</v>
      </c>
      <c r="H40" s="380">
        <f t="shared" si="9"/>
        <v>0</v>
      </c>
      <c r="I40" s="380">
        <f t="shared" si="10"/>
        <v>0</v>
      </c>
      <c r="J40" s="380"/>
      <c r="K40" s="380">
        <f t="shared" si="11"/>
        <v>0</v>
      </c>
      <c r="L40" s="380">
        <f t="shared" si="12"/>
        <v>0</v>
      </c>
      <c r="M40" s="380">
        <f t="shared" si="13"/>
        <v>0</v>
      </c>
    </row>
    <row r="41" spans="1:13" x14ac:dyDescent="0.15">
      <c r="A41" s="379" t="s">
        <v>1229</v>
      </c>
      <c r="B41" s="379" t="s">
        <v>380</v>
      </c>
      <c r="C41" s="380">
        <f>C35</f>
        <v>20</v>
      </c>
      <c r="D41" s="380">
        <v>4</v>
      </c>
      <c r="E41" s="380">
        <f t="shared" si="7"/>
        <v>16</v>
      </c>
      <c r="F41" s="380"/>
      <c r="G41" s="380">
        <f t="shared" si="8"/>
        <v>0</v>
      </c>
      <c r="H41" s="380">
        <f t="shared" si="9"/>
        <v>0</v>
      </c>
      <c r="I41" s="380">
        <f t="shared" si="10"/>
        <v>0</v>
      </c>
      <c r="J41" s="380"/>
      <c r="K41" s="380">
        <f t="shared" si="11"/>
        <v>0</v>
      </c>
      <c r="L41" s="380">
        <f t="shared" si="12"/>
        <v>0</v>
      </c>
      <c r="M41" s="380">
        <f t="shared" si="13"/>
        <v>0</v>
      </c>
    </row>
    <row r="42" spans="1:13" x14ac:dyDescent="0.15">
      <c r="A42" s="379" t="s">
        <v>1230</v>
      </c>
      <c r="B42" s="379" t="s">
        <v>380</v>
      </c>
      <c r="C42" s="380">
        <f>C35</f>
        <v>20</v>
      </c>
      <c r="D42" s="380">
        <v>4</v>
      </c>
      <c r="E42" s="380">
        <f t="shared" si="7"/>
        <v>16</v>
      </c>
      <c r="F42" s="380"/>
      <c r="G42" s="380">
        <f t="shared" si="8"/>
        <v>0</v>
      </c>
      <c r="H42" s="380">
        <f t="shared" si="9"/>
        <v>0</v>
      </c>
      <c r="I42" s="380">
        <f t="shared" si="10"/>
        <v>0</v>
      </c>
      <c r="J42" s="380"/>
      <c r="K42" s="380">
        <f t="shared" si="11"/>
        <v>0</v>
      </c>
      <c r="L42" s="380">
        <f t="shared" si="12"/>
        <v>0</v>
      </c>
      <c r="M42" s="380">
        <f t="shared" si="13"/>
        <v>0</v>
      </c>
    </row>
    <row r="43" spans="1:13" x14ac:dyDescent="0.15">
      <c r="A43" s="379" t="s">
        <v>1231</v>
      </c>
      <c r="B43" s="379" t="s">
        <v>380</v>
      </c>
      <c r="C43" s="380">
        <v>1</v>
      </c>
      <c r="D43" s="380">
        <v>1</v>
      </c>
      <c r="E43" s="380">
        <f t="shared" si="7"/>
        <v>0</v>
      </c>
      <c r="F43" s="380"/>
      <c r="G43" s="380">
        <f t="shared" si="8"/>
        <v>0</v>
      </c>
      <c r="H43" s="380">
        <f t="shared" si="9"/>
        <v>0</v>
      </c>
      <c r="I43" s="380">
        <f t="shared" si="10"/>
        <v>0</v>
      </c>
      <c r="J43" s="380"/>
      <c r="K43" s="380">
        <f t="shared" si="11"/>
        <v>0</v>
      </c>
      <c r="L43" s="380">
        <f t="shared" si="12"/>
        <v>0</v>
      </c>
      <c r="M43" s="380">
        <f t="shared" si="13"/>
        <v>0</v>
      </c>
    </row>
    <row r="44" spans="1:13" x14ac:dyDescent="0.15">
      <c r="A44" s="379" t="s">
        <v>1232</v>
      </c>
      <c r="B44" s="379" t="s">
        <v>380</v>
      </c>
      <c r="C44" s="380">
        <v>1</v>
      </c>
      <c r="D44" s="380">
        <v>1</v>
      </c>
      <c r="E44" s="380">
        <f t="shared" si="7"/>
        <v>0</v>
      </c>
      <c r="F44" s="380"/>
      <c r="G44" s="380">
        <f t="shared" si="8"/>
        <v>0</v>
      </c>
      <c r="H44" s="380">
        <f t="shared" si="9"/>
        <v>0</v>
      </c>
      <c r="I44" s="380">
        <f t="shared" si="10"/>
        <v>0</v>
      </c>
      <c r="J44" s="380"/>
      <c r="K44" s="380">
        <f t="shared" si="11"/>
        <v>0</v>
      </c>
      <c r="L44" s="380">
        <f t="shared" si="12"/>
        <v>0</v>
      </c>
      <c r="M44" s="380">
        <f t="shared" si="13"/>
        <v>0</v>
      </c>
    </row>
    <row r="45" spans="1:13" x14ac:dyDescent="0.15">
      <c r="A45" s="379" t="s">
        <v>1233</v>
      </c>
      <c r="B45" s="379" t="s">
        <v>380</v>
      </c>
      <c r="C45" s="380">
        <v>1</v>
      </c>
      <c r="D45" s="380">
        <v>1</v>
      </c>
      <c r="E45" s="380">
        <f t="shared" si="7"/>
        <v>0</v>
      </c>
      <c r="F45" s="380"/>
      <c r="G45" s="380">
        <f t="shared" si="8"/>
        <v>0</v>
      </c>
      <c r="H45" s="380">
        <f t="shared" si="9"/>
        <v>0</v>
      </c>
      <c r="I45" s="380">
        <f t="shared" si="10"/>
        <v>0</v>
      </c>
      <c r="J45" s="380"/>
      <c r="K45" s="380">
        <f t="shared" si="11"/>
        <v>0</v>
      </c>
      <c r="L45" s="380">
        <f t="shared" si="12"/>
        <v>0</v>
      </c>
      <c r="M45" s="380">
        <f t="shared" si="13"/>
        <v>0</v>
      </c>
    </row>
    <row r="46" spans="1:13" x14ac:dyDescent="0.15">
      <c r="A46" s="379" t="s">
        <v>1234</v>
      </c>
      <c r="B46" s="379" t="s">
        <v>380</v>
      </c>
      <c r="C46" s="380">
        <v>1</v>
      </c>
      <c r="D46" s="380">
        <v>0.25</v>
      </c>
      <c r="E46" s="380">
        <f t="shared" si="7"/>
        <v>0.75</v>
      </c>
      <c r="F46" s="380"/>
      <c r="G46" s="380">
        <f t="shared" si="8"/>
        <v>0</v>
      </c>
      <c r="H46" s="380">
        <f t="shared" si="9"/>
        <v>0</v>
      </c>
      <c r="I46" s="380">
        <f t="shared" si="10"/>
        <v>0</v>
      </c>
      <c r="J46" s="380"/>
      <c r="K46" s="380">
        <f t="shared" si="11"/>
        <v>0</v>
      </c>
      <c r="L46" s="380">
        <f t="shared" si="12"/>
        <v>0</v>
      </c>
      <c r="M46" s="380">
        <f t="shared" si="13"/>
        <v>0</v>
      </c>
    </row>
    <row r="47" spans="1:13" x14ac:dyDescent="0.15">
      <c r="A47" s="379" t="s">
        <v>1235</v>
      </c>
      <c r="B47" s="379" t="s">
        <v>380</v>
      </c>
      <c r="C47" s="380">
        <v>1</v>
      </c>
      <c r="D47" s="380">
        <v>0.25</v>
      </c>
      <c r="E47" s="380">
        <f t="shared" si="7"/>
        <v>0.75</v>
      </c>
      <c r="F47" s="380"/>
      <c r="G47" s="380">
        <f t="shared" si="8"/>
        <v>0</v>
      </c>
      <c r="H47" s="380">
        <f t="shared" si="9"/>
        <v>0</v>
      </c>
      <c r="I47" s="380">
        <f t="shared" si="10"/>
        <v>0</v>
      </c>
      <c r="J47" s="380"/>
      <c r="K47" s="380">
        <f t="shared" si="11"/>
        <v>0</v>
      </c>
      <c r="L47" s="380">
        <f t="shared" si="12"/>
        <v>0</v>
      </c>
      <c r="M47" s="380">
        <f t="shared" si="13"/>
        <v>0</v>
      </c>
    </row>
    <row r="48" spans="1:13" x14ac:dyDescent="0.15">
      <c r="A48" s="379" t="s">
        <v>1236</v>
      </c>
      <c r="B48" s="379" t="s">
        <v>380</v>
      </c>
      <c r="C48" s="380">
        <v>1</v>
      </c>
      <c r="D48" s="380">
        <v>0.25</v>
      </c>
      <c r="E48" s="380">
        <f t="shared" si="7"/>
        <v>0.75</v>
      </c>
      <c r="F48" s="380"/>
      <c r="G48" s="380">
        <f t="shared" si="8"/>
        <v>0</v>
      </c>
      <c r="H48" s="380">
        <f t="shared" si="9"/>
        <v>0</v>
      </c>
      <c r="I48" s="380">
        <f t="shared" si="10"/>
        <v>0</v>
      </c>
      <c r="J48" s="380"/>
      <c r="K48" s="380">
        <f t="shared" si="11"/>
        <v>0</v>
      </c>
      <c r="L48" s="380">
        <f t="shared" si="12"/>
        <v>0</v>
      </c>
      <c r="M48" s="380">
        <f t="shared" si="13"/>
        <v>0</v>
      </c>
    </row>
    <row r="49" spans="1:13" x14ac:dyDescent="0.15">
      <c r="A49" s="379" t="s">
        <v>1237</v>
      </c>
      <c r="B49" s="379" t="s">
        <v>380</v>
      </c>
      <c r="C49" s="380">
        <v>1</v>
      </c>
      <c r="D49" s="380">
        <v>0.25</v>
      </c>
      <c r="E49" s="380">
        <f t="shared" si="7"/>
        <v>0.75</v>
      </c>
      <c r="F49" s="380"/>
      <c r="G49" s="380">
        <f t="shared" si="8"/>
        <v>0</v>
      </c>
      <c r="H49" s="380">
        <f t="shared" si="9"/>
        <v>0</v>
      </c>
      <c r="I49" s="380">
        <f t="shared" si="10"/>
        <v>0</v>
      </c>
      <c r="J49" s="380"/>
      <c r="K49" s="380">
        <f t="shared" si="11"/>
        <v>0</v>
      </c>
      <c r="L49" s="380">
        <f t="shared" si="12"/>
        <v>0</v>
      </c>
      <c r="M49" s="380">
        <f t="shared" si="13"/>
        <v>0</v>
      </c>
    </row>
    <row r="50" spans="1:13" x14ac:dyDescent="0.15">
      <c r="A50" s="377" t="s">
        <v>1238</v>
      </c>
      <c r="B50" s="377"/>
      <c r="C50" s="378"/>
      <c r="D50" s="378"/>
      <c r="E50" s="378"/>
      <c r="F50" s="378"/>
      <c r="G50" s="378">
        <f>SUM(G35:G49)</f>
        <v>0</v>
      </c>
      <c r="H50" s="378">
        <f>SUM(H35:H49)</f>
        <v>0</v>
      </c>
      <c r="I50" s="378">
        <f>SUM(I35:I49)</f>
        <v>0</v>
      </c>
      <c r="J50" s="378"/>
      <c r="K50" s="378">
        <f>SUM(K35:K49)</f>
        <v>0</v>
      </c>
      <c r="L50" s="378">
        <f>SUM(L35:L49)</f>
        <v>0</v>
      </c>
      <c r="M50" s="378">
        <f>SUM(M35:M49)</f>
        <v>0</v>
      </c>
    </row>
    <row r="51" spans="1:13" ht="14" x14ac:dyDescent="0.15">
      <c r="A51" s="375" t="s">
        <v>1239</v>
      </c>
      <c r="B51" s="375"/>
      <c r="C51" s="376"/>
      <c r="D51" s="376"/>
      <c r="E51" s="376"/>
      <c r="F51" s="376"/>
      <c r="G51" s="376">
        <f>SUM(G50,G33,G27,G21,G16)</f>
        <v>0</v>
      </c>
      <c r="H51" s="376">
        <f>SUM(H50,H33,H27,H21,H16)</f>
        <v>0</v>
      </c>
      <c r="I51" s="376">
        <f>SUM(I50,I33,I27,I21,I16)</f>
        <v>0</v>
      </c>
      <c r="J51" s="376"/>
      <c r="K51" s="376">
        <f>SUM(K50,K33,K27,K21,K16)</f>
        <v>0</v>
      </c>
      <c r="L51" s="376">
        <f>SUM(L50,L33,L27,L21,L16)</f>
        <v>0</v>
      </c>
      <c r="M51" s="376">
        <f>SUM(M50,M33,M27,M21,M16)</f>
        <v>0</v>
      </c>
    </row>
    <row r="52" spans="1:13" ht="14" x14ac:dyDescent="0.15">
      <c r="A52" s="474" t="s">
        <v>1240</v>
      </c>
      <c r="B52" s="474"/>
      <c r="C52" s="475"/>
      <c r="D52" s="475"/>
      <c r="E52" s="475"/>
      <c r="F52" s="475"/>
      <c r="G52" s="475"/>
      <c r="H52" s="475"/>
      <c r="I52" s="475"/>
      <c r="J52" s="475"/>
      <c r="K52" s="475"/>
      <c r="L52" s="475"/>
      <c r="M52" s="475"/>
    </row>
    <row r="53" spans="1:13" x14ac:dyDescent="0.15">
      <c r="A53" s="476" t="s">
        <v>1241</v>
      </c>
      <c r="B53" s="476"/>
      <c r="C53" s="477"/>
      <c r="D53" s="477"/>
      <c r="E53" s="477"/>
      <c r="F53" s="477"/>
      <c r="G53" s="477"/>
      <c r="H53" s="477"/>
      <c r="I53" s="477"/>
      <c r="J53" s="477"/>
      <c r="K53" s="477"/>
      <c r="L53" s="477"/>
      <c r="M53" s="477"/>
    </row>
    <row r="54" spans="1:13" ht="84" x14ac:dyDescent="0.15">
      <c r="A54" s="478" t="s">
        <v>1242</v>
      </c>
      <c r="B54" s="479" t="s">
        <v>380</v>
      </c>
      <c r="C54" s="480">
        <v>1</v>
      </c>
      <c r="D54" s="480">
        <v>1</v>
      </c>
      <c r="E54" s="380">
        <f t="shared" ref="E54:E63" si="14">C54-D54</f>
        <v>0</v>
      </c>
      <c r="F54" s="480"/>
      <c r="G54" s="380">
        <f t="shared" ref="G54:G63" si="15">F54*D54</f>
        <v>0</v>
      </c>
      <c r="H54" s="380">
        <f t="shared" ref="H54:H63" si="16">F54*E54</f>
        <v>0</v>
      </c>
      <c r="I54" s="480">
        <f>F54*C54</f>
        <v>0</v>
      </c>
      <c r="J54" s="480"/>
      <c r="K54" s="380">
        <f t="shared" ref="K54:K63" si="17">J54*D54</f>
        <v>0</v>
      </c>
      <c r="L54" s="380">
        <f t="shared" ref="L54:L63" si="18">J54*E54</f>
        <v>0</v>
      </c>
      <c r="M54" s="480">
        <f>J54*C54</f>
        <v>0</v>
      </c>
    </row>
    <row r="55" spans="1:13" ht="24" x14ac:dyDescent="0.15">
      <c r="A55" s="479" t="s">
        <v>1243</v>
      </c>
      <c r="B55" s="479" t="s">
        <v>380</v>
      </c>
      <c r="C55" s="480">
        <v>1</v>
      </c>
      <c r="D55" s="480">
        <v>1</v>
      </c>
      <c r="E55" s="380">
        <f t="shared" si="14"/>
        <v>0</v>
      </c>
      <c r="F55" s="480"/>
      <c r="G55" s="380">
        <f t="shared" si="15"/>
        <v>0</v>
      </c>
      <c r="H55" s="380">
        <f t="shared" si="16"/>
        <v>0</v>
      </c>
      <c r="I55" s="480">
        <f>F55*C55</f>
        <v>0</v>
      </c>
      <c r="J55" s="480"/>
      <c r="K55" s="380">
        <f t="shared" si="17"/>
        <v>0</v>
      </c>
      <c r="L55" s="380">
        <f t="shared" si="18"/>
        <v>0</v>
      </c>
      <c r="M55" s="480">
        <f>J55*C55</f>
        <v>0</v>
      </c>
    </row>
    <row r="56" spans="1:13" x14ac:dyDescent="0.15">
      <c r="A56" s="479" t="s">
        <v>1244</v>
      </c>
      <c r="B56" s="479" t="s">
        <v>380</v>
      </c>
      <c r="C56" s="480">
        <v>2</v>
      </c>
      <c r="D56" s="480">
        <v>2</v>
      </c>
      <c r="E56" s="380">
        <f t="shared" si="14"/>
        <v>0</v>
      </c>
      <c r="F56" s="480"/>
      <c r="G56" s="380">
        <f t="shared" si="15"/>
        <v>0</v>
      </c>
      <c r="H56" s="380">
        <f t="shared" si="16"/>
        <v>0</v>
      </c>
      <c r="I56" s="480">
        <f>F56*C56</f>
        <v>0</v>
      </c>
      <c r="J56" s="480"/>
      <c r="K56" s="380">
        <f t="shared" si="17"/>
        <v>0</v>
      </c>
      <c r="L56" s="380">
        <f t="shared" si="18"/>
        <v>0</v>
      </c>
      <c r="M56" s="480">
        <f>J56*C56</f>
        <v>0</v>
      </c>
    </row>
    <row r="57" spans="1:13" ht="24" x14ac:dyDescent="0.15">
      <c r="A57" s="478" t="s">
        <v>1245</v>
      </c>
      <c r="B57" s="479" t="s">
        <v>380</v>
      </c>
      <c r="C57" s="480">
        <v>1</v>
      </c>
      <c r="D57" s="480">
        <v>1</v>
      </c>
      <c r="E57" s="380">
        <f t="shared" si="14"/>
        <v>0</v>
      </c>
      <c r="F57" s="480"/>
      <c r="G57" s="380">
        <f t="shared" si="15"/>
        <v>0</v>
      </c>
      <c r="H57" s="380">
        <f t="shared" si="16"/>
        <v>0</v>
      </c>
      <c r="I57" s="480">
        <f t="shared" ref="I57:I62" si="19">F57*C57</f>
        <v>0</v>
      </c>
      <c r="J57" s="480"/>
      <c r="K57" s="380">
        <f t="shared" si="17"/>
        <v>0</v>
      </c>
      <c r="L57" s="380">
        <f t="shared" si="18"/>
        <v>0</v>
      </c>
      <c r="M57" s="480">
        <f t="shared" ref="M57:M62" si="20">J57*C57</f>
        <v>0</v>
      </c>
    </row>
    <row r="58" spans="1:13" x14ac:dyDescent="0.15">
      <c r="A58" s="478" t="s">
        <v>1246</v>
      </c>
      <c r="B58" s="479" t="s">
        <v>380</v>
      </c>
      <c r="C58" s="480">
        <v>1</v>
      </c>
      <c r="D58" s="480">
        <v>1</v>
      </c>
      <c r="E58" s="380">
        <f t="shared" si="14"/>
        <v>0</v>
      </c>
      <c r="F58" s="480"/>
      <c r="G58" s="380">
        <f t="shared" si="15"/>
        <v>0</v>
      </c>
      <c r="H58" s="380">
        <f t="shared" si="16"/>
        <v>0</v>
      </c>
      <c r="I58" s="480">
        <f t="shared" si="19"/>
        <v>0</v>
      </c>
      <c r="J58" s="480"/>
      <c r="K58" s="380">
        <f t="shared" si="17"/>
        <v>0</v>
      </c>
      <c r="L58" s="380">
        <f t="shared" si="18"/>
        <v>0</v>
      </c>
      <c r="M58" s="480">
        <f t="shared" si="20"/>
        <v>0</v>
      </c>
    </row>
    <row r="59" spans="1:13" ht="72" x14ac:dyDescent="0.15">
      <c r="A59" s="479" t="s">
        <v>1247</v>
      </c>
      <c r="B59" s="479" t="s">
        <v>380</v>
      </c>
      <c r="C59" s="480">
        <v>3</v>
      </c>
      <c r="D59" s="480">
        <v>3</v>
      </c>
      <c r="E59" s="380">
        <f t="shared" si="14"/>
        <v>0</v>
      </c>
      <c r="F59" s="480"/>
      <c r="G59" s="380">
        <f t="shared" si="15"/>
        <v>0</v>
      </c>
      <c r="H59" s="380">
        <f t="shared" si="16"/>
        <v>0</v>
      </c>
      <c r="I59" s="480">
        <f t="shared" si="19"/>
        <v>0</v>
      </c>
      <c r="J59" s="480"/>
      <c r="K59" s="380">
        <f t="shared" si="17"/>
        <v>0</v>
      </c>
      <c r="L59" s="380">
        <f t="shared" si="18"/>
        <v>0</v>
      </c>
      <c r="M59" s="480">
        <f t="shared" si="20"/>
        <v>0</v>
      </c>
    </row>
    <row r="60" spans="1:13" ht="24" x14ac:dyDescent="0.15">
      <c r="A60" s="479" t="s">
        <v>1248</v>
      </c>
      <c r="B60" s="479" t="s">
        <v>380</v>
      </c>
      <c r="C60" s="480">
        <v>3</v>
      </c>
      <c r="D60" s="480">
        <v>3</v>
      </c>
      <c r="E60" s="380">
        <f t="shared" si="14"/>
        <v>0</v>
      </c>
      <c r="F60" s="480"/>
      <c r="G60" s="380">
        <f t="shared" si="15"/>
        <v>0</v>
      </c>
      <c r="H60" s="380">
        <f t="shared" si="16"/>
        <v>0</v>
      </c>
      <c r="I60" s="480">
        <f t="shared" si="19"/>
        <v>0</v>
      </c>
      <c r="J60" s="480"/>
      <c r="K60" s="380">
        <f t="shared" si="17"/>
        <v>0</v>
      </c>
      <c r="L60" s="380">
        <f t="shared" si="18"/>
        <v>0</v>
      </c>
      <c r="M60" s="480">
        <f t="shared" si="20"/>
        <v>0</v>
      </c>
    </row>
    <row r="61" spans="1:13" ht="24" x14ac:dyDescent="0.15">
      <c r="A61" s="479" t="s">
        <v>1243</v>
      </c>
      <c r="B61" s="479" t="s">
        <v>380</v>
      </c>
      <c r="C61" s="480">
        <v>3</v>
      </c>
      <c r="D61" s="480">
        <v>3</v>
      </c>
      <c r="E61" s="380">
        <f t="shared" si="14"/>
        <v>0</v>
      </c>
      <c r="F61" s="480"/>
      <c r="G61" s="380">
        <f t="shared" si="15"/>
        <v>0</v>
      </c>
      <c r="H61" s="380">
        <f t="shared" si="16"/>
        <v>0</v>
      </c>
      <c r="I61" s="480">
        <f t="shared" si="19"/>
        <v>0</v>
      </c>
      <c r="J61" s="480"/>
      <c r="K61" s="380">
        <f t="shared" si="17"/>
        <v>0</v>
      </c>
      <c r="L61" s="380">
        <f t="shared" si="18"/>
        <v>0</v>
      </c>
      <c r="M61" s="480">
        <f t="shared" si="20"/>
        <v>0</v>
      </c>
    </row>
    <row r="62" spans="1:13" x14ac:dyDescent="0.15">
      <c r="A62" s="479" t="s">
        <v>1249</v>
      </c>
      <c r="B62" s="479" t="s">
        <v>380</v>
      </c>
      <c r="C62" s="480">
        <v>1</v>
      </c>
      <c r="D62" s="480">
        <v>1</v>
      </c>
      <c r="E62" s="380">
        <f t="shared" si="14"/>
        <v>0</v>
      </c>
      <c r="F62" s="480"/>
      <c r="G62" s="380">
        <f t="shared" si="15"/>
        <v>0</v>
      </c>
      <c r="H62" s="380">
        <f t="shared" si="16"/>
        <v>0</v>
      </c>
      <c r="I62" s="480">
        <f t="shared" si="19"/>
        <v>0</v>
      </c>
      <c r="J62" s="480"/>
      <c r="K62" s="380">
        <f t="shared" si="17"/>
        <v>0</v>
      </c>
      <c r="L62" s="380">
        <f t="shared" si="18"/>
        <v>0</v>
      </c>
      <c r="M62" s="480">
        <f t="shared" si="20"/>
        <v>0</v>
      </c>
    </row>
    <row r="63" spans="1:13" x14ac:dyDescent="0.15">
      <c r="A63" s="479" t="s">
        <v>1250</v>
      </c>
      <c r="B63" s="479" t="s">
        <v>380</v>
      </c>
      <c r="C63" s="480">
        <v>1</v>
      </c>
      <c r="D63" s="480">
        <v>1</v>
      </c>
      <c r="E63" s="380">
        <f t="shared" si="14"/>
        <v>0</v>
      </c>
      <c r="F63" s="480"/>
      <c r="G63" s="380">
        <f t="shared" si="15"/>
        <v>0</v>
      </c>
      <c r="H63" s="380">
        <f t="shared" si="16"/>
        <v>0</v>
      </c>
      <c r="I63" s="480">
        <f>F63*C63</f>
        <v>0</v>
      </c>
      <c r="J63" s="480"/>
      <c r="K63" s="380">
        <f t="shared" si="17"/>
        <v>0</v>
      </c>
      <c r="L63" s="380">
        <f t="shared" si="18"/>
        <v>0</v>
      </c>
      <c r="M63" s="480">
        <f>J63*C63</f>
        <v>0</v>
      </c>
    </row>
    <row r="64" spans="1:13" x14ac:dyDescent="0.15">
      <c r="A64" s="476" t="s">
        <v>1251</v>
      </c>
      <c r="B64" s="476"/>
      <c r="C64" s="477"/>
      <c r="D64" s="477"/>
      <c r="E64" s="477"/>
      <c r="F64" s="477"/>
      <c r="G64" s="477">
        <f>SUM(G54:G63)</f>
        <v>0</v>
      </c>
      <c r="H64" s="477">
        <f>SUM(H54:H63)</f>
        <v>0</v>
      </c>
      <c r="I64" s="477">
        <f>SUM(I54:I63)</f>
        <v>0</v>
      </c>
      <c r="J64" s="477"/>
      <c r="K64" s="477">
        <f>SUM(K54:K63)</f>
        <v>0</v>
      </c>
      <c r="L64" s="477">
        <f>SUM(L54:L63)</f>
        <v>0</v>
      </c>
      <c r="M64" s="477">
        <f>SUM(M54:M63)</f>
        <v>0</v>
      </c>
    </row>
    <row r="65" spans="1:13" x14ac:dyDescent="0.15">
      <c r="A65" s="476" t="s">
        <v>1252</v>
      </c>
      <c r="B65" s="476"/>
      <c r="C65" s="477"/>
      <c r="D65" s="477"/>
      <c r="E65" s="477"/>
      <c r="F65" s="477"/>
      <c r="G65" s="477"/>
      <c r="H65" s="477"/>
      <c r="I65" s="477"/>
      <c r="J65" s="477"/>
      <c r="K65" s="477"/>
      <c r="L65" s="477"/>
      <c r="M65" s="477"/>
    </row>
    <row r="66" spans="1:13" ht="36" x14ac:dyDescent="0.15">
      <c r="A66" s="479" t="s">
        <v>1253</v>
      </c>
      <c r="B66" s="479" t="s">
        <v>380</v>
      </c>
      <c r="C66" s="480">
        <v>138</v>
      </c>
      <c r="D66" s="480">
        <v>94</v>
      </c>
      <c r="E66" s="380">
        <f t="shared" ref="E66:E79" si="21">C66-D66</f>
        <v>44</v>
      </c>
      <c r="F66" s="480"/>
      <c r="G66" s="380">
        <f t="shared" ref="G66:G79" si="22">F66*D66</f>
        <v>0</v>
      </c>
      <c r="H66" s="380">
        <f t="shared" ref="H66:H79" si="23">F66*E66</f>
        <v>0</v>
      </c>
      <c r="I66" s="480">
        <f t="shared" ref="I66:I79" si="24">F66*C66</f>
        <v>0</v>
      </c>
      <c r="J66" s="480"/>
      <c r="K66" s="380">
        <f t="shared" ref="K66:K79" si="25">J66*D66</f>
        <v>0</v>
      </c>
      <c r="L66" s="380">
        <f t="shared" ref="L66:L79" si="26">J66*E66</f>
        <v>0</v>
      </c>
      <c r="M66" s="480">
        <f t="shared" ref="M66:M79" si="27">J66*C66</f>
        <v>0</v>
      </c>
    </row>
    <row r="67" spans="1:13" x14ac:dyDescent="0.15">
      <c r="A67" s="479" t="s">
        <v>1254</v>
      </c>
      <c r="B67" s="479" t="s">
        <v>380</v>
      </c>
      <c r="C67" s="480">
        <v>123</v>
      </c>
      <c r="D67" s="480">
        <v>82</v>
      </c>
      <c r="E67" s="380">
        <f t="shared" si="21"/>
        <v>41</v>
      </c>
      <c r="F67" s="480"/>
      <c r="G67" s="380">
        <f t="shared" si="22"/>
        <v>0</v>
      </c>
      <c r="H67" s="380">
        <f t="shared" si="23"/>
        <v>0</v>
      </c>
      <c r="I67" s="480">
        <f t="shared" si="24"/>
        <v>0</v>
      </c>
      <c r="J67" s="480"/>
      <c r="K67" s="380">
        <f t="shared" si="25"/>
        <v>0</v>
      </c>
      <c r="L67" s="380">
        <f t="shared" si="26"/>
        <v>0</v>
      </c>
      <c r="M67" s="480">
        <f t="shared" si="27"/>
        <v>0</v>
      </c>
    </row>
    <row r="68" spans="1:13" x14ac:dyDescent="0.15">
      <c r="A68" s="479" t="s">
        <v>1255</v>
      </c>
      <c r="B68" s="479" t="s">
        <v>380</v>
      </c>
      <c r="C68" s="480">
        <v>15</v>
      </c>
      <c r="D68" s="480">
        <v>12</v>
      </c>
      <c r="E68" s="380">
        <f t="shared" si="21"/>
        <v>3</v>
      </c>
      <c r="F68" s="480"/>
      <c r="G68" s="380">
        <f t="shared" si="22"/>
        <v>0</v>
      </c>
      <c r="H68" s="380">
        <f t="shared" si="23"/>
        <v>0</v>
      </c>
      <c r="I68" s="480">
        <f t="shared" si="24"/>
        <v>0</v>
      </c>
      <c r="J68" s="480"/>
      <c r="K68" s="380">
        <f t="shared" si="25"/>
        <v>0</v>
      </c>
      <c r="L68" s="380">
        <f t="shared" si="26"/>
        <v>0</v>
      </c>
      <c r="M68" s="480">
        <f t="shared" si="27"/>
        <v>0</v>
      </c>
    </row>
    <row r="69" spans="1:13" ht="24" x14ac:dyDescent="0.15">
      <c r="A69" s="479" t="s">
        <v>1256</v>
      </c>
      <c r="B69" s="479" t="s">
        <v>380</v>
      </c>
      <c r="C69" s="480">
        <v>7</v>
      </c>
      <c r="D69" s="480">
        <v>7</v>
      </c>
      <c r="E69" s="380">
        <f t="shared" si="21"/>
        <v>0</v>
      </c>
      <c r="F69" s="480"/>
      <c r="G69" s="380">
        <f t="shared" si="22"/>
        <v>0</v>
      </c>
      <c r="H69" s="380">
        <f t="shared" si="23"/>
        <v>0</v>
      </c>
      <c r="I69" s="480">
        <f t="shared" si="24"/>
        <v>0</v>
      </c>
      <c r="J69" s="480"/>
      <c r="K69" s="380">
        <f t="shared" si="25"/>
        <v>0</v>
      </c>
      <c r="L69" s="380">
        <f t="shared" si="26"/>
        <v>0</v>
      </c>
      <c r="M69" s="480">
        <f t="shared" si="27"/>
        <v>0</v>
      </c>
    </row>
    <row r="70" spans="1:13" x14ac:dyDescent="0.15">
      <c r="A70" s="479" t="s">
        <v>1257</v>
      </c>
      <c r="B70" s="479" t="s">
        <v>380</v>
      </c>
      <c r="C70" s="480">
        <v>3</v>
      </c>
      <c r="D70" s="480">
        <v>3</v>
      </c>
      <c r="E70" s="380">
        <f t="shared" si="21"/>
        <v>0</v>
      </c>
      <c r="F70" s="480"/>
      <c r="G70" s="380">
        <f t="shared" si="22"/>
        <v>0</v>
      </c>
      <c r="H70" s="380">
        <f t="shared" si="23"/>
        <v>0</v>
      </c>
      <c r="I70" s="480">
        <f t="shared" si="24"/>
        <v>0</v>
      </c>
      <c r="J70" s="480"/>
      <c r="K70" s="380">
        <f t="shared" si="25"/>
        <v>0</v>
      </c>
      <c r="L70" s="380">
        <f t="shared" si="26"/>
        <v>0</v>
      </c>
      <c r="M70" s="480">
        <f t="shared" si="27"/>
        <v>0</v>
      </c>
    </row>
    <row r="71" spans="1:13" x14ac:dyDescent="0.15">
      <c r="A71" s="479" t="s">
        <v>1258</v>
      </c>
      <c r="B71" s="479" t="s">
        <v>380</v>
      </c>
      <c r="C71" s="480">
        <v>1</v>
      </c>
      <c r="D71" s="480">
        <v>1</v>
      </c>
      <c r="E71" s="380">
        <f t="shared" si="21"/>
        <v>0</v>
      </c>
      <c r="F71" s="480"/>
      <c r="G71" s="380">
        <f t="shared" si="22"/>
        <v>0</v>
      </c>
      <c r="H71" s="380">
        <f t="shared" si="23"/>
        <v>0</v>
      </c>
      <c r="I71" s="480">
        <f t="shared" si="24"/>
        <v>0</v>
      </c>
      <c r="J71" s="480"/>
      <c r="K71" s="380">
        <f t="shared" si="25"/>
        <v>0</v>
      </c>
      <c r="L71" s="380">
        <f t="shared" si="26"/>
        <v>0</v>
      </c>
      <c r="M71" s="480">
        <f t="shared" si="27"/>
        <v>0</v>
      </c>
    </row>
    <row r="72" spans="1:13" x14ac:dyDescent="0.15">
      <c r="A72" s="479" t="s">
        <v>1259</v>
      </c>
      <c r="B72" s="479" t="s">
        <v>380</v>
      </c>
      <c r="C72" s="480">
        <v>23</v>
      </c>
      <c r="D72" s="480">
        <v>23</v>
      </c>
      <c r="E72" s="380">
        <f t="shared" si="21"/>
        <v>0</v>
      </c>
      <c r="F72" s="480"/>
      <c r="G72" s="380">
        <f t="shared" si="22"/>
        <v>0</v>
      </c>
      <c r="H72" s="380">
        <f t="shared" si="23"/>
        <v>0</v>
      </c>
      <c r="I72" s="480">
        <f t="shared" si="24"/>
        <v>0</v>
      </c>
      <c r="J72" s="480"/>
      <c r="K72" s="380">
        <f t="shared" si="25"/>
        <v>0</v>
      </c>
      <c r="L72" s="380">
        <f t="shared" si="26"/>
        <v>0</v>
      </c>
      <c r="M72" s="480">
        <f t="shared" si="27"/>
        <v>0</v>
      </c>
    </row>
    <row r="73" spans="1:13" x14ac:dyDescent="0.15">
      <c r="A73" s="479" t="s">
        <v>1260</v>
      </c>
      <c r="B73" s="479" t="s">
        <v>380</v>
      </c>
      <c r="C73" s="480">
        <v>1</v>
      </c>
      <c r="D73" s="480">
        <v>1</v>
      </c>
      <c r="E73" s="380">
        <f t="shared" si="21"/>
        <v>0</v>
      </c>
      <c r="F73" s="480"/>
      <c r="G73" s="380">
        <f t="shared" si="22"/>
        <v>0</v>
      </c>
      <c r="H73" s="380">
        <f t="shared" si="23"/>
        <v>0</v>
      </c>
      <c r="I73" s="480">
        <f t="shared" si="24"/>
        <v>0</v>
      </c>
      <c r="J73" s="480"/>
      <c r="K73" s="380">
        <f t="shared" si="25"/>
        <v>0</v>
      </c>
      <c r="L73" s="380">
        <f t="shared" si="26"/>
        <v>0</v>
      </c>
      <c r="M73" s="480">
        <f t="shared" si="27"/>
        <v>0</v>
      </c>
    </row>
    <row r="74" spans="1:13" ht="36" x14ac:dyDescent="0.15">
      <c r="A74" s="479" t="s">
        <v>1261</v>
      </c>
      <c r="B74" s="479" t="s">
        <v>380</v>
      </c>
      <c r="C74" s="480">
        <v>6</v>
      </c>
      <c r="D74" s="480">
        <v>6</v>
      </c>
      <c r="E74" s="380">
        <f t="shared" si="21"/>
        <v>0</v>
      </c>
      <c r="F74" s="480"/>
      <c r="G74" s="380">
        <f t="shared" si="22"/>
        <v>0</v>
      </c>
      <c r="H74" s="380">
        <f t="shared" si="23"/>
        <v>0</v>
      </c>
      <c r="I74" s="480">
        <f t="shared" si="24"/>
        <v>0</v>
      </c>
      <c r="J74" s="480"/>
      <c r="K74" s="380">
        <f t="shared" si="25"/>
        <v>0</v>
      </c>
      <c r="L74" s="380">
        <f t="shared" si="26"/>
        <v>0</v>
      </c>
      <c r="M74" s="480">
        <f t="shared" si="27"/>
        <v>0</v>
      </c>
    </row>
    <row r="75" spans="1:13" ht="36" x14ac:dyDescent="0.15">
      <c r="A75" s="479" t="s">
        <v>1262</v>
      </c>
      <c r="B75" s="479" t="s">
        <v>380</v>
      </c>
      <c r="C75" s="480">
        <v>7</v>
      </c>
      <c r="D75" s="480">
        <v>7</v>
      </c>
      <c r="E75" s="380">
        <f t="shared" si="21"/>
        <v>0</v>
      </c>
      <c r="F75" s="480"/>
      <c r="G75" s="380">
        <f t="shared" si="22"/>
        <v>0</v>
      </c>
      <c r="H75" s="380">
        <f t="shared" si="23"/>
        <v>0</v>
      </c>
      <c r="I75" s="480">
        <f t="shared" si="24"/>
        <v>0</v>
      </c>
      <c r="J75" s="480"/>
      <c r="K75" s="380">
        <f t="shared" si="25"/>
        <v>0</v>
      </c>
      <c r="L75" s="380">
        <f t="shared" si="26"/>
        <v>0</v>
      </c>
      <c r="M75" s="480">
        <f t="shared" si="27"/>
        <v>0</v>
      </c>
    </row>
    <row r="76" spans="1:13" ht="24" x14ac:dyDescent="0.15">
      <c r="A76" s="479" t="s">
        <v>1263</v>
      </c>
      <c r="B76" s="479" t="s">
        <v>380</v>
      </c>
      <c r="C76" s="480">
        <v>5</v>
      </c>
      <c r="D76" s="480">
        <v>5</v>
      </c>
      <c r="E76" s="380">
        <f t="shared" si="21"/>
        <v>0</v>
      </c>
      <c r="F76" s="480"/>
      <c r="G76" s="380">
        <f t="shared" si="22"/>
        <v>0</v>
      </c>
      <c r="H76" s="380">
        <f t="shared" si="23"/>
        <v>0</v>
      </c>
      <c r="I76" s="480">
        <f t="shared" si="24"/>
        <v>0</v>
      </c>
      <c r="J76" s="480"/>
      <c r="K76" s="380">
        <f t="shared" si="25"/>
        <v>0</v>
      </c>
      <c r="L76" s="380">
        <f t="shared" si="26"/>
        <v>0</v>
      </c>
      <c r="M76" s="480">
        <f t="shared" si="27"/>
        <v>0</v>
      </c>
    </row>
    <row r="77" spans="1:13" ht="24" x14ac:dyDescent="0.15">
      <c r="A77" s="479" t="s">
        <v>1264</v>
      </c>
      <c r="B77" s="479" t="s">
        <v>380</v>
      </c>
      <c r="C77" s="480">
        <v>1</v>
      </c>
      <c r="D77" s="480">
        <v>1</v>
      </c>
      <c r="E77" s="380">
        <f t="shared" si="21"/>
        <v>0</v>
      </c>
      <c r="F77" s="480"/>
      <c r="G77" s="380">
        <f t="shared" si="22"/>
        <v>0</v>
      </c>
      <c r="H77" s="380">
        <f t="shared" si="23"/>
        <v>0</v>
      </c>
      <c r="I77" s="480">
        <f t="shared" si="24"/>
        <v>0</v>
      </c>
      <c r="J77" s="480"/>
      <c r="K77" s="380">
        <f t="shared" si="25"/>
        <v>0</v>
      </c>
      <c r="L77" s="380">
        <f t="shared" si="26"/>
        <v>0</v>
      </c>
      <c r="M77" s="480">
        <f t="shared" si="27"/>
        <v>0</v>
      </c>
    </row>
    <row r="78" spans="1:13" ht="48" x14ac:dyDescent="0.15">
      <c r="A78" s="479" t="s">
        <v>1265</v>
      </c>
      <c r="B78" s="479" t="s">
        <v>380</v>
      </c>
      <c r="C78" s="480">
        <v>1</v>
      </c>
      <c r="D78" s="480">
        <v>1</v>
      </c>
      <c r="E78" s="380">
        <f t="shared" si="21"/>
        <v>0</v>
      </c>
      <c r="F78" s="480"/>
      <c r="G78" s="380">
        <f t="shared" si="22"/>
        <v>0</v>
      </c>
      <c r="H78" s="380">
        <f t="shared" si="23"/>
        <v>0</v>
      </c>
      <c r="I78" s="480">
        <f t="shared" si="24"/>
        <v>0</v>
      </c>
      <c r="J78" s="480"/>
      <c r="K78" s="380">
        <f t="shared" si="25"/>
        <v>0</v>
      </c>
      <c r="L78" s="380">
        <f t="shared" si="26"/>
        <v>0</v>
      </c>
      <c r="M78" s="480">
        <f t="shared" si="27"/>
        <v>0</v>
      </c>
    </row>
    <row r="79" spans="1:13" x14ac:dyDescent="0.15">
      <c r="A79" s="479" t="s">
        <v>1266</v>
      </c>
      <c r="B79" s="479" t="s">
        <v>380</v>
      </c>
      <c r="C79" s="480">
        <v>2</v>
      </c>
      <c r="D79" s="480">
        <v>2</v>
      </c>
      <c r="E79" s="380">
        <f t="shared" si="21"/>
        <v>0</v>
      </c>
      <c r="F79" s="480"/>
      <c r="G79" s="380">
        <f t="shared" si="22"/>
        <v>0</v>
      </c>
      <c r="H79" s="380">
        <f t="shared" si="23"/>
        <v>0</v>
      </c>
      <c r="I79" s="480">
        <f t="shared" si="24"/>
        <v>0</v>
      </c>
      <c r="J79" s="480"/>
      <c r="K79" s="380">
        <f t="shared" si="25"/>
        <v>0</v>
      </c>
      <c r="L79" s="380">
        <f t="shared" si="26"/>
        <v>0</v>
      </c>
      <c r="M79" s="480">
        <f t="shared" si="27"/>
        <v>0</v>
      </c>
    </row>
    <row r="80" spans="1:13" x14ac:dyDescent="0.15">
      <c r="A80" s="476" t="s">
        <v>1267</v>
      </c>
      <c r="B80" s="476"/>
      <c r="C80" s="477"/>
      <c r="D80" s="477"/>
      <c r="E80" s="477"/>
      <c r="F80" s="477"/>
      <c r="G80" s="477">
        <f>SUM(G66:G79)</f>
        <v>0</v>
      </c>
      <c r="H80" s="477">
        <f>SUM(H66:H79)</f>
        <v>0</v>
      </c>
      <c r="I80" s="477">
        <f>SUM(I66:I79)</f>
        <v>0</v>
      </c>
      <c r="J80" s="477"/>
      <c r="K80" s="477">
        <f>SUM(K66:K79)</f>
        <v>0</v>
      </c>
      <c r="L80" s="477">
        <f>SUM(L66:L79)</f>
        <v>0</v>
      </c>
      <c r="M80" s="477">
        <f>SUM(M66:M79)</f>
        <v>0</v>
      </c>
    </row>
    <row r="81" spans="1:13" x14ac:dyDescent="0.15">
      <c r="A81" s="476" t="s">
        <v>1210</v>
      </c>
      <c r="B81" s="476"/>
      <c r="C81" s="477"/>
      <c r="D81" s="477"/>
      <c r="E81" s="477"/>
      <c r="F81" s="477"/>
      <c r="G81" s="477"/>
      <c r="H81" s="477"/>
      <c r="I81" s="477"/>
      <c r="J81" s="477"/>
      <c r="K81" s="477"/>
      <c r="L81" s="477"/>
      <c r="M81" s="477"/>
    </row>
    <row r="82" spans="1:13" x14ac:dyDescent="0.15">
      <c r="A82" s="479" t="s">
        <v>1268</v>
      </c>
      <c r="B82" s="479" t="s">
        <v>174</v>
      </c>
      <c r="C82" s="480">
        <v>1740</v>
      </c>
      <c r="D82" s="480">
        <v>1290</v>
      </c>
      <c r="E82" s="380">
        <f>C82-D82</f>
        <v>450</v>
      </c>
      <c r="F82" s="480"/>
      <c r="G82" s="380">
        <f>F82*D82</f>
        <v>0</v>
      </c>
      <c r="H82" s="380">
        <f>F82*E82</f>
        <v>0</v>
      </c>
      <c r="I82" s="480">
        <f>F82*C82</f>
        <v>0</v>
      </c>
      <c r="J82" s="480"/>
      <c r="K82" s="380">
        <f>J82*D82</f>
        <v>0</v>
      </c>
      <c r="L82" s="380">
        <f>J82*E82</f>
        <v>0</v>
      </c>
      <c r="M82" s="480">
        <f>J82*C82</f>
        <v>0</v>
      </c>
    </row>
    <row r="83" spans="1:13" x14ac:dyDescent="0.15">
      <c r="A83" s="479" t="s">
        <v>1269</v>
      </c>
      <c r="B83" s="479" t="s">
        <v>174</v>
      </c>
      <c r="C83" s="480">
        <v>1050</v>
      </c>
      <c r="D83" s="480">
        <v>1050</v>
      </c>
      <c r="E83" s="380">
        <f>C83-D83</f>
        <v>0</v>
      </c>
      <c r="F83" s="480"/>
      <c r="G83" s="380">
        <f>F83*D83</f>
        <v>0</v>
      </c>
      <c r="H83" s="380">
        <f>F83*E83</f>
        <v>0</v>
      </c>
      <c r="I83" s="480">
        <f>F83*C83</f>
        <v>0</v>
      </c>
      <c r="J83" s="480"/>
      <c r="K83" s="380">
        <f>J83*D83</f>
        <v>0</v>
      </c>
      <c r="L83" s="380">
        <f>J83*E83</f>
        <v>0</v>
      </c>
      <c r="M83" s="480">
        <f>J83*C83</f>
        <v>0</v>
      </c>
    </row>
    <row r="84" spans="1:13" x14ac:dyDescent="0.15">
      <c r="A84" s="479" t="s">
        <v>1270</v>
      </c>
      <c r="B84" s="479" t="s">
        <v>174</v>
      </c>
      <c r="C84" s="480">
        <v>600</v>
      </c>
      <c r="D84" s="480">
        <v>600</v>
      </c>
      <c r="E84" s="380">
        <f>C84-D84</f>
        <v>0</v>
      </c>
      <c r="F84" s="480"/>
      <c r="G84" s="380">
        <f>F84*D84</f>
        <v>0</v>
      </c>
      <c r="H84" s="380">
        <f>F84*E84</f>
        <v>0</v>
      </c>
      <c r="I84" s="480">
        <f>F84*C84</f>
        <v>0</v>
      </c>
      <c r="J84" s="480"/>
      <c r="K84" s="380">
        <f>J84*D84</f>
        <v>0</v>
      </c>
      <c r="L84" s="380">
        <f>J84*E84</f>
        <v>0</v>
      </c>
      <c r="M84" s="480">
        <f>J84*C84</f>
        <v>0</v>
      </c>
    </row>
    <row r="85" spans="1:13" x14ac:dyDescent="0.15">
      <c r="A85" s="479" t="s">
        <v>1271</v>
      </c>
      <c r="B85" s="479" t="s">
        <v>174</v>
      </c>
      <c r="C85" s="480">
        <v>160</v>
      </c>
      <c r="D85" s="480">
        <v>160</v>
      </c>
      <c r="E85" s="380">
        <f>C85-D85</f>
        <v>0</v>
      </c>
      <c r="F85" s="480"/>
      <c r="G85" s="380">
        <f>F85*D85</f>
        <v>0</v>
      </c>
      <c r="H85" s="380">
        <f>F85*E85</f>
        <v>0</v>
      </c>
      <c r="I85" s="480">
        <f>F85*C85</f>
        <v>0</v>
      </c>
      <c r="J85" s="480"/>
      <c r="K85" s="380">
        <f>J85*D85</f>
        <v>0</v>
      </c>
      <c r="L85" s="380">
        <f>J85*E85</f>
        <v>0</v>
      </c>
      <c r="M85" s="480">
        <f>J85*C85</f>
        <v>0</v>
      </c>
    </row>
    <row r="86" spans="1:13" x14ac:dyDescent="0.15">
      <c r="A86" s="476" t="s">
        <v>1215</v>
      </c>
      <c r="B86" s="476"/>
      <c r="C86" s="477"/>
      <c r="D86" s="477"/>
      <c r="E86" s="477"/>
      <c r="F86" s="477"/>
      <c r="G86" s="477">
        <f>SUM(G82:G85)</f>
        <v>0</v>
      </c>
      <c r="H86" s="477">
        <f>SUM(H82:H85)</f>
        <v>0</v>
      </c>
      <c r="I86" s="477">
        <f>SUM(I82:I85)</f>
        <v>0</v>
      </c>
      <c r="J86" s="477"/>
      <c r="K86" s="477">
        <f>SUM(K82:K85)</f>
        <v>0</v>
      </c>
      <c r="L86" s="477">
        <f>SUM(L82:L85)</f>
        <v>0</v>
      </c>
      <c r="M86" s="477">
        <f>SUM(M82:M85)</f>
        <v>0</v>
      </c>
    </row>
    <row r="87" spans="1:13" x14ac:dyDescent="0.15">
      <c r="A87" s="476" t="s">
        <v>1216</v>
      </c>
      <c r="B87" s="476"/>
      <c r="C87" s="477"/>
      <c r="D87" s="477"/>
      <c r="E87" s="477"/>
      <c r="F87" s="477"/>
      <c r="G87" s="477"/>
      <c r="H87" s="477"/>
      <c r="I87" s="477"/>
      <c r="J87" s="477"/>
      <c r="K87" s="477"/>
      <c r="L87" s="477"/>
      <c r="M87" s="477"/>
    </row>
    <row r="88" spans="1:13" x14ac:dyDescent="0.15">
      <c r="A88" s="479" t="s">
        <v>1272</v>
      </c>
      <c r="B88" s="479" t="s">
        <v>380</v>
      </c>
      <c r="C88" s="480">
        <f>C82*3</f>
        <v>5220</v>
      </c>
      <c r="D88" s="480">
        <v>3870</v>
      </c>
      <c r="E88" s="380">
        <f t="shared" ref="E88:E95" si="28">C88-D88</f>
        <v>1350</v>
      </c>
      <c r="F88" s="480"/>
      <c r="G88" s="380">
        <f t="shared" ref="G88:G95" si="29">F88*D88</f>
        <v>0</v>
      </c>
      <c r="H88" s="380">
        <f t="shared" ref="H88:H95" si="30">F88*E88</f>
        <v>0</v>
      </c>
      <c r="I88" s="480">
        <f t="shared" ref="I88:I95" si="31">F88*C88</f>
        <v>0</v>
      </c>
      <c r="J88" s="480"/>
      <c r="K88" s="380">
        <f t="shared" ref="K88:K95" si="32">J88*D88</f>
        <v>0</v>
      </c>
      <c r="L88" s="380">
        <f t="shared" ref="L88:L95" si="33">J88*E88</f>
        <v>0</v>
      </c>
      <c r="M88" s="480">
        <f t="shared" ref="M88:M95" si="34">J88*C88</f>
        <v>0</v>
      </c>
    </row>
    <row r="89" spans="1:13" x14ac:dyDescent="0.15">
      <c r="A89" s="479" t="s">
        <v>1273</v>
      </c>
      <c r="B89" s="479" t="s">
        <v>380</v>
      </c>
      <c r="C89" s="480">
        <v>301</v>
      </c>
      <c r="D89" s="480">
        <v>301</v>
      </c>
      <c r="E89" s="380">
        <f t="shared" si="28"/>
        <v>0</v>
      </c>
      <c r="F89" s="480"/>
      <c r="G89" s="380">
        <f t="shared" si="29"/>
        <v>0</v>
      </c>
      <c r="H89" s="380">
        <f t="shared" si="30"/>
        <v>0</v>
      </c>
      <c r="I89" s="480">
        <f t="shared" si="31"/>
        <v>0</v>
      </c>
      <c r="J89" s="480"/>
      <c r="K89" s="380">
        <f t="shared" si="32"/>
        <v>0</v>
      </c>
      <c r="L89" s="380">
        <f t="shared" si="33"/>
        <v>0</v>
      </c>
      <c r="M89" s="480">
        <f t="shared" si="34"/>
        <v>0</v>
      </c>
    </row>
    <row r="90" spans="1:13" x14ac:dyDescent="0.15">
      <c r="A90" s="479" t="s">
        <v>1274</v>
      </c>
      <c r="B90" s="479" t="s">
        <v>380</v>
      </c>
      <c r="C90" s="480">
        <v>301</v>
      </c>
      <c r="D90" s="480">
        <v>301</v>
      </c>
      <c r="E90" s="380">
        <f t="shared" si="28"/>
        <v>0</v>
      </c>
      <c r="F90" s="480"/>
      <c r="G90" s="380">
        <f t="shared" si="29"/>
        <v>0</v>
      </c>
      <c r="H90" s="380">
        <f t="shared" si="30"/>
        <v>0</v>
      </c>
      <c r="I90" s="480">
        <f t="shared" si="31"/>
        <v>0</v>
      </c>
      <c r="J90" s="480"/>
      <c r="K90" s="380">
        <f t="shared" si="32"/>
        <v>0</v>
      </c>
      <c r="L90" s="380">
        <f t="shared" si="33"/>
        <v>0</v>
      </c>
      <c r="M90" s="480">
        <f t="shared" si="34"/>
        <v>0</v>
      </c>
    </row>
    <row r="91" spans="1:13" x14ac:dyDescent="0.15">
      <c r="A91" s="479" t="s">
        <v>1275</v>
      </c>
      <c r="B91" s="479" t="s">
        <v>174</v>
      </c>
      <c r="C91" s="480">
        <v>300</v>
      </c>
      <c r="D91" s="480">
        <v>300</v>
      </c>
      <c r="E91" s="380">
        <f t="shared" si="28"/>
        <v>0</v>
      </c>
      <c r="F91" s="480"/>
      <c r="G91" s="380">
        <f t="shared" si="29"/>
        <v>0</v>
      </c>
      <c r="H91" s="380">
        <f t="shared" si="30"/>
        <v>0</v>
      </c>
      <c r="I91" s="480">
        <f t="shared" si="31"/>
        <v>0</v>
      </c>
      <c r="J91" s="480"/>
      <c r="K91" s="380">
        <f t="shared" si="32"/>
        <v>0</v>
      </c>
      <c r="L91" s="380">
        <f t="shared" si="33"/>
        <v>0</v>
      </c>
      <c r="M91" s="480">
        <f t="shared" si="34"/>
        <v>0</v>
      </c>
    </row>
    <row r="92" spans="1:13" x14ac:dyDescent="0.15">
      <c r="A92" s="479" t="s">
        <v>1276</v>
      </c>
      <c r="B92" s="479" t="s">
        <v>380</v>
      </c>
      <c r="C92" s="480">
        <v>300</v>
      </c>
      <c r="D92" s="480">
        <v>300</v>
      </c>
      <c r="E92" s="380">
        <f t="shared" si="28"/>
        <v>0</v>
      </c>
      <c r="F92" s="480"/>
      <c r="G92" s="380">
        <f t="shared" si="29"/>
        <v>0</v>
      </c>
      <c r="H92" s="380">
        <f t="shared" si="30"/>
        <v>0</v>
      </c>
      <c r="I92" s="480">
        <f t="shared" si="31"/>
        <v>0</v>
      </c>
      <c r="J92" s="480"/>
      <c r="K92" s="380">
        <f t="shared" si="32"/>
        <v>0</v>
      </c>
      <c r="L92" s="380">
        <f t="shared" si="33"/>
        <v>0</v>
      </c>
      <c r="M92" s="480">
        <f t="shared" si="34"/>
        <v>0</v>
      </c>
    </row>
    <row r="93" spans="1:13" x14ac:dyDescent="0.15">
      <c r="A93" s="479" t="s">
        <v>1277</v>
      </c>
      <c r="B93" s="479" t="s">
        <v>380</v>
      </c>
      <c r="C93" s="480">
        <v>5</v>
      </c>
      <c r="D93" s="480">
        <v>5</v>
      </c>
      <c r="E93" s="380">
        <f t="shared" si="28"/>
        <v>0</v>
      </c>
      <c r="F93" s="480"/>
      <c r="G93" s="380">
        <f t="shared" si="29"/>
        <v>0</v>
      </c>
      <c r="H93" s="380">
        <f t="shared" si="30"/>
        <v>0</v>
      </c>
      <c r="I93" s="480">
        <f t="shared" si="31"/>
        <v>0</v>
      </c>
      <c r="J93" s="480"/>
      <c r="K93" s="380">
        <f t="shared" si="32"/>
        <v>0</v>
      </c>
      <c r="L93" s="380">
        <f t="shared" si="33"/>
        <v>0</v>
      </c>
      <c r="M93" s="480">
        <f t="shared" si="34"/>
        <v>0</v>
      </c>
    </row>
    <row r="94" spans="1:13" x14ac:dyDescent="0.15">
      <c r="A94" s="479" t="s">
        <v>1278</v>
      </c>
      <c r="B94" s="479" t="s">
        <v>380</v>
      </c>
      <c r="C94" s="480">
        <v>5</v>
      </c>
      <c r="D94" s="480">
        <v>5</v>
      </c>
      <c r="E94" s="380">
        <f t="shared" si="28"/>
        <v>0</v>
      </c>
      <c r="F94" s="480"/>
      <c r="G94" s="380">
        <f t="shared" si="29"/>
        <v>0</v>
      </c>
      <c r="H94" s="380">
        <f t="shared" si="30"/>
        <v>0</v>
      </c>
      <c r="I94" s="480">
        <f t="shared" si="31"/>
        <v>0</v>
      </c>
      <c r="J94" s="480"/>
      <c r="K94" s="380">
        <f t="shared" si="32"/>
        <v>0</v>
      </c>
      <c r="L94" s="380">
        <f t="shared" si="33"/>
        <v>0</v>
      </c>
      <c r="M94" s="480">
        <f t="shared" si="34"/>
        <v>0</v>
      </c>
    </row>
    <row r="95" spans="1:13" x14ac:dyDescent="0.15">
      <c r="A95" s="479" t="s">
        <v>1279</v>
      </c>
      <c r="B95" s="479" t="s">
        <v>380</v>
      </c>
      <c r="C95" s="480">
        <v>1</v>
      </c>
      <c r="D95" s="480">
        <v>1</v>
      </c>
      <c r="E95" s="380">
        <f t="shared" si="28"/>
        <v>0</v>
      </c>
      <c r="F95" s="480"/>
      <c r="G95" s="380">
        <f t="shared" si="29"/>
        <v>0</v>
      </c>
      <c r="H95" s="380">
        <f t="shared" si="30"/>
        <v>0</v>
      </c>
      <c r="I95" s="480">
        <f t="shared" si="31"/>
        <v>0</v>
      </c>
      <c r="J95" s="480"/>
      <c r="K95" s="380">
        <f t="shared" si="32"/>
        <v>0</v>
      </c>
      <c r="L95" s="380">
        <f t="shared" si="33"/>
        <v>0</v>
      </c>
      <c r="M95" s="480">
        <f t="shared" si="34"/>
        <v>0</v>
      </c>
    </row>
    <row r="96" spans="1:13" x14ac:dyDescent="0.15">
      <c r="A96" s="476" t="s">
        <v>1221</v>
      </c>
      <c r="B96" s="476"/>
      <c r="C96" s="477"/>
      <c r="D96" s="477"/>
      <c r="E96" s="477"/>
      <c r="F96" s="477"/>
      <c r="G96" s="477">
        <f>SUM(G88:G95)</f>
        <v>0</v>
      </c>
      <c r="H96" s="477">
        <f>SUM(H88:H95)</f>
        <v>0</v>
      </c>
      <c r="I96" s="477">
        <f>SUM(I88:I95)</f>
        <v>0</v>
      </c>
      <c r="J96" s="477"/>
      <c r="K96" s="477">
        <f>SUM(K88:K95)</f>
        <v>0</v>
      </c>
      <c r="L96" s="477">
        <f>SUM(L88:L95)</f>
        <v>0</v>
      </c>
      <c r="M96" s="477">
        <f>SUM(M88:M95)</f>
        <v>0</v>
      </c>
    </row>
    <row r="97" spans="1:13" x14ac:dyDescent="0.15">
      <c r="A97" s="476" t="s">
        <v>1222</v>
      </c>
      <c r="B97" s="476"/>
      <c r="C97" s="477"/>
      <c r="D97" s="477"/>
      <c r="E97" s="477"/>
      <c r="F97" s="477"/>
      <c r="G97" s="477"/>
      <c r="H97" s="477"/>
      <c r="I97" s="477"/>
      <c r="J97" s="477"/>
      <c r="K97" s="477"/>
      <c r="L97" s="477"/>
      <c r="M97" s="477"/>
    </row>
    <row r="98" spans="1:13" x14ac:dyDescent="0.15">
      <c r="A98" s="479" t="s">
        <v>1280</v>
      </c>
      <c r="B98" s="479" t="s">
        <v>380</v>
      </c>
      <c r="C98" s="480">
        <v>1</v>
      </c>
      <c r="D98" s="480">
        <v>0.75</v>
      </c>
      <c r="E98" s="380">
        <f t="shared" ref="E98:E108" si="35">C98-D98</f>
        <v>0.25</v>
      </c>
      <c r="F98" s="480"/>
      <c r="G98" s="380">
        <f t="shared" ref="G98:G108" si="36">F98*D98</f>
        <v>0</v>
      </c>
      <c r="H98" s="380">
        <f t="shared" ref="H98:H108" si="37">F98*E98</f>
        <v>0</v>
      </c>
      <c r="I98" s="480">
        <f t="shared" ref="I98:I108" si="38">F98*C98</f>
        <v>0</v>
      </c>
      <c r="J98" s="480"/>
      <c r="K98" s="380">
        <f t="shared" ref="K98:K108" si="39">J98*D98</f>
        <v>0</v>
      </c>
      <c r="L98" s="380">
        <f t="shared" ref="L98:L108" si="40">J98*E98</f>
        <v>0</v>
      </c>
      <c r="M98" s="480">
        <f t="shared" ref="M98:M108" si="41">J98*C98</f>
        <v>0</v>
      </c>
    </row>
    <row r="99" spans="1:13" x14ac:dyDescent="0.15">
      <c r="A99" s="479" t="s">
        <v>1281</v>
      </c>
      <c r="B99" s="479" t="s">
        <v>380</v>
      </c>
      <c r="C99" s="480">
        <v>1</v>
      </c>
      <c r="D99" s="480">
        <v>0.75</v>
      </c>
      <c r="E99" s="380">
        <f t="shared" si="35"/>
        <v>0.25</v>
      </c>
      <c r="F99" s="480"/>
      <c r="G99" s="380">
        <f t="shared" si="36"/>
        <v>0</v>
      </c>
      <c r="H99" s="380">
        <f t="shared" si="37"/>
        <v>0</v>
      </c>
      <c r="I99" s="480">
        <f t="shared" si="38"/>
        <v>0</v>
      </c>
      <c r="J99" s="480"/>
      <c r="K99" s="380">
        <f t="shared" si="39"/>
        <v>0</v>
      </c>
      <c r="L99" s="380">
        <f t="shared" si="40"/>
        <v>0</v>
      </c>
      <c r="M99" s="480">
        <f t="shared" si="41"/>
        <v>0</v>
      </c>
    </row>
    <row r="100" spans="1:13" x14ac:dyDescent="0.15">
      <c r="A100" s="479" t="s">
        <v>1282</v>
      </c>
      <c r="B100" s="479" t="s">
        <v>380</v>
      </c>
      <c r="C100" s="480">
        <v>1</v>
      </c>
      <c r="D100" s="480">
        <v>0.75</v>
      </c>
      <c r="E100" s="380">
        <f t="shared" si="35"/>
        <v>0.25</v>
      </c>
      <c r="F100" s="480"/>
      <c r="G100" s="380">
        <f t="shared" si="36"/>
        <v>0</v>
      </c>
      <c r="H100" s="380">
        <f t="shared" si="37"/>
        <v>0</v>
      </c>
      <c r="I100" s="480">
        <f t="shared" si="38"/>
        <v>0</v>
      </c>
      <c r="J100" s="480"/>
      <c r="K100" s="380">
        <f t="shared" si="39"/>
        <v>0</v>
      </c>
      <c r="L100" s="380">
        <f t="shared" si="40"/>
        <v>0</v>
      </c>
      <c r="M100" s="480">
        <f t="shared" si="41"/>
        <v>0</v>
      </c>
    </row>
    <row r="101" spans="1:13" x14ac:dyDescent="0.15">
      <c r="A101" s="479" t="s">
        <v>1283</v>
      </c>
      <c r="B101" s="479" t="s">
        <v>380</v>
      </c>
      <c r="C101" s="480">
        <v>1</v>
      </c>
      <c r="D101" s="480">
        <v>0.75</v>
      </c>
      <c r="E101" s="380">
        <f t="shared" si="35"/>
        <v>0.25</v>
      </c>
      <c r="F101" s="480"/>
      <c r="G101" s="380">
        <f t="shared" si="36"/>
        <v>0</v>
      </c>
      <c r="H101" s="380">
        <f t="shared" si="37"/>
        <v>0</v>
      </c>
      <c r="I101" s="480">
        <f t="shared" si="38"/>
        <v>0</v>
      </c>
      <c r="J101" s="480"/>
      <c r="K101" s="380">
        <f t="shared" si="39"/>
        <v>0</v>
      </c>
      <c r="L101" s="380">
        <f t="shared" si="40"/>
        <v>0</v>
      </c>
      <c r="M101" s="480">
        <f t="shared" si="41"/>
        <v>0</v>
      </c>
    </row>
    <row r="102" spans="1:13" x14ac:dyDescent="0.15">
      <c r="A102" s="479" t="s">
        <v>1232</v>
      </c>
      <c r="B102" s="479" t="s">
        <v>380</v>
      </c>
      <c r="C102" s="480">
        <v>1</v>
      </c>
      <c r="D102" s="480">
        <v>1</v>
      </c>
      <c r="E102" s="380">
        <f t="shared" si="35"/>
        <v>0</v>
      </c>
      <c r="F102" s="480"/>
      <c r="G102" s="380">
        <f t="shared" si="36"/>
        <v>0</v>
      </c>
      <c r="H102" s="380">
        <f t="shared" si="37"/>
        <v>0</v>
      </c>
      <c r="I102" s="480">
        <f t="shared" si="38"/>
        <v>0</v>
      </c>
      <c r="J102" s="480"/>
      <c r="K102" s="380">
        <f t="shared" si="39"/>
        <v>0</v>
      </c>
      <c r="L102" s="380">
        <f t="shared" si="40"/>
        <v>0</v>
      </c>
      <c r="M102" s="480">
        <f t="shared" si="41"/>
        <v>0</v>
      </c>
    </row>
    <row r="103" spans="1:13" x14ac:dyDescent="0.15">
      <c r="A103" s="479" t="s">
        <v>1233</v>
      </c>
      <c r="B103" s="479" t="s">
        <v>380</v>
      </c>
      <c r="C103" s="480">
        <v>1</v>
      </c>
      <c r="D103" s="480">
        <v>1</v>
      </c>
      <c r="E103" s="380">
        <f t="shared" si="35"/>
        <v>0</v>
      </c>
      <c r="F103" s="480"/>
      <c r="G103" s="380">
        <f t="shared" si="36"/>
        <v>0</v>
      </c>
      <c r="H103" s="380">
        <f t="shared" si="37"/>
        <v>0</v>
      </c>
      <c r="I103" s="480">
        <f t="shared" si="38"/>
        <v>0</v>
      </c>
      <c r="J103" s="480"/>
      <c r="K103" s="380">
        <f t="shared" si="39"/>
        <v>0</v>
      </c>
      <c r="L103" s="380">
        <f t="shared" si="40"/>
        <v>0</v>
      </c>
      <c r="M103" s="480">
        <f t="shared" si="41"/>
        <v>0</v>
      </c>
    </row>
    <row r="104" spans="1:13" x14ac:dyDescent="0.15">
      <c r="A104" s="479" t="s">
        <v>1234</v>
      </c>
      <c r="B104" s="479" t="s">
        <v>380</v>
      </c>
      <c r="C104" s="480">
        <v>1</v>
      </c>
      <c r="D104" s="480">
        <v>1</v>
      </c>
      <c r="E104" s="380">
        <f t="shared" si="35"/>
        <v>0</v>
      </c>
      <c r="F104" s="480"/>
      <c r="G104" s="380">
        <f t="shared" si="36"/>
        <v>0</v>
      </c>
      <c r="H104" s="380">
        <f t="shared" si="37"/>
        <v>0</v>
      </c>
      <c r="I104" s="480">
        <f t="shared" si="38"/>
        <v>0</v>
      </c>
      <c r="J104" s="480"/>
      <c r="K104" s="380">
        <f t="shared" si="39"/>
        <v>0</v>
      </c>
      <c r="L104" s="380">
        <f t="shared" si="40"/>
        <v>0</v>
      </c>
      <c r="M104" s="480">
        <f t="shared" si="41"/>
        <v>0</v>
      </c>
    </row>
    <row r="105" spans="1:13" x14ac:dyDescent="0.15">
      <c r="A105" s="479" t="s">
        <v>1284</v>
      </c>
      <c r="B105" s="479" t="s">
        <v>380</v>
      </c>
      <c r="C105" s="480">
        <v>1</v>
      </c>
      <c r="D105" s="480">
        <v>1</v>
      </c>
      <c r="E105" s="380">
        <f t="shared" si="35"/>
        <v>0</v>
      </c>
      <c r="F105" s="480"/>
      <c r="G105" s="380">
        <f t="shared" si="36"/>
        <v>0</v>
      </c>
      <c r="H105" s="380">
        <f t="shared" si="37"/>
        <v>0</v>
      </c>
      <c r="I105" s="480">
        <f t="shared" si="38"/>
        <v>0</v>
      </c>
      <c r="J105" s="480"/>
      <c r="K105" s="380">
        <f t="shared" si="39"/>
        <v>0</v>
      </c>
      <c r="L105" s="380">
        <f t="shared" si="40"/>
        <v>0</v>
      </c>
      <c r="M105" s="480">
        <f t="shared" si="41"/>
        <v>0</v>
      </c>
    </row>
    <row r="106" spans="1:13" x14ac:dyDescent="0.15">
      <c r="A106" s="479" t="s">
        <v>1235</v>
      </c>
      <c r="B106" s="479" t="s">
        <v>380</v>
      </c>
      <c r="C106" s="480">
        <v>1</v>
      </c>
      <c r="D106" s="480">
        <v>0.75</v>
      </c>
      <c r="E106" s="380">
        <f t="shared" si="35"/>
        <v>0.25</v>
      </c>
      <c r="F106" s="480"/>
      <c r="G106" s="380">
        <f t="shared" si="36"/>
        <v>0</v>
      </c>
      <c r="H106" s="380">
        <f t="shared" si="37"/>
        <v>0</v>
      </c>
      <c r="I106" s="480">
        <f t="shared" si="38"/>
        <v>0</v>
      </c>
      <c r="J106" s="480"/>
      <c r="K106" s="380">
        <f t="shared" si="39"/>
        <v>0</v>
      </c>
      <c r="L106" s="380">
        <f t="shared" si="40"/>
        <v>0</v>
      </c>
      <c r="M106" s="480">
        <f t="shared" si="41"/>
        <v>0</v>
      </c>
    </row>
    <row r="107" spans="1:13" x14ac:dyDescent="0.15">
      <c r="A107" s="479" t="s">
        <v>1236</v>
      </c>
      <c r="B107" s="479" t="s">
        <v>380</v>
      </c>
      <c r="C107" s="480">
        <v>1</v>
      </c>
      <c r="D107" s="480">
        <v>0.75</v>
      </c>
      <c r="E107" s="380">
        <f t="shared" si="35"/>
        <v>0.25</v>
      </c>
      <c r="F107" s="480"/>
      <c r="G107" s="380">
        <f t="shared" si="36"/>
        <v>0</v>
      </c>
      <c r="H107" s="380">
        <f t="shared" si="37"/>
        <v>0</v>
      </c>
      <c r="I107" s="480">
        <f t="shared" si="38"/>
        <v>0</v>
      </c>
      <c r="J107" s="480"/>
      <c r="K107" s="380">
        <f t="shared" si="39"/>
        <v>0</v>
      </c>
      <c r="L107" s="380">
        <f t="shared" si="40"/>
        <v>0</v>
      </c>
      <c r="M107" s="480">
        <f t="shared" si="41"/>
        <v>0</v>
      </c>
    </row>
    <row r="108" spans="1:13" x14ac:dyDescent="0.15">
      <c r="A108" s="479" t="s">
        <v>1237</v>
      </c>
      <c r="B108" s="479" t="s">
        <v>380</v>
      </c>
      <c r="C108" s="480">
        <v>1</v>
      </c>
      <c r="D108" s="480">
        <v>0.75</v>
      </c>
      <c r="E108" s="380">
        <f t="shared" si="35"/>
        <v>0.25</v>
      </c>
      <c r="F108" s="480"/>
      <c r="G108" s="380">
        <f t="shared" si="36"/>
        <v>0</v>
      </c>
      <c r="H108" s="380">
        <f t="shared" si="37"/>
        <v>0</v>
      </c>
      <c r="I108" s="480">
        <f t="shared" si="38"/>
        <v>0</v>
      </c>
      <c r="J108" s="480"/>
      <c r="K108" s="380">
        <f t="shared" si="39"/>
        <v>0</v>
      </c>
      <c r="L108" s="380">
        <f t="shared" si="40"/>
        <v>0</v>
      </c>
      <c r="M108" s="480">
        <f t="shared" si="41"/>
        <v>0</v>
      </c>
    </row>
    <row r="109" spans="1:13" x14ac:dyDescent="0.15">
      <c r="A109" s="476" t="s">
        <v>1238</v>
      </c>
      <c r="B109" s="476"/>
      <c r="C109" s="477"/>
      <c r="D109" s="477"/>
      <c r="E109" s="477"/>
      <c r="F109" s="477"/>
      <c r="G109" s="477">
        <f>SUM(G98:G108)</f>
        <v>0</v>
      </c>
      <c r="H109" s="477">
        <f>SUM(H98:H108)</f>
        <v>0</v>
      </c>
      <c r="I109" s="477">
        <f>SUM(I98:I108)</f>
        <v>0</v>
      </c>
      <c r="J109" s="477"/>
      <c r="K109" s="477">
        <f>SUM(K98:K108)</f>
        <v>0</v>
      </c>
      <c r="L109" s="477">
        <f>SUM(L98:L108)</f>
        <v>0</v>
      </c>
      <c r="M109" s="477">
        <f>SUM(M98:M108)</f>
        <v>0</v>
      </c>
    </row>
    <row r="110" spans="1:13" ht="14" x14ac:dyDescent="0.15">
      <c r="A110" s="474" t="s">
        <v>1285</v>
      </c>
      <c r="B110" s="474"/>
      <c r="C110" s="475"/>
      <c r="D110" s="475"/>
      <c r="E110" s="475"/>
      <c r="F110" s="475"/>
      <c r="G110" s="475">
        <f>SUM(G109,G96,G86,G80,G64)</f>
        <v>0</v>
      </c>
      <c r="H110" s="475">
        <f>SUM(H109,H96,H86,H80,H64)</f>
        <v>0</v>
      </c>
      <c r="I110" s="475">
        <f>SUM(I109,I96,I86,I80,I64)</f>
        <v>0</v>
      </c>
      <c r="J110" s="475"/>
      <c r="K110" s="475">
        <f>SUM(K109,K96,K86,K80,K64)</f>
        <v>0</v>
      </c>
      <c r="L110" s="475">
        <f>SUM(L109,L96,L86,L80,L64)</f>
        <v>0</v>
      </c>
      <c r="M110" s="475">
        <f>SUM(M109,M96,M86,M80,M64)</f>
        <v>0</v>
      </c>
    </row>
    <row r="111" spans="1:13" ht="14" x14ac:dyDescent="0.15">
      <c r="A111" s="375" t="s">
        <v>1286</v>
      </c>
      <c r="B111" s="375"/>
      <c r="C111" s="376"/>
      <c r="D111" s="376"/>
      <c r="E111" s="376"/>
      <c r="F111" s="376"/>
      <c r="G111" s="376"/>
      <c r="H111" s="376"/>
      <c r="I111" s="376"/>
      <c r="J111" s="376"/>
      <c r="K111" s="376"/>
      <c r="L111" s="376"/>
      <c r="M111" s="376"/>
    </row>
    <row r="112" spans="1:13" x14ac:dyDescent="0.15">
      <c r="A112" s="377" t="s">
        <v>1287</v>
      </c>
      <c r="B112" s="377"/>
      <c r="C112" s="378"/>
      <c r="D112" s="378"/>
      <c r="E112" s="378"/>
      <c r="F112" s="378"/>
      <c r="G112" s="378"/>
      <c r="H112" s="378"/>
      <c r="I112" s="378"/>
      <c r="J112" s="378"/>
      <c r="K112" s="378"/>
      <c r="L112" s="378"/>
      <c r="M112" s="378"/>
    </row>
    <row r="113" spans="1:13" ht="24" x14ac:dyDescent="0.15">
      <c r="A113" s="379" t="s">
        <v>1288</v>
      </c>
      <c r="B113" s="379" t="s">
        <v>380</v>
      </c>
      <c r="C113" s="380">
        <v>1</v>
      </c>
      <c r="D113" s="380">
        <v>1</v>
      </c>
      <c r="E113" s="380">
        <f t="shared" ref="E113:E122" si="42">C113-D113</f>
        <v>0</v>
      </c>
      <c r="F113" s="380"/>
      <c r="G113" s="380">
        <f t="shared" ref="G113:G122" si="43">F113*D113</f>
        <v>0</v>
      </c>
      <c r="H113" s="380">
        <f t="shared" ref="H113:H122" si="44">F113*E113</f>
        <v>0</v>
      </c>
      <c r="I113" s="380">
        <f t="shared" ref="I113:I122" si="45">F113*C113</f>
        <v>0</v>
      </c>
      <c r="J113" s="380"/>
      <c r="K113" s="380">
        <f t="shared" ref="K113:K122" si="46">J113*D113</f>
        <v>0</v>
      </c>
      <c r="L113" s="380">
        <f t="shared" ref="L113:L122" si="47">J113*E113</f>
        <v>0</v>
      </c>
      <c r="M113" s="380">
        <f t="shared" ref="M113:M122" si="48">J113*C113</f>
        <v>0</v>
      </c>
    </row>
    <row r="114" spans="1:13" ht="24" x14ac:dyDescent="0.15">
      <c r="A114" s="379" t="s">
        <v>1289</v>
      </c>
      <c r="B114" s="379" t="s">
        <v>380</v>
      </c>
      <c r="C114" s="380">
        <v>1</v>
      </c>
      <c r="D114" s="380">
        <v>1</v>
      </c>
      <c r="E114" s="380">
        <f t="shared" si="42"/>
        <v>0</v>
      </c>
      <c r="F114" s="380"/>
      <c r="G114" s="380">
        <f t="shared" si="43"/>
        <v>0</v>
      </c>
      <c r="H114" s="380">
        <f t="shared" si="44"/>
        <v>0</v>
      </c>
      <c r="I114" s="380">
        <f t="shared" si="45"/>
        <v>0</v>
      </c>
      <c r="J114" s="380"/>
      <c r="K114" s="380">
        <f t="shared" si="46"/>
        <v>0</v>
      </c>
      <c r="L114" s="380">
        <f t="shared" si="47"/>
        <v>0</v>
      </c>
      <c r="M114" s="380">
        <f t="shared" si="48"/>
        <v>0</v>
      </c>
    </row>
    <row r="115" spans="1:13" x14ac:dyDescent="0.15">
      <c r="A115" s="379" t="s">
        <v>1290</v>
      </c>
      <c r="B115" s="379" t="s">
        <v>380</v>
      </c>
      <c r="C115" s="380">
        <v>2</v>
      </c>
      <c r="D115" s="380">
        <v>2</v>
      </c>
      <c r="E115" s="380">
        <f t="shared" si="42"/>
        <v>0</v>
      </c>
      <c r="F115" s="380"/>
      <c r="G115" s="380">
        <f t="shared" si="43"/>
        <v>0</v>
      </c>
      <c r="H115" s="380">
        <f t="shared" si="44"/>
        <v>0</v>
      </c>
      <c r="I115" s="380">
        <f t="shared" si="45"/>
        <v>0</v>
      </c>
      <c r="J115" s="380"/>
      <c r="K115" s="380">
        <f t="shared" si="46"/>
        <v>0</v>
      </c>
      <c r="L115" s="380">
        <f t="shared" si="47"/>
        <v>0</v>
      </c>
      <c r="M115" s="380">
        <f t="shared" si="48"/>
        <v>0</v>
      </c>
    </row>
    <row r="116" spans="1:13" x14ac:dyDescent="0.15">
      <c r="A116" s="379" t="s">
        <v>1291</v>
      </c>
      <c r="B116" s="379" t="s">
        <v>380</v>
      </c>
      <c r="C116" s="380">
        <v>1</v>
      </c>
      <c r="D116" s="380">
        <v>1</v>
      </c>
      <c r="E116" s="380">
        <f t="shared" si="42"/>
        <v>0</v>
      </c>
      <c r="F116" s="380"/>
      <c r="G116" s="380">
        <f t="shared" si="43"/>
        <v>0</v>
      </c>
      <c r="H116" s="380">
        <f t="shared" si="44"/>
        <v>0</v>
      </c>
      <c r="I116" s="380">
        <f t="shared" si="45"/>
        <v>0</v>
      </c>
      <c r="J116" s="380"/>
      <c r="K116" s="380">
        <f t="shared" si="46"/>
        <v>0</v>
      </c>
      <c r="L116" s="380">
        <f t="shared" si="47"/>
        <v>0</v>
      </c>
      <c r="M116" s="380">
        <f t="shared" si="48"/>
        <v>0</v>
      </c>
    </row>
    <row r="117" spans="1:13" x14ac:dyDescent="0.15">
      <c r="A117" s="379" t="s">
        <v>1292</v>
      </c>
      <c r="B117" s="379" t="s">
        <v>380</v>
      </c>
      <c r="C117" s="380">
        <v>1</v>
      </c>
      <c r="D117" s="380">
        <v>1</v>
      </c>
      <c r="E117" s="380">
        <f t="shared" si="42"/>
        <v>0</v>
      </c>
      <c r="F117" s="380"/>
      <c r="G117" s="380">
        <f t="shared" si="43"/>
        <v>0</v>
      </c>
      <c r="H117" s="380">
        <f t="shared" si="44"/>
        <v>0</v>
      </c>
      <c r="I117" s="380">
        <f t="shared" si="45"/>
        <v>0</v>
      </c>
      <c r="J117" s="380"/>
      <c r="K117" s="380">
        <f t="shared" si="46"/>
        <v>0</v>
      </c>
      <c r="L117" s="380">
        <f t="shared" si="47"/>
        <v>0</v>
      </c>
      <c r="M117" s="380">
        <f t="shared" si="48"/>
        <v>0</v>
      </c>
    </row>
    <row r="118" spans="1:13" ht="24" x14ac:dyDescent="0.15">
      <c r="A118" s="379" t="s">
        <v>1293</v>
      </c>
      <c r="B118" s="379" t="s">
        <v>380</v>
      </c>
      <c r="C118" s="380">
        <v>1</v>
      </c>
      <c r="D118" s="380">
        <v>1</v>
      </c>
      <c r="E118" s="380">
        <f t="shared" si="42"/>
        <v>0</v>
      </c>
      <c r="F118" s="380"/>
      <c r="G118" s="380">
        <f t="shared" si="43"/>
        <v>0</v>
      </c>
      <c r="H118" s="380">
        <f t="shared" si="44"/>
        <v>0</v>
      </c>
      <c r="I118" s="380">
        <f t="shared" si="45"/>
        <v>0</v>
      </c>
      <c r="J118" s="380"/>
      <c r="K118" s="380">
        <f t="shared" si="46"/>
        <v>0</v>
      </c>
      <c r="L118" s="380">
        <f t="shared" si="47"/>
        <v>0</v>
      </c>
      <c r="M118" s="380">
        <f t="shared" si="48"/>
        <v>0</v>
      </c>
    </row>
    <row r="119" spans="1:13" ht="24" x14ac:dyDescent="0.15">
      <c r="A119" s="379" t="s">
        <v>1294</v>
      </c>
      <c r="B119" s="379" t="s">
        <v>380</v>
      </c>
      <c r="C119" s="380">
        <v>23</v>
      </c>
      <c r="D119" s="380">
        <v>14</v>
      </c>
      <c r="E119" s="380">
        <f t="shared" si="42"/>
        <v>9</v>
      </c>
      <c r="F119" s="380"/>
      <c r="G119" s="380">
        <f t="shared" si="43"/>
        <v>0</v>
      </c>
      <c r="H119" s="380">
        <f t="shared" si="44"/>
        <v>0</v>
      </c>
      <c r="I119" s="380">
        <f t="shared" si="45"/>
        <v>0</v>
      </c>
      <c r="J119" s="380"/>
      <c r="K119" s="380">
        <f t="shared" si="46"/>
        <v>0</v>
      </c>
      <c r="L119" s="380">
        <f t="shared" si="47"/>
        <v>0</v>
      </c>
      <c r="M119" s="380">
        <f t="shared" si="48"/>
        <v>0</v>
      </c>
    </row>
    <row r="120" spans="1:13" ht="36" x14ac:dyDescent="0.15">
      <c r="A120" s="379" t="s">
        <v>1295</v>
      </c>
      <c r="B120" s="379" t="s">
        <v>380</v>
      </c>
      <c r="C120" s="380">
        <v>15</v>
      </c>
      <c r="D120" s="380">
        <v>11</v>
      </c>
      <c r="E120" s="380">
        <f t="shared" si="42"/>
        <v>4</v>
      </c>
      <c r="F120" s="380"/>
      <c r="G120" s="380">
        <f t="shared" si="43"/>
        <v>0</v>
      </c>
      <c r="H120" s="380">
        <f t="shared" si="44"/>
        <v>0</v>
      </c>
      <c r="I120" s="380">
        <f t="shared" si="45"/>
        <v>0</v>
      </c>
      <c r="J120" s="380"/>
      <c r="K120" s="380">
        <f t="shared" si="46"/>
        <v>0</v>
      </c>
      <c r="L120" s="380">
        <f t="shared" si="47"/>
        <v>0</v>
      </c>
      <c r="M120" s="380">
        <f t="shared" si="48"/>
        <v>0</v>
      </c>
    </row>
    <row r="121" spans="1:13" ht="24" x14ac:dyDescent="0.15">
      <c r="A121" s="379" t="s">
        <v>1296</v>
      </c>
      <c r="B121" s="379" t="s">
        <v>380</v>
      </c>
      <c r="C121" s="380">
        <v>5</v>
      </c>
      <c r="D121" s="380">
        <v>5</v>
      </c>
      <c r="E121" s="380">
        <f t="shared" si="42"/>
        <v>0</v>
      </c>
      <c r="F121" s="380"/>
      <c r="G121" s="380">
        <f t="shared" si="43"/>
        <v>0</v>
      </c>
      <c r="H121" s="380">
        <f t="shared" si="44"/>
        <v>0</v>
      </c>
      <c r="I121" s="380">
        <f>F121*C121</f>
        <v>0</v>
      </c>
      <c r="J121" s="380"/>
      <c r="K121" s="380">
        <f t="shared" si="46"/>
        <v>0</v>
      </c>
      <c r="L121" s="380">
        <f t="shared" si="47"/>
        <v>0</v>
      </c>
      <c r="M121" s="380">
        <f>J121*C121</f>
        <v>0</v>
      </c>
    </row>
    <row r="122" spans="1:13" x14ac:dyDescent="0.15">
      <c r="A122" s="379" t="s">
        <v>1297</v>
      </c>
      <c r="B122" s="379" t="s">
        <v>380</v>
      </c>
      <c r="C122" s="380">
        <v>5</v>
      </c>
      <c r="D122" s="380">
        <v>5</v>
      </c>
      <c r="E122" s="380">
        <f t="shared" si="42"/>
        <v>0</v>
      </c>
      <c r="F122" s="380"/>
      <c r="G122" s="380">
        <f t="shared" si="43"/>
        <v>0</v>
      </c>
      <c r="H122" s="380">
        <f t="shared" si="44"/>
        <v>0</v>
      </c>
      <c r="I122" s="380">
        <f t="shared" si="45"/>
        <v>0</v>
      </c>
      <c r="J122" s="380"/>
      <c r="K122" s="380">
        <f t="shared" si="46"/>
        <v>0</v>
      </c>
      <c r="L122" s="380">
        <f t="shared" si="47"/>
        <v>0</v>
      </c>
      <c r="M122" s="380">
        <f t="shared" si="48"/>
        <v>0</v>
      </c>
    </row>
    <row r="123" spans="1:13" x14ac:dyDescent="0.15">
      <c r="A123" s="377" t="s">
        <v>1251</v>
      </c>
      <c r="B123" s="377"/>
      <c r="C123" s="378"/>
      <c r="D123" s="378"/>
      <c r="E123" s="378"/>
      <c r="F123" s="378"/>
      <c r="G123" s="378">
        <f>SUM(G113:G122)</f>
        <v>0</v>
      </c>
      <c r="H123" s="378">
        <f>SUM(H113:H122)</f>
        <v>0</v>
      </c>
      <c r="I123" s="378">
        <f>SUM(I113:I122)</f>
        <v>0</v>
      </c>
      <c r="J123" s="378"/>
      <c r="K123" s="378">
        <f>SUM(K113:K122)</f>
        <v>0</v>
      </c>
      <c r="L123" s="378">
        <f>SUM(L113:L122)</f>
        <v>0</v>
      </c>
      <c r="M123" s="378">
        <f>SUM(M113:M122)</f>
        <v>0</v>
      </c>
    </row>
    <row r="124" spans="1:13" x14ac:dyDescent="0.15">
      <c r="A124" s="377" t="s">
        <v>1298</v>
      </c>
      <c r="B124" s="377"/>
      <c r="C124" s="378"/>
      <c r="D124" s="378"/>
      <c r="E124" s="378"/>
      <c r="F124" s="378"/>
      <c r="G124" s="378"/>
      <c r="H124" s="378"/>
      <c r="I124" s="378"/>
      <c r="J124" s="378"/>
      <c r="K124" s="378"/>
      <c r="L124" s="378"/>
      <c r="M124" s="378"/>
    </row>
    <row r="125" spans="1:13" ht="24" x14ac:dyDescent="0.15">
      <c r="A125" s="379" t="s">
        <v>1299</v>
      </c>
      <c r="B125" s="379" t="s">
        <v>380</v>
      </c>
      <c r="C125" s="380">
        <v>3</v>
      </c>
      <c r="D125" s="380">
        <v>3</v>
      </c>
      <c r="E125" s="380">
        <f t="shared" ref="E125:E139" si="49">C125-D125</f>
        <v>0</v>
      </c>
      <c r="F125" s="380"/>
      <c r="G125" s="380">
        <f t="shared" ref="G125:G139" si="50">F125*D125</f>
        <v>0</v>
      </c>
      <c r="H125" s="380">
        <f t="shared" ref="H125:H139" si="51">F125*E125</f>
        <v>0</v>
      </c>
      <c r="I125" s="380">
        <f>F125*C125</f>
        <v>0</v>
      </c>
      <c r="J125" s="380"/>
      <c r="K125" s="380">
        <f t="shared" ref="K125:K139" si="52">J125*D125</f>
        <v>0</v>
      </c>
      <c r="L125" s="380">
        <f t="shared" ref="L125:L139" si="53">J125*E125</f>
        <v>0</v>
      </c>
      <c r="M125" s="380">
        <f>J125*C125</f>
        <v>0</v>
      </c>
    </row>
    <row r="126" spans="1:13" ht="24" x14ac:dyDescent="0.15">
      <c r="A126" s="379" t="s">
        <v>1300</v>
      </c>
      <c r="B126" s="379" t="s">
        <v>380</v>
      </c>
      <c r="C126" s="380">
        <v>24</v>
      </c>
      <c r="D126" s="380">
        <v>20</v>
      </c>
      <c r="E126" s="380">
        <f t="shared" si="49"/>
        <v>4</v>
      </c>
      <c r="F126" s="380"/>
      <c r="G126" s="380">
        <f t="shared" si="50"/>
        <v>0</v>
      </c>
      <c r="H126" s="380">
        <f t="shared" si="51"/>
        <v>0</v>
      </c>
      <c r="I126" s="380">
        <f t="shared" ref="I126:I139" si="54">F126*C126</f>
        <v>0</v>
      </c>
      <c r="J126" s="380"/>
      <c r="K126" s="380">
        <f t="shared" si="52"/>
        <v>0</v>
      </c>
      <c r="L126" s="380">
        <f t="shared" si="53"/>
        <v>0</v>
      </c>
      <c r="M126" s="380">
        <f t="shared" ref="M126:M139" si="55">J126*C126</f>
        <v>0</v>
      </c>
    </row>
    <row r="127" spans="1:13" ht="24" x14ac:dyDescent="0.15">
      <c r="A127" s="379" t="s">
        <v>1301</v>
      </c>
      <c r="B127" s="379" t="s">
        <v>380</v>
      </c>
      <c r="C127" s="380">
        <v>6</v>
      </c>
      <c r="D127" s="380">
        <v>2</v>
      </c>
      <c r="E127" s="380">
        <f t="shared" si="49"/>
        <v>4</v>
      </c>
      <c r="F127" s="380"/>
      <c r="G127" s="380">
        <f t="shared" si="50"/>
        <v>0</v>
      </c>
      <c r="H127" s="380">
        <f t="shared" si="51"/>
        <v>0</v>
      </c>
      <c r="I127" s="380">
        <f t="shared" si="54"/>
        <v>0</v>
      </c>
      <c r="J127" s="380"/>
      <c r="K127" s="380">
        <f t="shared" si="52"/>
        <v>0</v>
      </c>
      <c r="L127" s="380">
        <f t="shared" si="53"/>
        <v>0</v>
      </c>
      <c r="M127" s="380">
        <f t="shared" si="55"/>
        <v>0</v>
      </c>
    </row>
    <row r="128" spans="1:13" ht="24" x14ac:dyDescent="0.15">
      <c r="A128" s="379" t="s">
        <v>1302</v>
      </c>
      <c r="B128" s="379" t="s">
        <v>380</v>
      </c>
      <c r="C128" s="380">
        <v>11</v>
      </c>
      <c r="D128" s="380">
        <v>9</v>
      </c>
      <c r="E128" s="380">
        <f t="shared" si="49"/>
        <v>2</v>
      </c>
      <c r="F128" s="380"/>
      <c r="G128" s="380">
        <f t="shared" si="50"/>
        <v>0</v>
      </c>
      <c r="H128" s="380">
        <f t="shared" si="51"/>
        <v>0</v>
      </c>
      <c r="I128" s="380">
        <f t="shared" si="54"/>
        <v>0</v>
      </c>
      <c r="J128" s="380"/>
      <c r="K128" s="380">
        <f t="shared" si="52"/>
        <v>0</v>
      </c>
      <c r="L128" s="380">
        <f t="shared" si="53"/>
        <v>0</v>
      </c>
      <c r="M128" s="380">
        <f t="shared" si="55"/>
        <v>0</v>
      </c>
    </row>
    <row r="129" spans="1:13" ht="48" x14ac:dyDescent="0.15">
      <c r="A129" s="379" t="s">
        <v>1303</v>
      </c>
      <c r="B129" s="379" t="s">
        <v>380</v>
      </c>
      <c r="C129" s="380">
        <v>33</v>
      </c>
      <c r="D129" s="380">
        <v>18</v>
      </c>
      <c r="E129" s="380">
        <f t="shared" si="49"/>
        <v>15</v>
      </c>
      <c r="F129" s="380"/>
      <c r="G129" s="380">
        <f t="shared" si="50"/>
        <v>0</v>
      </c>
      <c r="H129" s="380">
        <f t="shared" si="51"/>
        <v>0</v>
      </c>
      <c r="I129" s="380">
        <f t="shared" si="54"/>
        <v>0</v>
      </c>
      <c r="J129" s="380"/>
      <c r="K129" s="380">
        <f t="shared" si="52"/>
        <v>0</v>
      </c>
      <c r="L129" s="380">
        <f t="shared" si="53"/>
        <v>0</v>
      </c>
      <c r="M129" s="380">
        <f t="shared" si="55"/>
        <v>0</v>
      </c>
    </row>
    <row r="130" spans="1:13" ht="24" x14ac:dyDescent="0.15">
      <c r="A130" s="379" t="s">
        <v>1304</v>
      </c>
      <c r="B130" s="379" t="s">
        <v>380</v>
      </c>
      <c r="C130" s="380">
        <v>7</v>
      </c>
      <c r="D130" s="380">
        <v>1</v>
      </c>
      <c r="E130" s="380">
        <f t="shared" si="49"/>
        <v>6</v>
      </c>
      <c r="F130" s="380"/>
      <c r="G130" s="380">
        <f t="shared" si="50"/>
        <v>0</v>
      </c>
      <c r="H130" s="380">
        <f t="shared" si="51"/>
        <v>0</v>
      </c>
      <c r="I130" s="380">
        <f t="shared" si="54"/>
        <v>0</v>
      </c>
      <c r="J130" s="380"/>
      <c r="K130" s="380">
        <f t="shared" si="52"/>
        <v>0</v>
      </c>
      <c r="L130" s="380">
        <f t="shared" si="53"/>
        <v>0</v>
      </c>
      <c r="M130" s="380">
        <f t="shared" si="55"/>
        <v>0</v>
      </c>
    </row>
    <row r="131" spans="1:13" ht="48" x14ac:dyDescent="0.15">
      <c r="A131" s="379" t="s">
        <v>1305</v>
      </c>
      <c r="B131" s="379" t="s">
        <v>380</v>
      </c>
      <c r="C131" s="380">
        <v>39</v>
      </c>
      <c r="D131" s="380">
        <v>39</v>
      </c>
      <c r="E131" s="380">
        <f t="shared" si="49"/>
        <v>0</v>
      </c>
      <c r="F131" s="380"/>
      <c r="G131" s="380">
        <f t="shared" si="50"/>
        <v>0</v>
      </c>
      <c r="H131" s="380">
        <f t="shared" si="51"/>
        <v>0</v>
      </c>
      <c r="I131" s="380">
        <f t="shared" si="54"/>
        <v>0</v>
      </c>
      <c r="J131" s="380"/>
      <c r="K131" s="380">
        <f t="shared" si="52"/>
        <v>0</v>
      </c>
      <c r="L131" s="380">
        <f t="shared" si="53"/>
        <v>0</v>
      </c>
      <c r="M131" s="380">
        <f t="shared" si="55"/>
        <v>0</v>
      </c>
    </row>
    <row r="132" spans="1:13" x14ac:dyDescent="0.15">
      <c r="A132" s="379" t="s">
        <v>1306</v>
      </c>
      <c r="B132" s="379" t="s">
        <v>380</v>
      </c>
      <c r="C132" s="380">
        <v>39</v>
      </c>
      <c r="D132" s="380">
        <v>39</v>
      </c>
      <c r="E132" s="380">
        <f t="shared" si="49"/>
        <v>0</v>
      </c>
      <c r="F132" s="380"/>
      <c r="G132" s="380">
        <f t="shared" si="50"/>
        <v>0</v>
      </c>
      <c r="H132" s="380">
        <f t="shared" si="51"/>
        <v>0</v>
      </c>
      <c r="I132" s="380">
        <f t="shared" si="54"/>
        <v>0</v>
      </c>
      <c r="J132" s="380"/>
      <c r="K132" s="380">
        <f t="shared" si="52"/>
        <v>0</v>
      </c>
      <c r="L132" s="380">
        <f t="shared" si="53"/>
        <v>0</v>
      </c>
      <c r="M132" s="380">
        <f t="shared" si="55"/>
        <v>0</v>
      </c>
    </row>
    <row r="133" spans="1:13" x14ac:dyDescent="0.15">
      <c r="A133" s="379" t="s">
        <v>1307</v>
      </c>
      <c r="B133" s="379" t="s">
        <v>380</v>
      </c>
      <c r="C133" s="380">
        <v>39</v>
      </c>
      <c r="D133" s="380">
        <v>39</v>
      </c>
      <c r="E133" s="380">
        <f t="shared" si="49"/>
        <v>0</v>
      </c>
      <c r="F133" s="380"/>
      <c r="G133" s="380">
        <f t="shared" si="50"/>
        <v>0</v>
      </c>
      <c r="H133" s="380">
        <f t="shared" si="51"/>
        <v>0</v>
      </c>
      <c r="I133" s="380">
        <f t="shared" si="54"/>
        <v>0</v>
      </c>
      <c r="J133" s="380"/>
      <c r="K133" s="380">
        <f t="shared" si="52"/>
        <v>0</v>
      </c>
      <c r="L133" s="380">
        <f t="shared" si="53"/>
        <v>0</v>
      </c>
      <c r="M133" s="380">
        <f t="shared" si="55"/>
        <v>0</v>
      </c>
    </row>
    <row r="134" spans="1:13" ht="24" x14ac:dyDescent="0.15">
      <c r="A134" s="379" t="s">
        <v>1308</v>
      </c>
      <c r="B134" s="379" t="s">
        <v>380</v>
      </c>
      <c r="C134" s="380">
        <v>17</v>
      </c>
      <c r="D134" s="380">
        <v>5</v>
      </c>
      <c r="E134" s="380">
        <f t="shared" si="49"/>
        <v>12</v>
      </c>
      <c r="F134" s="380"/>
      <c r="G134" s="380">
        <f t="shared" si="50"/>
        <v>0</v>
      </c>
      <c r="H134" s="380">
        <f t="shared" si="51"/>
        <v>0</v>
      </c>
      <c r="I134" s="380">
        <f t="shared" si="54"/>
        <v>0</v>
      </c>
      <c r="J134" s="380"/>
      <c r="K134" s="380">
        <f t="shared" si="52"/>
        <v>0</v>
      </c>
      <c r="L134" s="380">
        <f t="shared" si="53"/>
        <v>0</v>
      </c>
      <c r="M134" s="380">
        <f t="shared" si="55"/>
        <v>0</v>
      </c>
    </row>
    <row r="135" spans="1:13" ht="24" x14ac:dyDescent="0.15">
      <c r="A135" s="379" t="s">
        <v>1309</v>
      </c>
      <c r="B135" s="379" t="s">
        <v>380</v>
      </c>
      <c r="C135" s="380">
        <v>12</v>
      </c>
      <c r="D135" s="380">
        <v>12</v>
      </c>
      <c r="E135" s="380">
        <f t="shared" si="49"/>
        <v>0</v>
      </c>
      <c r="F135" s="380"/>
      <c r="G135" s="380">
        <f t="shared" si="50"/>
        <v>0</v>
      </c>
      <c r="H135" s="380">
        <f t="shared" si="51"/>
        <v>0</v>
      </c>
      <c r="I135" s="380">
        <f t="shared" si="54"/>
        <v>0</v>
      </c>
      <c r="J135" s="380"/>
      <c r="K135" s="380">
        <f t="shared" si="52"/>
        <v>0</v>
      </c>
      <c r="L135" s="380">
        <f t="shared" si="53"/>
        <v>0</v>
      </c>
      <c r="M135" s="380">
        <f t="shared" si="55"/>
        <v>0</v>
      </c>
    </row>
    <row r="136" spans="1:13" ht="24" x14ac:dyDescent="0.15">
      <c r="A136" s="379" t="s">
        <v>1310</v>
      </c>
      <c r="B136" s="379" t="s">
        <v>380</v>
      </c>
      <c r="C136" s="380">
        <v>29</v>
      </c>
      <c r="D136" s="380">
        <v>17</v>
      </c>
      <c r="E136" s="380">
        <f t="shared" si="49"/>
        <v>12</v>
      </c>
      <c r="F136" s="380"/>
      <c r="G136" s="380">
        <f t="shared" si="50"/>
        <v>0</v>
      </c>
      <c r="H136" s="380">
        <f t="shared" si="51"/>
        <v>0</v>
      </c>
      <c r="I136" s="380">
        <f t="shared" si="54"/>
        <v>0</v>
      </c>
      <c r="J136" s="380"/>
      <c r="K136" s="380">
        <f t="shared" si="52"/>
        <v>0</v>
      </c>
      <c r="L136" s="380">
        <f t="shared" si="53"/>
        <v>0</v>
      </c>
      <c r="M136" s="380">
        <f t="shared" si="55"/>
        <v>0</v>
      </c>
    </row>
    <row r="137" spans="1:13" ht="24" x14ac:dyDescent="0.15">
      <c r="A137" s="379" t="s">
        <v>1311</v>
      </c>
      <c r="B137" s="379" t="s">
        <v>380</v>
      </c>
      <c r="C137" s="380">
        <v>6</v>
      </c>
      <c r="D137" s="380">
        <v>6</v>
      </c>
      <c r="E137" s="380">
        <f t="shared" si="49"/>
        <v>0</v>
      </c>
      <c r="F137" s="380"/>
      <c r="G137" s="380">
        <f t="shared" si="50"/>
        <v>0</v>
      </c>
      <c r="H137" s="380">
        <f t="shared" si="51"/>
        <v>0</v>
      </c>
      <c r="I137" s="380">
        <f t="shared" si="54"/>
        <v>0</v>
      </c>
      <c r="J137" s="380"/>
      <c r="K137" s="380">
        <f t="shared" si="52"/>
        <v>0</v>
      </c>
      <c r="L137" s="380">
        <f t="shared" si="53"/>
        <v>0</v>
      </c>
      <c r="M137" s="380">
        <f t="shared" si="55"/>
        <v>0</v>
      </c>
    </row>
    <row r="138" spans="1:13" ht="24" x14ac:dyDescent="0.15">
      <c r="A138" s="379" t="s">
        <v>1312</v>
      </c>
      <c r="B138" s="379" t="s">
        <v>380</v>
      </c>
      <c r="C138" s="380">
        <v>6</v>
      </c>
      <c r="D138" s="380">
        <v>6</v>
      </c>
      <c r="E138" s="380">
        <f t="shared" si="49"/>
        <v>0</v>
      </c>
      <c r="F138" s="380"/>
      <c r="G138" s="380">
        <f t="shared" si="50"/>
        <v>0</v>
      </c>
      <c r="H138" s="380">
        <f t="shared" si="51"/>
        <v>0</v>
      </c>
      <c r="I138" s="380">
        <f t="shared" si="54"/>
        <v>0</v>
      </c>
      <c r="J138" s="380"/>
      <c r="K138" s="380">
        <f t="shared" si="52"/>
        <v>0</v>
      </c>
      <c r="L138" s="380">
        <f t="shared" si="53"/>
        <v>0</v>
      </c>
      <c r="M138" s="380">
        <f t="shared" si="55"/>
        <v>0</v>
      </c>
    </row>
    <row r="139" spans="1:13" x14ac:dyDescent="0.15">
      <c r="A139" s="379" t="s">
        <v>1313</v>
      </c>
      <c r="B139" s="379" t="s">
        <v>380</v>
      </c>
      <c r="C139" s="380">
        <v>12</v>
      </c>
      <c r="D139" s="380">
        <v>12</v>
      </c>
      <c r="E139" s="380">
        <f t="shared" si="49"/>
        <v>0</v>
      </c>
      <c r="F139" s="380"/>
      <c r="G139" s="380">
        <f t="shared" si="50"/>
        <v>0</v>
      </c>
      <c r="H139" s="380">
        <f t="shared" si="51"/>
        <v>0</v>
      </c>
      <c r="I139" s="380">
        <f t="shared" si="54"/>
        <v>0</v>
      </c>
      <c r="J139" s="380"/>
      <c r="K139" s="380">
        <f t="shared" si="52"/>
        <v>0</v>
      </c>
      <c r="L139" s="380">
        <f t="shared" si="53"/>
        <v>0</v>
      </c>
      <c r="M139" s="380">
        <f t="shared" si="55"/>
        <v>0</v>
      </c>
    </row>
    <row r="140" spans="1:13" x14ac:dyDescent="0.15">
      <c r="A140" s="377" t="s">
        <v>1314</v>
      </c>
      <c r="B140" s="377"/>
      <c r="C140" s="378"/>
      <c r="D140" s="378"/>
      <c r="E140" s="378"/>
      <c r="F140" s="378"/>
      <c r="G140" s="378">
        <f>SUM(G125:G139)</f>
        <v>0</v>
      </c>
      <c r="H140" s="378">
        <f>SUM(H125:H139)</f>
        <v>0</v>
      </c>
      <c r="I140" s="378">
        <f>SUM(I125:I139)</f>
        <v>0</v>
      </c>
      <c r="J140" s="378"/>
      <c r="K140" s="378">
        <f>SUM(K125:K139)</f>
        <v>0</v>
      </c>
      <c r="L140" s="378">
        <f>SUM(L125:L139)</f>
        <v>0</v>
      </c>
      <c r="M140" s="378">
        <f>SUM(M125:M139)</f>
        <v>0</v>
      </c>
    </row>
    <row r="141" spans="1:13" x14ac:dyDescent="0.15">
      <c r="A141" s="377" t="s">
        <v>1315</v>
      </c>
      <c r="B141" s="377"/>
      <c r="C141" s="378"/>
      <c r="D141" s="378"/>
      <c r="E141" s="378"/>
      <c r="F141" s="378"/>
      <c r="G141" s="378"/>
      <c r="H141" s="378"/>
      <c r="I141" s="378"/>
      <c r="J141" s="378"/>
      <c r="K141" s="378"/>
      <c r="L141" s="378"/>
      <c r="M141" s="378"/>
    </row>
    <row r="142" spans="1:13" ht="24" x14ac:dyDescent="0.15">
      <c r="A142" s="379" t="s">
        <v>1316</v>
      </c>
      <c r="B142" s="379" t="s">
        <v>380</v>
      </c>
      <c r="C142" s="380">
        <v>3</v>
      </c>
      <c r="D142" s="380">
        <v>3</v>
      </c>
      <c r="E142" s="380">
        <f t="shared" ref="E142:E151" si="56">C142-D142</f>
        <v>0</v>
      </c>
      <c r="F142" s="380"/>
      <c r="G142" s="380">
        <f t="shared" ref="G142:G151" si="57">F142*D142</f>
        <v>0</v>
      </c>
      <c r="H142" s="380">
        <f t="shared" ref="H142:H151" si="58">F142*E142</f>
        <v>0</v>
      </c>
      <c r="I142" s="380">
        <f>F142*C142</f>
        <v>0</v>
      </c>
      <c r="J142" s="380"/>
      <c r="K142" s="380">
        <f t="shared" ref="K142:K151" si="59">J142*D142</f>
        <v>0</v>
      </c>
      <c r="L142" s="380">
        <f t="shared" ref="L142:L151" si="60">J142*E142</f>
        <v>0</v>
      </c>
      <c r="M142" s="380">
        <f>J142*C142</f>
        <v>0</v>
      </c>
    </row>
    <row r="143" spans="1:13" x14ac:dyDescent="0.15">
      <c r="A143" s="379" t="s">
        <v>1317</v>
      </c>
      <c r="B143" s="379" t="s">
        <v>380</v>
      </c>
      <c r="C143" s="380">
        <v>3</v>
      </c>
      <c r="D143" s="380">
        <v>3</v>
      </c>
      <c r="E143" s="380">
        <f t="shared" si="56"/>
        <v>0</v>
      </c>
      <c r="F143" s="380"/>
      <c r="G143" s="380">
        <f t="shared" si="57"/>
        <v>0</v>
      </c>
      <c r="H143" s="380">
        <f t="shared" si="58"/>
        <v>0</v>
      </c>
      <c r="I143" s="380">
        <f t="shared" ref="I143:I151" si="61">F143*C143</f>
        <v>0</v>
      </c>
      <c r="J143" s="380"/>
      <c r="K143" s="380">
        <f t="shared" si="59"/>
        <v>0</v>
      </c>
      <c r="L143" s="380">
        <f t="shared" si="60"/>
        <v>0</v>
      </c>
      <c r="M143" s="380">
        <f t="shared" ref="M143:M151" si="62">J143*C143</f>
        <v>0</v>
      </c>
    </row>
    <row r="144" spans="1:13" x14ac:dyDescent="0.15">
      <c r="A144" s="379" t="s">
        <v>1318</v>
      </c>
      <c r="B144" s="379" t="s">
        <v>380</v>
      </c>
      <c r="C144" s="380">
        <v>3</v>
      </c>
      <c r="D144" s="380">
        <v>3</v>
      </c>
      <c r="E144" s="380">
        <f t="shared" si="56"/>
        <v>0</v>
      </c>
      <c r="F144" s="380"/>
      <c r="G144" s="380">
        <f t="shared" si="57"/>
        <v>0</v>
      </c>
      <c r="H144" s="380">
        <f t="shared" si="58"/>
        <v>0</v>
      </c>
      <c r="I144" s="380">
        <f t="shared" si="61"/>
        <v>0</v>
      </c>
      <c r="J144" s="380"/>
      <c r="K144" s="380">
        <f t="shared" si="59"/>
        <v>0</v>
      </c>
      <c r="L144" s="380">
        <f t="shared" si="60"/>
        <v>0</v>
      </c>
      <c r="M144" s="380">
        <f t="shared" si="62"/>
        <v>0</v>
      </c>
    </row>
    <row r="145" spans="1:13" x14ac:dyDescent="0.15">
      <c r="A145" s="379" t="s">
        <v>1319</v>
      </c>
      <c r="B145" s="379" t="s">
        <v>380</v>
      </c>
      <c r="C145" s="380">
        <v>3</v>
      </c>
      <c r="D145" s="380">
        <v>3</v>
      </c>
      <c r="E145" s="380">
        <f t="shared" si="56"/>
        <v>0</v>
      </c>
      <c r="F145" s="380"/>
      <c r="G145" s="380">
        <f t="shared" si="57"/>
        <v>0</v>
      </c>
      <c r="H145" s="380">
        <f t="shared" si="58"/>
        <v>0</v>
      </c>
      <c r="I145" s="380">
        <f t="shared" si="61"/>
        <v>0</v>
      </c>
      <c r="J145" s="380"/>
      <c r="K145" s="380">
        <f t="shared" si="59"/>
        <v>0</v>
      </c>
      <c r="L145" s="380">
        <f t="shared" si="60"/>
        <v>0</v>
      </c>
      <c r="M145" s="380">
        <f t="shared" si="62"/>
        <v>0</v>
      </c>
    </row>
    <row r="146" spans="1:13" ht="24" x14ac:dyDescent="0.15">
      <c r="A146" s="379" t="s">
        <v>1320</v>
      </c>
      <c r="B146" s="379" t="s">
        <v>380</v>
      </c>
      <c r="C146" s="380">
        <v>3</v>
      </c>
      <c r="D146" s="380">
        <v>3</v>
      </c>
      <c r="E146" s="380">
        <f t="shared" si="56"/>
        <v>0</v>
      </c>
      <c r="F146" s="380"/>
      <c r="G146" s="380">
        <f t="shared" si="57"/>
        <v>0</v>
      </c>
      <c r="H146" s="380">
        <f t="shared" si="58"/>
        <v>0</v>
      </c>
      <c r="I146" s="380">
        <f t="shared" si="61"/>
        <v>0</v>
      </c>
      <c r="J146" s="380"/>
      <c r="K146" s="380">
        <f t="shared" si="59"/>
        <v>0</v>
      </c>
      <c r="L146" s="380">
        <f t="shared" si="60"/>
        <v>0</v>
      </c>
      <c r="M146" s="380">
        <f t="shared" si="62"/>
        <v>0</v>
      </c>
    </row>
    <row r="147" spans="1:13" ht="36" x14ac:dyDescent="0.15">
      <c r="A147" s="379" t="s">
        <v>1321</v>
      </c>
      <c r="B147" s="379" t="s">
        <v>380</v>
      </c>
      <c r="C147" s="380">
        <v>6</v>
      </c>
      <c r="D147" s="380">
        <v>2</v>
      </c>
      <c r="E147" s="380">
        <f t="shared" si="56"/>
        <v>4</v>
      </c>
      <c r="F147" s="380"/>
      <c r="G147" s="380">
        <f t="shared" si="57"/>
        <v>0</v>
      </c>
      <c r="H147" s="380">
        <f t="shared" si="58"/>
        <v>0</v>
      </c>
      <c r="I147" s="380">
        <f t="shared" si="61"/>
        <v>0</v>
      </c>
      <c r="J147" s="380"/>
      <c r="K147" s="380">
        <f t="shared" si="59"/>
        <v>0</v>
      </c>
      <c r="L147" s="380">
        <f t="shared" si="60"/>
        <v>0</v>
      </c>
      <c r="M147" s="380">
        <f t="shared" si="62"/>
        <v>0</v>
      </c>
    </row>
    <row r="148" spans="1:13" x14ac:dyDescent="0.15">
      <c r="A148" s="379" t="s">
        <v>1317</v>
      </c>
      <c r="B148" s="379" t="s">
        <v>380</v>
      </c>
      <c r="C148" s="380">
        <v>6</v>
      </c>
      <c r="D148" s="380">
        <v>2</v>
      </c>
      <c r="E148" s="380">
        <f t="shared" si="56"/>
        <v>4</v>
      </c>
      <c r="F148" s="380"/>
      <c r="G148" s="380">
        <f t="shared" si="57"/>
        <v>0</v>
      </c>
      <c r="H148" s="380">
        <f t="shared" si="58"/>
        <v>0</v>
      </c>
      <c r="I148" s="380">
        <f t="shared" si="61"/>
        <v>0</v>
      </c>
      <c r="J148" s="380"/>
      <c r="K148" s="380">
        <f t="shared" si="59"/>
        <v>0</v>
      </c>
      <c r="L148" s="380">
        <f t="shared" si="60"/>
        <v>0</v>
      </c>
      <c r="M148" s="380">
        <f t="shared" si="62"/>
        <v>0</v>
      </c>
    </row>
    <row r="149" spans="1:13" x14ac:dyDescent="0.15">
      <c r="A149" s="379" t="s">
        <v>1318</v>
      </c>
      <c r="B149" s="379" t="s">
        <v>380</v>
      </c>
      <c r="C149" s="380">
        <v>6</v>
      </c>
      <c r="D149" s="380">
        <v>2</v>
      </c>
      <c r="E149" s="380">
        <f t="shared" si="56"/>
        <v>4</v>
      </c>
      <c r="F149" s="380"/>
      <c r="G149" s="380">
        <f t="shared" si="57"/>
        <v>0</v>
      </c>
      <c r="H149" s="380">
        <f t="shared" si="58"/>
        <v>0</v>
      </c>
      <c r="I149" s="380">
        <f t="shared" si="61"/>
        <v>0</v>
      </c>
      <c r="J149" s="380"/>
      <c r="K149" s="380">
        <f t="shared" si="59"/>
        <v>0</v>
      </c>
      <c r="L149" s="380">
        <f t="shared" si="60"/>
        <v>0</v>
      </c>
      <c r="M149" s="380">
        <f t="shared" si="62"/>
        <v>0</v>
      </c>
    </row>
    <row r="150" spans="1:13" x14ac:dyDescent="0.15">
      <c r="A150" s="379" t="s">
        <v>1319</v>
      </c>
      <c r="B150" s="379" t="s">
        <v>380</v>
      </c>
      <c r="C150" s="380">
        <v>6</v>
      </c>
      <c r="D150" s="380">
        <v>2</v>
      </c>
      <c r="E150" s="380">
        <f t="shared" si="56"/>
        <v>4</v>
      </c>
      <c r="F150" s="380"/>
      <c r="G150" s="380">
        <f t="shared" si="57"/>
        <v>0</v>
      </c>
      <c r="H150" s="380">
        <f t="shared" si="58"/>
        <v>0</v>
      </c>
      <c r="I150" s="380">
        <f t="shared" si="61"/>
        <v>0</v>
      </c>
      <c r="J150" s="380"/>
      <c r="K150" s="380">
        <f t="shared" si="59"/>
        <v>0</v>
      </c>
      <c r="L150" s="380">
        <f t="shared" si="60"/>
        <v>0</v>
      </c>
      <c r="M150" s="380">
        <f t="shared" si="62"/>
        <v>0</v>
      </c>
    </row>
    <row r="151" spans="1:13" ht="24" x14ac:dyDescent="0.15">
      <c r="A151" s="379" t="s">
        <v>1320</v>
      </c>
      <c r="B151" s="379" t="s">
        <v>380</v>
      </c>
      <c r="C151" s="380">
        <v>6</v>
      </c>
      <c r="D151" s="380">
        <v>2</v>
      </c>
      <c r="E151" s="380">
        <f t="shared" si="56"/>
        <v>4</v>
      </c>
      <c r="F151" s="380"/>
      <c r="G151" s="380">
        <f t="shared" si="57"/>
        <v>0</v>
      </c>
      <c r="H151" s="380">
        <f t="shared" si="58"/>
        <v>0</v>
      </c>
      <c r="I151" s="380">
        <f t="shared" si="61"/>
        <v>0</v>
      </c>
      <c r="J151" s="380"/>
      <c r="K151" s="380">
        <f t="shared" si="59"/>
        <v>0</v>
      </c>
      <c r="L151" s="380">
        <f t="shared" si="60"/>
        <v>0</v>
      </c>
      <c r="M151" s="380">
        <f t="shared" si="62"/>
        <v>0</v>
      </c>
    </row>
    <row r="152" spans="1:13" x14ac:dyDescent="0.15">
      <c r="A152" s="377" t="s">
        <v>1322</v>
      </c>
      <c r="B152" s="377"/>
      <c r="C152" s="378"/>
      <c r="D152" s="378"/>
      <c r="E152" s="378"/>
      <c r="F152" s="378"/>
      <c r="G152" s="378">
        <f>SUM(G142:G151)</f>
        <v>0</v>
      </c>
      <c r="H152" s="378">
        <f>SUM(H142:H151)</f>
        <v>0</v>
      </c>
      <c r="I152" s="378">
        <f>SUM(I142:I151)</f>
        <v>0</v>
      </c>
      <c r="J152" s="378"/>
      <c r="K152" s="378">
        <f>SUM(K142:K151)</f>
        <v>0</v>
      </c>
      <c r="L152" s="378">
        <f>SUM(L142:L151)</f>
        <v>0</v>
      </c>
      <c r="M152" s="378">
        <f>SUM(M142:M151)</f>
        <v>0</v>
      </c>
    </row>
    <row r="153" spans="1:13" x14ac:dyDescent="0.15">
      <c r="A153" s="377" t="s">
        <v>1210</v>
      </c>
      <c r="B153" s="377"/>
      <c r="C153" s="378"/>
      <c r="D153" s="378"/>
      <c r="E153" s="378"/>
      <c r="F153" s="378"/>
      <c r="G153" s="378"/>
      <c r="H153" s="378"/>
      <c r="I153" s="378"/>
      <c r="J153" s="378"/>
      <c r="K153" s="378"/>
      <c r="L153" s="378"/>
      <c r="M153" s="378"/>
    </row>
    <row r="154" spans="1:13" x14ac:dyDescent="0.15">
      <c r="A154" s="379" t="s">
        <v>1211</v>
      </c>
      <c r="B154" s="379" t="s">
        <v>174</v>
      </c>
      <c r="C154" s="380">
        <v>340</v>
      </c>
      <c r="D154" s="380">
        <v>270</v>
      </c>
      <c r="E154" s="380">
        <f>C154-D154</f>
        <v>70</v>
      </c>
      <c r="F154" s="380"/>
      <c r="G154" s="380">
        <f>F154*D154</f>
        <v>0</v>
      </c>
      <c r="H154" s="380">
        <f>F154*E154</f>
        <v>0</v>
      </c>
      <c r="I154" s="380">
        <f>F154*C154</f>
        <v>0</v>
      </c>
      <c r="J154" s="380"/>
      <c r="K154" s="380">
        <f>J154*D154</f>
        <v>0</v>
      </c>
      <c r="L154" s="380">
        <f>J154*E154</f>
        <v>0</v>
      </c>
      <c r="M154" s="380">
        <f>J154*C154</f>
        <v>0</v>
      </c>
    </row>
    <row r="155" spans="1:13" x14ac:dyDescent="0.15">
      <c r="A155" s="379" t="s">
        <v>1323</v>
      </c>
      <c r="B155" s="379" t="s">
        <v>174</v>
      </c>
      <c r="C155" s="380">
        <v>2450</v>
      </c>
      <c r="D155" s="380">
        <v>1450</v>
      </c>
      <c r="E155" s="380">
        <f>C155-D155</f>
        <v>1000</v>
      </c>
      <c r="F155" s="380"/>
      <c r="G155" s="380">
        <f>F155*D155</f>
        <v>0</v>
      </c>
      <c r="H155" s="380">
        <f>F155*E155</f>
        <v>0</v>
      </c>
      <c r="I155" s="380">
        <f>F155*C155</f>
        <v>0</v>
      </c>
      <c r="J155" s="380"/>
      <c r="K155" s="380">
        <f>J155*D155</f>
        <v>0</v>
      </c>
      <c r="L155" s="380">
        <f>J155*E155</f>
        <v>0</v>
      </c>
      <c r="M155" s="380">
        <f>J155*C155</f>
        <v>0</v>
      </c>
    </row>
    <row r="156" spans="1:13" x14ac:dyDescent="0.15">
      <c r="A156" s="379" t="s">
        <v>1324</v>
      </c>
      <c r="B156" s="379" t="s">
        <v>174</v>
      </c>
      <c r="C156" s="380">
        <v>130</v>
      </c>
      <c r="D156" s="380">
        <v>130</v>
      </c>
      <c r="E156" s="380">
        <f>C156-D156</f>
        <v>0</v>
      </c>
      <c r="F156" s="380"/>
      <c r="G156" s="380">
        <f>F156*D156</f>
        <v>0</v>
      </c>
      <c r="H156" s="380">
        <f>F156*E156</f>
        <v>0</v>
      </c>
      <c r="I156" s="380">
        <f>F156*C156</f>
        <v>0</v>
      </c>
      <c r="J156" s="380"/>
      <c r="K156" s="380">
        <f>J156*D156</f>
        <v>0</v>
      </c>
      <c r="L156" s="380">
        <f>J156*E156</f>
        <v>0</v>
      </c>
      <c r="M156" s="380">
        <f>J156*C156</f>
        <v>0</v>
      </c>
    </row>
    <row r="157" spans="1:13" x14ac:dyDescent="0.15">
      <c r="A157" s="377" t="s">
        <v>1215</v>
      </c>
      <c r="B157" s="377"/>
      <c r="C157" s="378"/>
      <c r="D157" s="378"/>
      <c r="E157" s="378"/>
      <c r="F157" s="378"/>
      <c r="G157" s="378">
        <f>SUM(G154:G156)</f>
        <v>0</v>
      </c>
      <c r="H157" s="378">
        <f>SUM(H154:H156)</f>
        <v>0</v>
      </c>
      <c r="I157" s="378">
        <f>SUM(I154:I156)</f>
        <v>0</v>
      </c>
      <c r="J157" s="378"/>
      <c r="K157" s="378">
        <f>SUM(K154:K156)</f>
        <v>0</v>
      </c>
      <c r="L157" s="378">
        <f>SUM(L154:L156)</f>
        <v>0</v>
      </c>
      <c r="M157" s="378">
        <f>SUM(M154:M156)</f>
        <v>0</v>
      </c>
    </row>
    <row r="158" spans="1:13" x14ac:dyDescent="0.15">
      <c r="A158" s="377" t="s">
        <v>1216</v>
      </c>
      <c r="B158" s="377"/>
      <c r="C158" s="378"/>
      <c r="D158" s="378"/>
      <c r="E158" s="378"/>
      <c r="F158" s="378"/>
      <c r="G158" s="378"/>
      <c r="H158" s="378"/>
      <c r="I158" s="378"/>
      <c r="J158" s="378"/>
      <c r="K158" s="378"/>
      <c r="L158" s="378"/>
      <c r="M158" s="378"/>
    </row>
    <row r="159" spans="1:13" x14ac:dyDescent="0.15">
      <c r="A159" s="379" t="s">
        <v>1325</v>
      </c>
      <c r="B159" s="379" t="s">
        <v>174</v>
      </c>
      <c r="C159" s="380">
        <v>1350</v>
      </c>
      <c r="D159" s="380">
        <v>945</v>
      </c>
      <c r="E159" s="380">
        <f t="shared" ref="E159:E167" si="63">C159-D159</f>
        <v>405</v>
      </c>
      <c r="F159" s="380"/>
      <c r="G159" s="380">
        <f t="shared" ref="G159:G167" si="64">F159*D159</f>
        <v>0</v>
      </c>
      <c r="H159" s="380">
        <f t="shared" ref="H159:H167" si="65">F159*E159</f>
        <v>0</v>
      </c>
      <c r="I159" s="380">
        <f t="shared" ref="I159:I167" si="66">F159*C159</f>
        <v>0</v>
      </c>
      <c r="J159" s="380"/>
      <c r="K159" s="380">
        <f t="shared" ref="K159:K167" si="67">J159*D159</f>
        <v>0</v>
      </c>
      <c r="L159" s="380">
        <f t="shared" ref="L159:L167" si="68">J159*E159</f>
        <v>0</v>
      </c>
      <c r="M159" s="380">
        <f t="shared" ref="M159:M167" si="69">J159*C159</f>
        <v>0</v>
      </c>
    </row>
    <row r="160" spans="1:13" x14ac:dyDescent="0.15">
      <c r="A160" s="379" t="s">
        <v>1326</v>
      </c>
      <c r="B160" s="379" t="s">
        <v>174</v>
      </c>
      <c r="C160" s="380">
        <v>50</v>
      </c>
      <c r="D160" s="380">
        <v>35</v>
      </c>
      <c r="E160" s="380">
        <f t="shared" si="63"/>
        <v>15</v>
      </c>
      <c r="F160" s="380"/>
      <c r="G160" s="380">
        <f t="shared" si="64"/>
        <v>0</v>
      </c>
      <c r="H160" s="380">
        <f t="shared" si="65"/>
        <v>0</v>
      </c>
      <c r="I160" s="380">
        <f t="shared" si="66"/>
        <v>0</v>
      </c>
      <c r="J160" s="380"/>
      <c r="K160" s="380">
        <f t="shared" si="67"/>
        <v>0</v>
      </c>
      <c r="L160" s="380">
        <f t="shared" si="68"/>
        <v>0</v>
      </c>
      <c r="M160" s="380">
        <f t="shared" si="69"/>
        <v>0</v>
      </c>
    </row>
    <row r="161" spans="1:13" x14ac:dyDescent="0.15">
      <c r="A161" s="379" t="s">
        <v>1327</v>
      </c>
      <c r="B161" s="379" t="s">
        <v>380</v>
      </c>
      <c r="C161" s="380">
        <v>2800</v>
      </c>
      <c r="D161" s="380">
        <v>1960</v>
      </c>
      <c r="E161" s="380">
        <f t="shared" si="63"/>
        <v>840</v>
      </c>
      <c r="F161" s="380"/>
      <c r="G161" s="380">
        <f t="shared" si="64"/>
        <v>0</v>
      </c>
      <c r="H161" s="380">
        <f t="shared" si="65"/>
        <v>0</v>
      </c>
      <c r="I161" s="380">
        <f t="shared" si="66"/>
        <v>0</v>
      </c>
      <c r="J161" s="380"/>
      <c r="K161" s="380">
        <f t="shared" si="67"/>
        <v>0</v>
      </c>
      <c r="L161" s="380">
        <f t="shared" si="68"/>
        <v>0</v>
      </c>
      <c r="M161" s="380">
        <f t="shared" si="69"/>
        <v>0</v>
      </c>
    </row>
    <row r="162" spans="1:13" x14ac:dyDescent="0.15">
      <c r="A162" s="379" t="s">
        <v>1328</v>
      </c>
      <c r="B162" s="379" t="s">
        <v>380</v>
      </c>
      <c r="C162" s="380">
        <v>75</v>
      </c>
      <c r="D162" s="380">
        <v>56</v>
      </c>
      <c r="E162" s="380">
        <f t="shared" si="63"/>
        <v>19</v>
      </c>
      <c r="F162" s="380"/>
      <c r="G162" s="380">
        <f t="shared" si="64"/>
        <v>0</v>
      </c>
      <c r="H162" s="380">
        <f t="shared" si="65"/>
        <v>0</v>
      </c>
      <c r="I162" s="380">
        <f t="shared" si="66"/>
        <v>0</v>
      </c>
      <c r="J162" s="380"/>
      <c r="K162" s="380">
        <f t="shared" si="67"/>
        <v>0</v>
      </c>
      <c r="L162" s="380">
        <f t="shared" si="68"/>
        <v>0</v>
      </c>
      <c r="M162" s="380">
        <f t="shared" si="69"/>
        <v>0</v>
      </c>
    </row>
    <row r="163" spans="1:13" x14ac:dyDescent="0.15">
      <c r="A163" s="379" t="s">
        <v>1329</v>
      </c>
      <c r="B163" s="379" t="s">
        <v>174</v>
      </c>
      <c r="C163" s="380">
        <v>300</v>
      </c>
      <c r="D163" s="380">
        <v>300</v>
      </c>
      <c r="E163" s="380">
        <f t="shared" si="63"/>
        <v>0</v>
      </c>
      <c r="F163" s="380"/>
      <c r="G163" s="380">
        <f t="shared" si="64"/>
        <v>0</v>
      </c>
      <c r="H163" s="380">
        <f t="shared" si="65"/>
        <v>0</v>
      </c>
      <c r="I163" s="380">
        <f t="shared" si="66"/>
        <v>0</v>
      </c>
      <c r="J163" s="380"/>
      <c r="K163" s="380">
        <f t="shared" si="67"/>
        <v>0</v>
      </c>
      <c r="L163" s="380">
        <f t="shared" si="68"/>
        <v>0</v>
      </c>
      <c r="M163" s="380">
        <f t="shared" si="69"/>
        <v>0</v>
      </c>
    </row>
    <row r="164" spans="1:13" x14ac:dyDescent="0.15">
      <c r="A164" s="379" t="s">
        <v>1276</v>
      </c>
      <c r="B164" s="379" t="s">
        <v>380</v>
      </c>
      <c r="C164" s="380">
        <v>450</v>
      </c>
      <c r="D164" s="380">
        <v>450</v>
      </c>
      <c r="E164" s="380">
        <f t="shared" si="63"/>
        <v>0</v>
      </c>
      <c r="F164" s="380"/>
      <c r="G164" s="380">
        <f t="shared" si="64"/>
        <v>0</v>
      </c>
      <c r="H164" s="380">
        <f t="shared" si="65"/>
        <v>0</v>
      </c>
      <c r="I164" s="380">
        <f t="shared" si="66"/>
        <v>0</v>
      </c>
      <c r="J164" s="380"/>
      <c r="K164" s="380">
        <f t="shared" si="67"/>
        <v>0</v>
      </c>
      <c r="L164" s="380">
        <f t="shared" si="68"/>
        <v>0</v>
      </c>
      <c r="M164" s="380">
        <f t="shared" si="69"/>
        <v>0</v>
      </c>
    </row>
    <row r="165" spans="1:13" x14ac:dyDescent="0.15">
      <c r="A165" s="379" t="s">
        <v>1330</v>
      </c>
      <c r="B165" s="379" t="s">
        <v>380</v>
      </c>
      <c r="C165" s="380">
        <v>301</v>
      </c>
      <c r="D165" s="380">
        <v>301</v>
      </c>
      <c r="E165" s="380">
        <f t="shared" si="63"/>
        <v>0</v>
      </c>
      <c r="F165" s="380"/>
      <c r="G165" s="380">
        <f t="shared" si="64"/>
        <v>0</v>
      </c>
      <c r="H165" s="380">
        <f t="shared" si="65"/>
        <v>0</v>
      </c>
      <c r="I165" s="380">
        <f t="shared" si="66"/>
        <v>0</v>
      </c>
      <c r="J165" s="380"/>
      <c r="K165" s="380">
        <f t="shared" si="67"/>
        <v>0</v>
      </c>
      <c r="L165" s="380">
        <f t="shared" si="68"/>
        <v>0</v>
      </c>
      <c r="M165" s="380">
        <f t="shared" si="69"/>
        <v>0</v>
      </c>
    </row>
    <row r="166" spans="1:13" x14ac:dyDescent="0.15">
      <c r="A166" s="479" t="s">
        <v>1277</v>
      </c>
      <c r="B166" s="479" t="s">
        <v>380</v>
      </c>
      <c r="C166" s="380">
        <v>5</v>
      </c>
      <c r="D166" s="380">
        <v>5</v>
      </c>
      <c r="E166" s="380">
        <f t="shared" si="63"/>
        <v>0</v>
      </c>
      <c r="F166" s="380"/>
      <c r="G166" s="380">
        <f t="shared" si="64"/>
        <v>0</v>
      </c>
      <c r="H166" s="380">
        <f t="shared" si="65"/>
        <v>0</v>
      </c>
      <c r="I166" s="380">
        <f t="shared" si="66"/>
        <v>0</v>
      </c>
      <c r="J166" s="380"/>
      <c r="K166" s="380">
        <f t="shared" si="67"/>
        <v>0</v>
      </c>
      <c r="L166" s="380">
        <f t="shared" si="68"/>
        <v>0</v>
      </c>
      <c r="M166" s="380">
        <f t="shared" si="69"/>
        <v>0</v>
      </c>
    </row>
    <row r="167" spans="1:13" x14ac:dyDescent="0.15">
      <c r="A167" s="479" t="s">
        <v>1278</v>
      </c>
      <c r="B167" s="479" t="s">
        <v>380</v>
      </c>
      <c r="C167" s="380">
        <v>5</v>
      </c>
      <c r="D167" s="380">
        <v>5</v>
      </c>
      <c r="E167" s="380">
        <f t="shared" si="63"/>
        <v>0</v>
      </c>
      <c r="F167" s="380"/>
      <c r="G167" s="380">
        <f t="shared" si="64"/>
        <v>0</v>
      </c>
      <c r="H167" s="380">
        <f t="shared" si="65"/>
        <v>0</v>
      </c>
      <c r="I167" s="380">
        <f t="shared" si="66"/>
        <v>0</v>
      </c>
      <c r="J167" s="380"/>
      <c r="K167" s="380">
        <f t="shared" si="67"/>
        <v>0</v>
      </c>
      <c r="L167" s="380">
        <f t="shared" si="68"/>
        <v>0</v>
      </c>
      <c r="M167" s="380">
        <f t="shared" si="69"/>
        <v>0</v>
      </c>
    </row>
    <row r="168" spans="1:13" x14ac:dyDescent="0.15">
      <c r="A168" s="377" t="s">
        <v>1221</v>
      </c>
      <c r="B168" s="377"/>
      <c r="C168" s="378"/>
      <c r="D168" s="378"/>
      <c r="E168" s="378"/>
      <c r="F168" s="378"/>
      <c r="G168" s="378">
        <f>SUM(G159:G167)</f>
        <v>0</v>
      </c>
      <c r="H168" s="378">
        <f>SUM(H159:H167)</f>
        <v>0</v>
      </c>
      <c r="I168" s="378">
        <f>SUM(I159:I167)</f>
        <v>0</v>
      </c>
      <c r="J168" s="378"/>
      <c r="K168" s="378">
        <f>SUM(K159:K167)</f>
        <v>0</v>
      </c>
      <c r="L168" s="378">
        <f>SUM(L159:L167)</f>
        <v>0</v>
      </c>
      <c r="M168" s="378">
        <f>SUM(M159:M167)</f>
        <v>0</v>
      </c>
    </row>
    <row r="169" spans="1:13" x14ac:dyDescent="0.15">
      <c r="A169" s="377" t="s">
        <v>1222</v>
      </c>
      <c r="B169" s="377"/>
      <c r="C169" s="378"/>
      <c r="D169" s="378"/>
      <c r="E169" s="378"/>
      <c r="F169" s="378"/>
      <c r="G169" s="378"/>
      <c r="H169" s="378"/>
      <c r="I169" s="378"/>
      <c r="J169" s="378"/>
      <c r="K169" s="378"/>
      <c r="L169" s="378"/>
      <c r="M169" s="378"/>
    </row>
    <row r="170" spans="1:13" x14ac:dyDescent="0.15">
      <c r="A170" s="379" t="s">
        <v>1280</v>
      </c>
      <c r="B170" s="379" t="s">
        <v>380</v>
      </c>
      <c r="C170" s="380">
        <v>1</v>
      </c>
      <c r="D170" s="380">
        <v>0.8</v>
      </c>
      <c r="E170" s="380">
        <f t="shared" ref="E170:E177" si="70">C170-D170</f>
        <v>0.19999999999999996</v>
      </c>
      <c r="F170" s="380"/>
      <c r="G170" s="380">
        <f t="shared" ref="G170:G177" si="71">F170*D170</f>
        <v>0</v>
      </c>
      <c r="H170" s="380">
        <f t="shared" ref="H170:H177" si="72">F170*E170</f>
        <v>0</v>
      </c>
      <c r="I170" s="380">
        <f t="shared" ref="I170:I177" si="73">F170*C170</f>
        <v>0</v>
      </c>
      <c r="J170" s="380"/>
      <c r="K170" s="380">
        <f t="shared" ref="K170:K177" si="74">J170*D170</f>
        <v>0</v>
      </c>
      <c r="L170" s="380">
        <f t="shared" ref="L170:L177" si="75">J170*E170</f>
        <v>0</v>
      </c>
      <c r="M170" s="380">
        <f t="shared" ref="M170:M177" si="76">J170*C170</f>
        <v>0</v>
      </c>
    </row>
    <row r="171" spans="1:13" x14ac:dyDescent="0.15">
      <c r="A171" s="379" t="s">
        <v>1331</v>
      </c>
      <c r="B171" s="379" t="s">
        <v>380</v>
      </c>
      <c r="C171" s="380">
        <v>1</v>
      </c>
      <c r="D171" s="380">
        <v>0.8</v>
      </c>
      <c r="E171" s="380">
        <f t="shared" si="70"/>
        <v>0.19999999999999996</v>
      </c>
      <c r="F171" s="380"/>
      <c r="G171" s="380">
        <f t="shared" si="71"/>
        <v>0</v>
      </c>
      <c r="H171" s="380">
        <f t="shared" si="72"/>
        <v>0</v>
      </c>
      <c r="I171" s="380">
        <f t="shared" si="73"/>
        <v>0</v>
      </c>
      <c r="J171" s="380"/>
      <c r="K171" s="380">
        <f t="shared" si="74"/>
        <v>0</v>
      </c>
      <c r="L171" s="380">
        <f t="shared" si="75"/>
        <v>0</v>
      </c>
      <c r="M171" s="380">
        <f t="shared" si="76"/>
        <v>0</v>
      </c>
    </row>
    <row r="172" spans="1:13" x14ac:dyDescent="0.15">
      <c r="A172" s="379" t="s">
        <v>1232</v>
      </c>
      <c r="B172" s="379" t="s">
        <v>380</v>
      </c>
      <c r="C172" s="380">
        <v>1</v>
      </c>
      <c r="D172" s="380">
        <v>1</v>
      </c>
      <c r="E172" s="380">
        <f t="shared" si="70"/>
        <v>0</v>
      </c>
      <c r="F172" s="380"/>
      <c r="G172" s="380">
        <f t="shared" si="71"/>
        <v>0</v>
      </c>
      <c r="H172" s="380">
        <f t="shared" si="72"/>
        <v>0</v>
      </c>
      <c r="I172" s="380">
        <f t="shared" si="73"/>
        <v>0</v>
      </c>
      <c r="J172" s="380"/>
      <c r="K172" s="380">
        <f t="shared" si="74"/>
        <v>0</v>
      </c>
      <c r="L172" s="380">
        <f t="shared" si="75"/>
        <v>0</v>
      </c>
      <c r="M172" s="380">
        <f t="shared" si="76"/>
        <v>0</v>
      </c>
    </row>
    <row r="173" spans="1:13" x14ac:dyDescent="0.15">
      <c r="A173" s="379" t="s">
        <v>1233</v>
      </c>
      <c r="B173" s="379" t="s">
        <v>380</v>
      </c>
      <c r="C173" s="380">
        <v>1</v>
      </c>
      <c r="D173" s="380">
        <v>1</v>
      </c>
      <c r="E173" s="380">
        <f t="shared" si="70"/>
        <v>0</v>
      </c>
      <c r="F173" s="380"/>
      <c r="G173" s="380">
        <f t="shared" si="71"/>
        <v>0</v>
      </c>
      <c r="H173" s="380">
        <f t="shared" si="72"/>
        <v>0</v>
      </c>
      <c r="I173" s="380">
        <f t="shared" si="73"/>
        <v>0</v>
      </c>
      <c r="J173" s="380"/>
      <c r="K173" s="380">
        <f t="shared" si="74"/>
        <v>0</v>
      </c>
      <c r="L173" s="380">
        <f t="shared" si="75"/>
        <v>0</v>
      </c>
      <c r="M173" s="380">
        <f t="shared" si="76"/>
        <v>0</v>
      </c>
    </row>
    <row r="174" spans="1:13" x14ac:dyDescent="0.15">
      <c r="A174" s="379" t="s">
        <v>1234</v>
      </c>
      <c r="B174" s="379" t="s">
        <v>380</v>
      </c>
      <c r="C174" s="380">
        <v>1</v>
      </c>
      <c r="D174" s="380">
        <v>1</v>
      </c>
      <c r="E174" s="380">
        <f t="shared" si="70"/>
        <v>0</v>
      </c>
      <c r="F174" s="380"/>
      <c r="G174" s="380">
        <f t="shared" si="71"/>
        <v>0</v>
      </c>
      <c r="H174" s="380">
        <f t="shared" si="72"/>
        <v>0</v>
      </c>
      <c r="I174" s="380">
        <f t="shared" si="73"/>
        <v>0</v>
      </c>
      <c r="J174" s="380"/>
      <c r="K174" s="380">
        <f t="shared" si="74"/>
        <v>0</v>
      </c>
      <c r="L174" s="380">
        <f t="shared" si="75"/>
        <v>0</v>
      </c>
      <c r="M174" s="380">
        <f t="shared" si="76"/>
        <v>0</v>
      </c>
    </row>
    <row r="175" spans="1:13" x14ac:dyDescent="0.15">
      <c r="A175" s="379" t="s">
        <v>1235</v>
      </c>
      <c r="B175" s="379" t="s">
        <v>380</v>
      </c>
      <c r="C175" s="380">
        <v>1</v>
      </c>
      <c r="D175" s="380">
        <v>1</v>
      </c>
      <c r="E175" s="380">
        <f t="shared" si="70"/>
        <v>0</v>
      </c>
      <c r="F175" s="380"/>
      <c r="G175" s="380">
        <f t="shared" si="71"/>
        <v>0</v>
      </c>
      <c r="H175" s="380">
        <f t="shared" si="72"/>
        <v>0</v>
      </c>
      <c r="I175" s="380">
        <f t="shared" si="73"/>
        <v>0</v>
      </c>
      <c r="J175" s="380"/>
      <c r="K175" s="380">
        <f t="shared" si="74"/>
        <v>0</v>
      </c>
      <c r="L175" s="380">
        <f t="shared" si="75"/>
        <v>0</v>
      </c>
      <c r="M175" s="380">
        <f t="shared" si="76"/>
        <v>0</v>
      </c>
    </row>
    <row r="176" spans="1:13" x14ac:dyDescent="0.15">
      <c r="A176" s="379" t="s">
        <v>1236</v>
      </c>
      <c r="B176" s="379" t="s">
        <v>380</v>
      </c>
      <c r="C176" s="380">
        <v>1</v>
      </c>
      <c r="D176" s="380">
        <v>0.8</v>
      </c>
      <c r="E176" s="380">
        <f t="shared" si="70"/>
        <v>0.19999999999999996</v>
      </c>
      <c r="F176" s="380"/>
      <c r="G176" s="380">
        <f t="shared" si="71"/>
        <v>0</v>
      </c>
      <c r="H176" s="380">
        <f t="shared" si="72"/>
        <v>0</v>
      </c>
      <c r="I176" s="380">
        <f t="shared" si="73"/>
        <v>0</v>
      </c>
      <c r="J176" s="380"/>
      <c r="K176" s="380">
        <f t="shared" si="74"/>
        <v>0</v>
      </c>
      <c r="L176" s="380">
        <f t="shared" si="75"/>
        <v>0</v>
      </c>
      <c r="M176" s="380">
        <f t="shared" si="76"/>
        <v>0</v>
      </c>
    </row>
    <row r="177" spans="1:13" x14ac:dyDescent="0.15">
      <c r="A177" s="379" t="s">
        <v>1237</v>
      </c>
      <c r="B177" s="379" t="s">
        <v>380</v>
      </c>
      <c r="C177" s="380">
        <v>1</v>
      </c>
      <c r="D177" s="380">
        <v>0.8</v>
      </c>
      <c r="E177" s="380">
        <f t="shared" si="70"/>
        <v>0.19999999999999996</v>
      </c>
      <c r="F177" s="380"/>
      <c r="G177" s="380">
        <f t="shared" si="71"/>
        <v>0</v>
      </c>
      <c r="H177" s="380">
        <f t="shared" si="72"/>
        <v>0</v>
      </c>
      <c r="I177" s="380">
        <f t="shared" si="73"/>
        <v>0</v>
      </c>
      <c r="J177" s="380"/>
      <c r="K177" s="380">
        <f t="shared" si="74"/>
        <v>0</v>
      </c>
      <c r="L177" s="380">
        <f t="shared" si="75"/>
        <v>0</v>
      </c>
      <c r="M177" s="380">
        <f t="shared" si="76"/>
        <v>0</v>
      </c>
    </row>
    <row r="178" spans="1:13" x14ac:dyDescent="0.15">
      <c r="A178" s="377" t="s">
        <v>1238</v>
      </c>
      <c r="B178" s="377"/>
      <c r="C178" s="378"/>
      <c r="D178" s="378"/>
      <c r="E178" s="378"/>
      <c r="F178" s="378"/>
      <c r="G178" s="378">
        <f>SUM(G170:G177)</f>
        <v>0</v>
      </c>
      <c r="H178" s="378">
        <f>SUM(H170:H177)</f>
        <v>0</v>
      </c>
      <c r="I178" s="378">
        <f>SUM(I170:I177)</f>
        <v>0</v>
      </c>
      <c r="J178" s="378"/>
      <c r="K178" s="378">
        <f>SUM(K170:K177)</f>
        <v>0</v>
      </c>
      <c r="L178" s="378">
        <f>SUM(L170:L177)</f>
        <v>0</v>
      </c>
      <c r="M178" s="378">
        <f>SUM(M170:M177)</f>
        <v>0</v>
      </c>
    </row>
    <row r="179" spans="1:13" ht="14" x14ac:dyDescent="0.15">
      <c r="A179" s="375" t="s">
        <v>1332</v>
      </c>
      <c r="B179" s="375"/>
      <c r="C179" s="376"/>
      <c r="D179" s="376"/>
      <c r="E179" s="376"/>
      <c r="F179" s="376"/>
      <c r="G179" s="376">
        <f>SUM(G178,G168,G157,G152,G140,G123)</f>
        <v>0</v>
      </c>
      <c r="H179" s="376">
        <f>SUM(H178,H168,H157,H152,H140,H123)</f>
        <v>0</v>
      </c>
      <c r="I179" s="376">
        <f>SUM(I178,I168,I157,I152,I140,I123)</f>
        <v>0</v>
      </c>
      <c r="J179" s="376"/>
      <c r="K179" s="376">
        <f>SUM(K178,K168,K157,K152,K140,K123)</f>
        <v>0</v>
      </c>
      <c r="L179" s="376">
        <f>SUM(L178,L168,L157,L152,L140,L123)</f>
        <v>0</v>
      </c>
      <c r="M179" s="376">
        <f>SUM(M178,M168,M157,M152,M140,M123)</f>
        <v>0</v>
      </c>
    </row>
    <row r="180" spans="1:13" ht="14" x14ac:dyDescent="0.15">
      <c r="A180" s="375" t="s">
        <v>1333</v>
      </c>
      <c r="B180" s="375"/>
      <c r="C180" s="376"/>
      <c r="D180" s="376"/>
      <c r="E180" s="376"/>
      <c r="F180" s="376"/>
      <c r="G180" s="376"/>
      <c r="H180" s="376"/>
      <c r="I180" s="376"/>
      <c r="J180" s="376"/>
      <c r="K180" s="376"/>
      <c r="L180" s="376"/>
      <c r="M180" s="376"/>
    </row>
    <row r="181" spans="1:13" x14ac:dyDescent="0.15">
      <c r="A181" s="377" t="s">
        <v>1334</v>
      </c>
      <c r="B181" s="377"/>
      <c r="C181" s="378"/>
      <c r="D181" s="378"/>
      <c r="E181" s="378"/>
      <c r="F181" s="378"/>
      <c r="G181" s="378"/>
      <c r="H181" s="378"/>
      <c r="I181" s="378"/>
      <c r="J181" s="378"/>
      <c r="K181" s="378"/>
      <c r="L181" s="378"/>
      <c r="M181" s="378"/>
    </row>
    <row r="182" spans="1:13" ht="24" x14ac:dyDescent="0.15">
      <c r="A182" s="379" t="s">
        <v>1335</v>
      </c>
      <c r="B182" s="379" t="s">
        <v>380</v>
      </c>
      <c r="C182" s="380">
        <v>12</v>
      </c>
      <c r="D182" s="380">
        <v>12</v>
      </c>
      <c r="E182" s="380">
        <f t="shared" ref="E182:E192" si="77">C182-D182</f>
        <v>0</v>
      </c>
      <c r="F182" s="380"/>
      <c r="G182" s="380">
        <f t="shared" ref="G182:G192" si="78">F182*D182</f>
        <v>0</v>
      </c>
      <c r="H182" s="380">
        <f t="shared" ref="H182:H192" si="79">F182*E182</f>
        <v>0</v>
      </c>
      <c r="I182" s="380">
        <f t="shared" ref="I182:I192" si="80">F182*C182</f>
        <v>0</v>
      </c>
      <c r="J182" s="380"/>
      <c r="K182" s="380">
        <f t="shared" ref="K182:K192" si="81">J182*D182</f>
        <v>0</v>
      </c>
      <c r="L182" s="380">
        <f t="shared" ref="L182:L192" si="82">J182*E182</f>
        <v>0</v>
      </c>
      <c r="M182" s="380">
        <f t="shared" ref="M182:M192" si="83">J182*C182</f>
        <v>0</v>
      </c>
    </row>
    <row r="183" spans="1:13" ht="24" x14ac:dyDescent="0.15">
      <c r="A183" s="379" t="s">
        <v>1336</v>
      </c>
      <c r="B183" s="379" t="s">
        <v>380</v>
      </c>
      <c r="C183" s="380">
        <v>9</v>
      </c>
      <c r="D183" s="380">
        <v>9</v>
      </c>
      <c r="E183" s="380">
        <f t="shared" si="77"/>
        <v>0</v>
      </c>
      <c r="F183" s="380"/>
      <c r="G183" s="380">
        <f t="shared" si="78"/>
        <v>0</v>
      </c>
      <c r="H183" s="380">
        <f t="shared" si="79"/>
        <v>0</v>
      </c>
      <c r="I183" s="380">
        <f t="shared" si="80"/>
        <v>0</v>
      </c>
      <c r="J183" s="380"/>
      <c r="K183" s="380">
        <f t="shared" si="81"/>
        <v>0</v>
      </c>
      <c r="L183" s="380">
        <f t="shared" si="82"/>
        <v>0</v>
      </c>
      <c r="M183" s="380">
        <f t="shared" si="83"/>
        <v>0</v>
      </c>
    </row>
    <row r="184" spans="1:13" x14ac:dyDescent="0.15">
      <c r="A184" s="379" t="s">
        <v>1337</v>
      </c>
      <c r="B184" s="379" t="s">
        <v>380</v>
      </c>
      <c r="C184" s="380">
        <v>9</v>
      </c>
      <c r="D184" s="380">
        <v>9</v>
      </c>
      <c r="E184" s="380">
        <f t="shared" si="77"/>
        <v>0</v>
      </c>
      <c r="F184" s="380"/>
      <c r="G184" s="380">
        <f t="shared" si="78"/>
        <v>0</v>
      </c>
      <c r="H184" s="380">
        <f t="shared" si="79"/>
        <v>0</v>
      </c>
      <c r="I184" s="380">
        <f t="shared" si="80"/>
        <v>0</v>
      </c>
      <c r="J184" s="380"/>
      <c r="K184" s="380">
        <f t="shared" si="81"/>
        <v>0</v>
      </c>
      <c r="L184" s="380">
        <f t="shared" si="82"/>
        <v>0</v>
      </c>
      <c r="M184" s="380">
        <f t="shared" si="83"/>
        <v>0</v>
      </c>
    </row>
    <row r="185" spans="1:13" x14ac:dyDescent="0.15">
      <c r="A185" s="379" t="s">
        <v>1130</v>
      </c>
      <c r="B185" s="379" t="s">
        <v>380</v>
      </c>
      <c r="C185" s="380">
        <v>1</v>
      </c>
      <c r="D185" s="380">
        <v>1</v>
      </c>
      <c r="E185" s="380">
        <f t="shared" si="77"/>
        <v>0</v>
      </c>
      <c r="F185" s="380"/>
      <c r="G185" s="380">
        <f t="shared" si="78"/>
        <v>0</v>
      </c>
      <c r="H185" s="380">
        <f t="shared" si="79"/>
        <v>0</v>
      </c>
      <c r="I185" s="380">
        <f t="shared" si="80"/>
        <v>0</v>
      </c>
      <c r="J185" s="380"/>
      <c r="K185" s="380">
        <f t="shared" si="81"/>
        <v>0</v>
      </c>
      <c r="L185" s="380">
        <f t="shared" si="82"/>
        <v>0</v>
      </c>
      <c r="M185" s="380">
        <f t="shared" si="83"/>
        <v>0</v>
      </c>
    </row>
    <row r="186" spans="1:13" ht="24" x14ac:dyDescent="0.15">
      <c r="A186" s="379" t="s">
        <v>1338</v>
      </c>
      <c r="B186" s="379" t="s">
        <v>380</v>
      </c>
      <c r="C186" s="380">
        <v>1</v>
      </c>
      <c r="D186" s="380">
        <v>1</v>
      </c>
      <c r="E186" s="380">
        <f t="shared" si="77"/>
        <v>0</v>
      </c>
      <c r="F186" s="380"/>
      <c r="G186" s="380">
        <f t="shared" si="78"/>
        <v>0</v>
      </c>
      <c r="H186" s="380">
        <f t="shared" si="79"/>
        <v>0</v>
      </c>
      <c r="I186" s="380">
        <f t="shared" si="80"/>
        <v>0</v>
      </c>
      <c r="J186" s="380"/>
      <c r="K186" s="380">
        <f t="shared" si="81"/>
        <v>0</v>
      </c>
      <c r="L186" s="380">
        <f t="shared" si="82"/>
        <v>0</v>
      </c>
      <c r="M186" s="380">
        <f t="shared" si="83"/>
        <v>0</v>
      </c>
    </row>
    <row r="187" spans="1:13" x14ac:dyDescent="0.15">
      <c r="A187" s="379" t="s">
        <v>1339</v>
      </c>
      <c r="B187" s="379" t="s">
        <v>380</v>
      </c>
      <c r="C187" s="380">
        <v>2</v>
      </c>
      <c r="D187" s="380">
        <v>2</v>
      </c>
      <c r="E187" s="380">
        <f t="shared" si="77"/>
        <v>0</v>
      </c>
      <c r="F187" s="380"/>
      <c r="G187" s="380">
        <f t="shared" si="78"/>
        <v>0</v>
      </c>
      <c r="H187" s="380">
        <f t="shared" si="79"/>
        <v>0</v>
      </c>
      <c r="I187" s="380">
        <f t="shared" si="80"/>
        <v>0</v>
      </c>
      <c r="J187" s="380"/>
      <c r="K187" s="380">
        <f t="shared" si="81"/>
        <v>0</v>
      </c>
      <c r="L187" s="380">
        <f t="shared" si="82"/>
        <v>0</v>
      </c>
      <c r="M187" s="380">
        <f t="shared" si="83"/>
        <v>0</v>
      </c>
    </row>
    <row r="188" spans="1:13" ht="24" x14ac:dyDescent="0.15">
      <c r="A188" s="379" t="s">
        <v>1340</v>
      </c>
      <c r="B188" s="379" t="s">
        <v>380</v>
      </c>
      <c r="C188" s="380">
        <v>1</v>
      </c>
      <c r="D188" s="380">
        <v>1</v>
      </c>
      <c r="E188" s="380">
        <f t="shared" si="77"/>
        <v>0</v>
      </c>
      <c r="F188" s="380"/>
      <c r="G188" s="380">
        <f t="shared" si="78"/>
        <v>0</v>
      </c>
      <c r="H188" s="380">
        <f t="shared" si="79"/>
        <v>0</v>
      </c>
      <c r="I188" s="380">
        <f t="shared" si="80"/>
        <v>0</v>
      </c>
      <c r="J188" s="380"/>
      <c r="K188" s="380">
        <f t="shared" si="81"/>
        <v>0</v>
      </c>
      <c r="L188" s="380">
        <f t="shared" si="82"/>
        <v>0</v>
      </c>
      <c r="M188" s="380">
        <f t="shared" si="83"/>
        <v>0</v>
      </c>
    </row>
    <row r="189" spans="1:13" ht="24" x14ac:dyDescent="0.15">
      <c r="A189" s="379" t="s">
        <v>1341</v>
      </c>
      <c r="B189" s="379" t="s">
        <v>380</v>
      </c>
      <c r="C189" s="380">
        <v>1</v>
      </c>
      <c r="D189" s="380">
        <v>1</v>
      </c>
      <c r="E189" s="380">
        <f t="shared" si="77"/>
        <v>0</v>
      </c>
      <c r="F189" s="380"/>
      <c r="G189" s="380">
        <f t="shared" si="78"/>
        <v>0</v>
      </c>
      <c r="H189" s="380">
        <f t="shared" si="79"/>
        <v>0</v>
      </c>
      <c r="I189" s="380">
        <f t="shared" si="80"/>
        <v>0</v>
      </c>
      <c r="J189" s="380"/>
      <c r="K189" s="380">
        <f t="shared" si="81"/>
        <v>0</v>
      </c>
      <c r="L189" s="380">
        <f t="shared" si="82"/>
        <v>0</v>
      </c>
      <c r="M189" s="380">
        <f t="shared" si="83"/>
        <v>0</v>
      </c>
    </row>
    <row r="190" spans="1:13" ht="72" x14ac:dyDescent="0.15">
      <c r="A190" s="379" t="s">
        <v>1342</v>
      </c>
      <c r="B190" s="379" t="s">
        <v>380</v>
      </c>
      <c r="C190" s="380">
        <v>1</v>
      </c>
      <c r="D190" s="380">
        <v>1</v>
      </c>
      <c r="E190" s="380">
        <f t="shared" si="77"/>
        <v>0</v>
      </c>
      <c r="F190" s="380"/>
      <c r="G190" s="380">
        <f t="shared" si="78"/>
        <v>0</v>
      </c>
      <c r="H190" s="380">
        <f t="shared" si="79"/>
        <v>0</v>
      </c>
      <c r="I190" s="380">
        <f t="shared" si="80"/>
        <v>0</v>
      </c>
      <c r="J190" s="380"/>
      <c r="K190" s="380">
        <f t="shared" si="81"/>
        <v>0</v>
      </c>
      <c r="L190" s="380">
        <f t="shared" si="82"/>
        <v>0</v>
      </c>
      <c r="M190" s="380">
        <f t="shared" si="83"/>
        <v>0</v>
      </c>
    </row>
    <row r="191" spans="1:13" x14ac:dyDescent="0.15">
      <c r="A191" s="379" t="s">
        <v>1343</v>
      </c>
      <c r="B191" s="379" t="s">
        <v>380</v>
      </c>
      <c r="C191" s="380">
        <v>3</v>
      </c>
      <c r="D191" s="380">
        <v>3</v>
      </c>
      <c r="E191" s="380">
        <f t="shared" si="77"/>
        <v>0</v>
      </c>
      <c r="F191" s="380"/>
      <c r="G191" s="380">
        <f t="shared" si="78"/>
        <v>0</v>
      </c>
      <c r="H191" s="380">
        <f t="shared" si="79"/>
        <v>0</v>
      </c>
      <c r="I191" s="380">
        <f t="shared" si="80"/>
        <v>0</v>
      </c>
      <c r="J191" s="380"/>
      <c r="K191" s="380">
        <f t="shared" si="81"/>
        <v>0</v>
      </c>
      <c r="L191" s="380">
        <f t="shared" si="82"/>
        <v>0</v>
      </c>
      <c r="M191" s="380">
        <f t="shared" si="83"/>
        <v>0</v>
      </c>
    </row>
    <row r="192" spans="1:13" ht="36" x14ac:dyDescent="0.15">
      <c r="A192" s="379" t="s">
        <v>1344</v>
      </c>
      <c r="B192" s="379" t="s">
        <v>380</v>
      </c>
      <c r="C192" s="380">
        <v>1</v>
      </c>
      <c r="D192" s="380">
        <v>1</v>
      </c>
      <c r="E192" s="380">
        <f t="shared" si="77"/>
        <v>0</v>
      </c>
      <c r="F192" s="380"/>
      <c r="G192" s="380">
        <f t="shared" si="78"/>
        <v>0</v>
      </c>
      <c r="H192" s="380">
        <f t="shared" si="79"/>
        <v>0</v>
      </c>
      <c r="I192" s="380">
        <f t="shared" si="80"/>
        <v>0</v>
      </c>
      <c r="J192" s="380"/>
      <c r="K192" s="380">
        <f t="shared" si="81"/>
        <v>0</v>
      </c>
      <c r="L192" s="380">
        <f t="shared" si="82"/>
        <v>0</v>
      </c>
      <c r="M192" s="380">
        <f t="shared" si="83"/>
        <v>0</v>
      </c>
    </row>
    <row r="193" spans="1:13" x14ac:dyDescent="0.15">
      <c r="A193" s="377" t="s">
        <v>1345</v>
      </c>
      <c r="B193" s="377"/>
      <c r="C193" s="378"/>
      <c r="D193" s="378"/>
      <c r="E193" s="378"/>
      <c r="F193" s="378"/>
      <c r="G193" s="378">
        <f>SUM(G182:G192)</f>
        <v>0</v>
      </c>
      <c r="H193" s="378">
        <f>SUM(H182:H192)</f>
        <v>0</v>
      </c>
      <c r="I193" s="378">
        <f>SUM(I182:I192)</f>
        <v>0</v>
      </c>
      <c r="J193" s="378"/>
      <c r="K193" s="378">
        <f>SUM(K182:K192)</f>
        <v>0</v>
      </c>
      <c r="L193" s="378">
        <f>SUM(L182:L192)</f>
        <v>0</v>
      </c>
      <c r="M193" s="378">
        <f>SUM(M182:M192)</f>
        <v>0</v>
      </c>
    </row>
    <row r="194" spans="1:13" x14ac:dyDescent="0.15">
      <c r="A194" s="377" t="s">
        <v>1210</v>
      </c>
      <c r="B194" s="377"/>
      <c r="C194" s="378"/>
      <c r="D194" s="378"/>
      <c r="E194" s="378"/>
      <c r="F194" s="378"/>
      <c r="G194" s="378"/>
      <c r="H194" s="378"/>
      <c r="I194" s="378"/>
      <c r="J194" s="378"/>
      <c r="K194" s="378"/>
      <c r="L194" s="378"/>
      <c r="M194" s="378"/>
    </row>
    <row r="195" spans="1:13" x14ac:dyDescent="0.15">
      <c r="A195" s="379" t="s">
        <v>1211</v>
      </c>
      <c r="B195" s="379" t="s">
        <v>174</v>
      </c>
      <c r="C195" s="380">
        <v>1730</v>
      </c>
      <c r="D195" s="380">
        <v>1730</v>
      </c>
      <c r="E195" s="380">
        <f>C195-D195</f>
        <v>0</v>
      </c>
      <c r="F195" s="380"/>
      <c r="G195" s="380">
        <f>F195*D195</f>
        <v>0</v>
      </c>
      <c r="H195" s="380">
        <f>F195*E195</f>
        <v>0</v>
      </c>
      <c r="I195" s="380">
        <f>F195*C195</f>
        <v>0</v>
      </c>
      <c r="J195" s="380"/>
      <c r="K195" s="380">
        <f>J195*D195</f>
        <v>0</v>
      </c>
      <c r="L195" s="380">
        <f>J195*E195</f>
        <v>0</v>
      </c>
      <c r="M195" s="380">
        <f>J195*C195</f>
        <v>0</v>
      </c>
    </row>
    <row r="196" spans="1:13" x14ac:dyDescent="0.15">
      <c r="A196" s="377" t="s">
        <v>1215</v>
      </c>
      <c r="B196" s="377"/>
      <c r="C196" s="378"/>
      <c r="D196" s="378"/>
      <c r="E196" s="378"/>
      <c r="F196" s="378"/>
      <c r="G196" s="378">
        <f>SUM(G195:G195)</f>
        <v>0</v>
      </c>
      <c r="H196" s="378">
        <f>SUM(H195:H195)</f>
        <v>0</v>
      </c>
      <c r="I196" s="378">
        <f>SUM(I195:I195)</f>
        <v>0</v>
      </c>
      <c r="J196" s="378"/>
      <c r="K196" s="378">
        <f>SUM(K195:K195)</f>
        <v>0</v>
      </c>
      <c r="L196" s="378">
        <f>SUM(L195:L195)</f>
        <v>0</v>
      </c>
      <c r="M196" s="378">
        <f>SUM(M195:M195)</f>
        <v>0</v>
      </c>
    </row>
    <row r="197" spans="1:13" x14ac:dyDescent="0.15">
      <c r="A197" s="377" t="s">
        <v>1216</v>
      </c>
      <c r="B197" s="377"/>
      <c r="C197" s="378"/>
      <c r="D197" s="378"/>
      <c r="E197" s="378"/>
      <c r="F197" s="378"/>
      <c r="G197" s="378"/>
      <c r="H197" s="378"/>
      <c r="I197" s="378"/>
      <c r="J197" s="378"/>
      <c r="K197" s="378"/>
      <c r="L197" s="378"/>
      <c r="M197" s="378"/>
    </row>
    <row r="198" spans="1:13" x14ac:dyDescent="0.15">
      <c r="A198" s="379" t="s">
        <v>1325</v>
      </c>
      <c r="B198" s="379" t="s">
        <v>174</v>
      </c>
      <c r="C198" s="380">
        <v>150</v>
      </c>
      <c r="D198" s="380">
        <v>150</v>
      </c>
      <c r="E198" s="380">
        <f>C198-D198</f>
        <v>0</v>
      </c>
      <c r="F198" s="380"/>
      <c r="G198" s="380">
        <f>F198*D198</f>
        <v>0</v>
      </c>
      <c r="H198" s="380">
        <f>F198*E198</f>
        <v>0</v>
      </c>
      <c r="I198" s="380">
        <f>F198*C198</f>
        <v>0</v>
      </c>
      <c r="J198" s="380"/>
      <c r="K198" s="380">
        <f>J198*D198</f>
        <v>0</v>
      </c>
      <c r="L198" s="380">
        <f>J198*E198</f>
        <v>0</v>
      </c>
      <c r="M198" s="380">
        <f>J198*C198</f>
        <v>0</v>
      </c>
    </row>
    <row r="199" spans="1:13" x14ac:dyDescent="0.15">
      <c r="A199" s="379" t="s">
        <v>1326</v>
      </c>
      <c r="B199" s="379" t="s">
        <v>174</v>
      </c>
      <c r="C199" s="380">
        <v>25</v>
      </c>
      <c r="D199" s="380">
        <v>25</v>
      </c>
      <c r="E199" s="380">
        <f>C199-D199</f>
        <v>0</v>
      </c>
      <c r="F199" s="380"/>
      <c r="G199" s="380">
        <f>F199*D199</f>
        <v>0</v>
      </c>
      <c r="H199" s="380">
        <f>F199*E199</f>
        <v>0</v>
      </c>
      <c r="I199" s="380">
        <f>F199*C199</f>
        <v>0</v>
      </c>
      <c r="J199" s="380"/>
      <c r="K199" s="380">
        <f>J199*D199</f>
        <v>0</v>
      </c>
      <c r="L199" s="380">
        <f>J199*E199</f>
        <v>0</v>
      </c>
      <c r="M199" s="380">
        <f>J199*C199</f>
        <v>0</v>
      </c>
    </row>
    <row r="200" spans="1:13" x14ac:dyDescent="0.15">
      <c r="A200" s="379" t="s">
        <v>1327</v>
      </c>
      <c r="B200" s="379" t="s">
        <v>380</v>
      </c>
      <c r="C200" s="380">
        <v>350</v>
      </c>
      <c r="D200" s="380">
        <v>350</v>
      </c>
      <c r="E200" s="380">
        <f>C200-D200</f>
        <v>0</v>
      </c>
      <c r="F200" s="380"/>
      <c r="G200" s="380">
        <f>F200*D200</f>
        <v>0</v>
      </c>
      <c r="H200" s="380">
        <f>F200*E200</f>
        <v>0</v>
      </c>
      <c r="I200" s="380">
        <f>F200*C200</f>
        <v>0</v>
      </c>
      <c r="J200" s="380"/>
      <c r="K200" s="380">
        <f>J200*D200</f>
        <v>0</v>
      </c>
      <c r="L200" s="380">
        <f>J200*E200</f>
        <v>0</v>
      </c>
      <c r="M200" s="380">
        <f>J200*C200</f>
        <v>0</v>
      </c>
    </row>
    <row r="201" spans="1:13" x14ac:dyDescent="0.15">
      <c r="A201" s="379" t="s">
        <v>1328</v>
      </c>
      <c r="B201" s="379" t="s">
        <v>380</v>
      </c>
      <c r="C201" s="380">
        <v>30</v>
      </c>
      <c r="D201" s="380">
        <v>30</v>
      </c>
      <c r="E201" s="380">
        <f>C201-D201</f>
        <v>0</v>
      </c>
      <c r="F201" s="380"/>
      <c r="G201" s="380">
        <f>F201*D201</f>
        <v>0</v>
      </c>
      <c r="H201" s="380">
        <f>F201*E201</f>
        <v>0</v>
      </c>
      <c r="I201" s="380">
        <f>F201*C201</f>
        <v>0</v>
      </c>
      <c r="J201" s="380"/>
      <c r="K201" s="380">
        <f>J201*D201</f>
        <v>0</v>
      </c>
      <c r="L201" s="380">
        <f>J201*E201</f>
        <v>0</v>
      </c>
      <c r="M201" s="380">
        <f>J201*C201</f>
        <v>0</v>
      </c>
    </row>
    <row r="202" spans="1:13" x14ac:dyDescent="0.15">
      <c r="A202" s="377" t="s">
        <v>1221</v>
      </c>
      <c r="B202" s="377"/>
      <c r="C202" s="378"/>
      <c r="D202" s="378"/>
      <c r="E202" s="378"/>
      <c r="F202" s="378"/>
      <c r="G202" s="378">
        <f>SUM(G198:G201)</f>
        <v>0</v>
      </c>
      <c r="H202" s="378">
        <f>SUM(H198:H201)</f>
        <v>0</v>
      </c>
      <c r="I202" s="378">
        <f>SUM(I198:I201)</f>
        <v>0</v>
      </c>
      <c r="J202" s="378"/>
      <c r="K202" s="378">
        <f>SUM(K198:K201)</f>
        <v>0</v>
      </c>
      <c r="L202" s="378">
        <f>SUM(L198:L201)</f>
        <v>0</v>
      </c>
      <c r="M202" s="378">
        <f>SUM(M198:M201)</f>
        <v>0</v>
      </c>
    </row>
    <row r="203" spans="1:13" x14ac:dyDescent="0.15">
      <c r="A203" s="377" t="s">
        <v>1222</v>
      </c>
      <c r="B203" s="377"/>
      <c r="C203" s="378"/>
      <c r="D203" s="378"/>
      <c r="E203" s="378"/>
      <c r="F203" s="378"/>
      <c r="G203" s="378"/>
      <c r="H203" s="378"/>
      <c r="I203" s="378"/>
      <c r="J203" s="378"/>
      <c r="K203" s="378"/>
      <c r="L203" s="378"/>
      <c r="M203" s="378"/>
    </row>
    <row r="204" spans="1:13" x14ac:dyDescent="0.15">
      <c r="A204" s="379" t="s">
        <v>1346</v>
      </c>
      <c r="B204" s="379" t="s">
        <v>380</v>
      </c>
      <c r="C204" s="380">
        <v>1</v>
      </c>
      <c r="D204" s="380">
        <v>1</v>
      </c>
      <c r="E204" s="380">
        <f t="shared" ref="E204:E209" si="84">C204-D204</f>
        <v>0</v>
      </c>
      <c r="F204" s="380"/>
      <c r="G204" s="380">
        <f t="shared" ref="G204:G209" si="85">F204*D204</f>
        <v>0</v>
      </c>
      <c r="H204" s="380">
        <f t="shared" ref="H204:H209" si="86">F204*E204</f>
        <v>0</v>
      </c>
      <c r="I204" s="380">
        <f t="shared" ref="I204:I209" si="87">F204*C204</f>
        <v>0</v>
      </c>
      <c r="J204" s="380"/>
      <c r="K204" s="380">
        <f t="shared" ref="K204:K209" si="88">J204*D204</f>
        <v>0</v>
      </c>
      <c r="L204" s="380">
        <f t="shared" ref="L204:L209" si="89">J204*E204</f>
        <v>0</v>
      </c>
      <c r="M204" s="380">
        <f t="shared" ref="M204:M209" si="90">J204*C204</f>
        <v>0</v>
      </c>
    </row>
    <row r="205" spans="1:13" x14ac:dyDescent="0.15">
      <c r="A205" s="379" t="s">
        <v>1232</v>
      </c>
      <c r="B205" s="379" t="s">
        <v>380</v>
      </c>
      <c r="C205" s="380">
        <v>1</v>
      </c>
      <c r="D205" s="380">
        <v>1</v>
      </c>
      <c r="E205" s="380">
        <f t="shared" si="84"/>
        <v>0</v>
      </c>
      <c r="F205" s="380"/>
      <c r="G205" s="380">
        <f t="shared" si="85"/>
        <v>0</v>
      </c>
      <c r="H205" s="380">
        <f t="shared" si="86"/>
        <v>0</v>
      </c>
      <c r="I205" s="380">
        <f t="shared" si="87"/>
        <v>0</v>
      </c>
      <c r="J205" s="380"/>
      <c r="K205" s="380">
        <f t="shared" si="88"/>
        <v>0</v>
      </c>
      <c r="L205" s="380">
        <f t="shared" si="89"/>
        <v>0</v>
      </c>
      <c r="M205" s="380">
        <f t="shared" si="90"/>
        <v>0</v>
      </c>
    </row>
    <row r="206" spans="1:13" x14ac:dyDescent="0.15">
      <c r="A206" s="379" t="s">
        <v>1233</v>
      </c>
      <c r="B206" s="379" t="s">
        <v>380</v>
      </c>
      <c r="C206" s="380">
        <v>1</v>
      </c>
      <c r="D206" s="380">
        <v>1</v>
      </c>
      <c r="E206" s="380">
        <f t="shared" si="84"/>
        <v>0</v>
      </c>
      <c r="F206" s="380"/>
      <c r="G206" s="380">
        <f t="shared" si="85"/>
        <v>0</v>
      </c>
      <c r="H206" s="380">
        <f t="shared" si="86"/>
        <v>0</v>
      </c>
      <c r="I206" s="380">
        <f t="shared" si="87"/>
        <v>0</v>
      </c>
      <c r="J206" s="380"/>
      <c r="K206" s="380">
        <f t="shared" si="88"/>
        <v>0</v>
      </c>
      <c r="L206" s="380">
        <f t="shared" si="89"/>
        <v>0</v>
      </c>
      <c r="M206" s="380">
        <f t="shared" si="90"/>
        <v>0</v>
      </c>
    </row>
    <row r="207" spans="1:13" x14ac:dyDescent="0.15">
      <c r="A207" s="379" t="s">
        <v>1235</v>
      </c>
      <c r="B207" s="379" t="s">
        <v>380</v>
      </c>
      <c r="C207" s="380">
        <v>1</v>
      </c>
      <c r="D207" s="380">
        <v>1</v>
      </c>
      <c r="E207" s="380">
        <f t="shared" si="84"/>
        <v>0</v>
      </c>
      <c r="F207" s="380"/>
      <c r="G207" s="380">
        <f t="shared" si="85"/>
        <v>0</v>
      </c>
      <c r="H207" s="380">
        <f t="shared" si="86"/>
        <v>0</v>
      </c>
      <c r="I207" s="380">
        <f t="shared" si="87"/>
        <v>0</v>
      </c>
      <c r="J207" s="380"/>
      <c r="K207" s="380">
        <f t="shared" si="88"/>
        <v>0</v>
      </c>
      <c r="L207" s="380">
        <f t="shared" si="89"/>
        <v>0</v>
      </c>
      <c r="M207" s="380">
        <f t="shared" si="90"/>
        <v>0</v>
      </c>
    </row>
    <row r="208" spans="1:13" x14ac:dyDescent="0.15">
      <c r="A208" s="379" t="s">
        <v>1236</v>
      </c>
      <c r="B208" s="379" t="s">
        <v>380</v>
      </c>
      <c r="C208" s="380">
        <v>1</v>
      </c>
      <c r="D208" s="380">
        <v>1</v>
      </c>
      <c r="E208" s="380">
        <f t="shared" si="84"/>
        <v>0</v>
      </c>
      <c r="F208" s="380"/>
      <c r="G208" s="380">
        <f t="shared" si="85"/>
        <v>0</v>
      </c>
      <c r="H208" s="380">
        <f t="shared" si="86"/>
        <v>0</v>
      </c>
      <c r="I208" s="380">
        <f t="shared" si="87"/>
        <v>0</v>
      </c>
      <c r="J208" s="380"/>
      <c r="K208" s="380">
        <f t="shared" si="88"/>
        <v>0</v>
      </c>
      <c r="L208" s="380">
        <f t="shared" si="89"/>
        <v>0</v>
      </c>
      <c r="M208" s="380">
        <f t="shared" si="90"/>
        <v>0</v>
      </c>
    </row>
    <row r="209" spans="1:13" x14ac:dyDescent="0.15">
      <c r="A209" s="379" t="s">
        <v>1237</v>
      </c>
      <c r="B209" s="379" t="s">
        <v>380</v>
      </c>
      <c r="C209" s="380">
        <v>1</v>
      </c>
      <c r="D209" s="380">
        <v>1</v>
      </c>
      <c r="E209" s="380">
        <f t="shared" si="84"/>
        <v>0</v>
      </c>
      <c r="F209" s="380"/>
      <c r="G209" s="380">
        <f t="shared" si="85"/>
        <v>0</v>
      </c>
      <c r="H209" s="380">
        <f t="shared" si="86"/>
        <v>0</v>
      </c>
      <c r="I209" s="380">
        <f t="shared" si="87"/>
        <v>0</v>
      </c>
      <c r="J209" s="380"/>
      <c r="K209" s="380">
        <f t="shared" si="88"/>
        <v>0</v>
      </c>
      <c r="L209" s="380">
        <f t="shared" si="89"/>
        <v>0</v>
      </c>
      <c r="M209" s="380">
        <f t="shared" si="90"/>
        <v>0</v>
      </c>
    </row>
    <row r="210" spans="1:13" x14ac:dyDescent="0.15">
      <c r="A210" s="377" t="s">
        <v>1238</v>
      </c>
      <c r="B210" s="377"/>
      <c r="C210" s="378"/>
      <c r="D210" s="378"/>
      <c r="E210" s="378"/>
      <c r="F210" s="378"/>
      <c r="G210" s="378">
        <f>SUM(G204:G209)</f>
        <v>0</v>
      </c>
      <c r="H210" s="378">
        <f>SUM(H204:H209)</f>
        <v>0</v>
      </c>
      <c r="I210" s="378">
        <f>SUM(I204:I209)</f>
        <v>0</v>
      </c>
      <c r="J210" s="378"/>
      <c r="K210" s="378">
        <f>SUM(K204:K209)</f>
        <v>0</v>
      </c>
      <c r="L210" s="378">
        <f>SUM(L204:L209)</f>
        <v>0</v>
      </c>
      <c r="M210" s="378">
        <f>SUM(M204:M209)</f>
        <v>0</v>
      </c>
    </row>
    <row r="211" spans="1:13" ht="14" x14ac:dyDescent="0.15">
      <c r="A211" s="375" t="s">
        <v>1347</v>
      </c>
      <c r="B211" s="375"/>
      <c r="C211" s="376"/>
      <c r="D211" s="376"/>
      <c r="E211" s="376"/>
      <c r="F211" s="376"/>
      <c r="G211" s="376">
        <f>SUM(G210,G202,G196,G193)</f>
        <v>0</v>
      </c>
      <c r="H211" s="376">
        <f>SUM(H210,H202,H196,H193)</f>
        <v>0</v>
      </c>
      <c r="I211" s="376">
        <f>SUM(I210,I202,I196,I193)</f>
        <v>0</v>
      </c>
      <c r="J211" s="376"/>
      <c r="K211" s="376">
        <f>SUM(K210,K202,K196,K193)</f>
        <v>0</v>
      </c>
      <c r="L211" s="376">
        <f>SUM(L210,L202,L196,L193)</f>
        <v>0</v>
      </c>
      <c r="M211" s="376">
        <f>SUM(M210,M202,M196,M193)</f>
        <v>0</v>
      </c>
    </row>
    <row r="212" spans="1:13" ht="14" x14ac:dyDescent="0.15">
      <c r="A212" s="375" t="s">
        <v>1348</v>
      </c>
      <c r="B212" s="375"/>
      <c r="C212" s="376"/>
      <c r="D212" s="376"/>
      <c r="E212" s="376"/>
      <c r="F212" s="376"/>
      <c r="G212" s="376"/>
      <c r="H212" s="376"/>
      <c r="I212" s="376"/>
      <c r="J212" s="376"/>
      <c r="K212" s="376"/>
      <c r="L212" s="376"/>
      <c r="M212" s="376"/>
    </row>
    <row r="213" spans="1:13" x14ac:dyDescent="0.15">
      <c r="A213" s="377" t="s">
        <v>1334</v>
      </c>
      <c r="B213" s="377"/>
      <c r="C213" s="378"/>
      <c r="D213" s="378"/>
      <c r="E213" s="378"/>
      <c r="F213" s="378"/>
      <c r="G213" s="378"/>
      <c r="H213" s="378"/>
      <c r="I213" s="378"/>
      <c r="J213" s="378"/>
      <c r="K213" s="378"/>
      <c r="L213" s="378"/>
      <c r="M213" s="378"/>
    </row>
    <row r="214" spans="1:13" ht="48" x14ac:dyDescent="0.15">
      <c r="A214" s="379" t="s">
        <v>1349</v>
      </c>
      <c r="B214" s="379" t="s">
        <v>380</v>
      </c>
      <c r="C214" s="380">
        <v>3</v>
      </c>
      <c r="D214" s="380">
        <v>1</v>
      </c>
      <c r="E214" s="380">
        <f>C214-D214</f>
        <v>2</v>
      </c>
      <c r="F214" s="380"/>
      <c r="G214" s="380">
        <f>F214*D214</f>
        <v>0</v>
      </c>
      <c r="H214" s="380">
        <f>F214*E214</f>
        <v>0</v>
      </c>
      <c r="I214" s="380">
        <f>F214*C214</f>
        <v>0</v>
      </c>
      <c r="J214" s="380"/>
      <c r="K214" s="380">
        <f>J214*D214</f>
        <v>0</v>
      </c>
      <c r="L214" s="380">
        <f>J214*E214</f>
        <v>0</v>
      </c>
      <c r="M214" s="380">
        <f>J214*C214</f>
        <v>0</v>
      </c>
    </row>
    <row r="215" spans="1:13" x14ac:dyDescent="0.15">
      <c r="A215" s="379" t="s">
        <v>1350</v>
      </c>
      <c r="B215" s="379" t="s">
        <v>380</v>
      </c>
      <c r="C215" s="380">
        <v>3</v>
      </c>
      <c r="D215" s="380">
        <v>1</v>
      </c>
      <c r="E215" s="380">
        <f>C215-D215</f>
        <v>2</v>
      </c>
      <c r="F215" s="380"/>
      <c r="G215" s="380">
        <f>F215*D215</f>
        <v>0</v>
      </c>
      <c r="H215" s="380">
        <f>F215*E215</f>
        <v>0</v>
      </c>
      <c r="I215" s="380">
        <f>F215*C215</f>
        <v>0</v>
      </c>
      <c r="J215" s="380"/>
      <c r="K215" s="380">
        <f>J215*D215</f>
        <v>0</v>
      </c>
      <c r="L215" s="380">
        <f>J215*E215</f>
        <v>0</v>
      </c>
      <c r="M215" s="380">
        <f>J215*C215</f>
        <v>0</v>
      </c>
    </row>
    <row r="216" spans="1:13" ht="48" x14ac:dyDescent="0.15">
      <c r="A216" s="379" t="s">
        <v>1351</v>
      </c>
      <c r="B216" s="379" t="s">
        <v>380</v>
      </c>
      <c r="C216" s="380">
        <v>5</v>
      </c>
      <c r="D216" s="380">
        <v>1</v>
      </c>
      <c r="E216" s="380">
        <f>C216-D216</f>
        <v>4</v>
      </c>
      <c r="F216" s="380"/>
      <c r="G216" s="380">
        <f>F216*D216</f>
        <v>0</v>
      </c>
      <c r="H216" s="380">
        <f>F216*E216</f>
        <v>0</v>
      </c>
      <c r="I216" s="380">
        <f>F216*C216</f>
        <v>0</v>
      </c>
      <c r="J216" s="380"/>
      <c r="K216" s="380">
        <f>J216*D216</f>
        <v>0</v>
      </c>
      <c r="L216" s="380">
        <f>J216*E216</f>
        <v>0</v>
      </c>
      <c r="M216" s="380">
        <f>J216*C216</f>
        <v>0</v>
      </c>
    </row>
    <row r="217" spans="1:13" ht="48" x14ac:dyDescent="0.15">
      <c r="A217" s="379" t="s">
        <v>1352</v>
      </c>
      <c r="B217" s="379" t="s">
        <v>380</v>
      </c>
      <c r="C217" s="380">
        <v>3</v>
      </c>
      <c r="D217" s="380">
        <v>1</v>
      </c>
      <c r="E217" s="380">
        <f>C217-D217</f>
        <v>2</v>
      </c>
      <c r="F217" s="380"/>
      <c r="G217" s="380">
        <f>F217*D217</f>
        <v>0</v>
      </c>
      <c r="H217" s="380">
        <f>F217*E217</f>
        <v>0</v>
      </c>
      <c r="I217" s="380">
        <f>F217*C217</f>
        <v>0</v>
      </c>
      <c r="J217" s="380"/>
      <c r="K217" s="380">
        <f>J217*D217</f>
        <v>0</v>
      </c>
      <c r="L217" s="380">
        <f>J217*E217</f>
        <v>0</v>
      </c>
      <c r="M217" s="380">
        <f>J217*C217</f>
        <v>0</v>
      </c>
    </row>
    <row r="218" spans="1:13" x14ac:dyDescent="0.15">
      <c r="A218" s="379" t="s">
        <v>1353</v>
      </c>
      <c r="B218" s="379" t="s">
        <v>380</v>
      </c>
      <c r="C218" s="380">
        <v>3</v>
      </c>
      <c r="D218" s="380">
        <v>1</v>
      </c>
      <c r="E218" s="380">
        <f>C218-D218</f>
        <v>2</v>
      </c>
      <c r="F218" s="380"/>
      <c r="G218" s="380">
        <f>F218*D218</f>
        <v>0</v>
      </c>
      <c r="H218" s="380">
        <f>F218*E218</f>
        <v>0</v>
      </c>
      <c r="I218" s="380">
        <f>F218*C218</f>
        <v>0</v>
      </c>
      <c r="J218" s="380"/>
      <c r="K218" s="380">
        <f>J218*D218</f>
        <v>0</v>
      </c>
      <c r="L218" s="380">
        <f>J218*E218</f>
        <v>0</v>
      </c>
      <c r="M218" s="380">
        <f>J218*C218</f>
        <v>0</v>
      </c>
    </row>
    <row r="219" spans="1:13" x14ac:dyDescent="0.15">
      <c r="A219" s="377" t="s">
        <v>1345</v>
      </c>
      <c r="B219" s="377"/>
      <c r="C219" s="378"/>
      <c r="D219" s="378"/>
      <c r="E219" s="378"/>
      <c r="F219" s="378"/>
      <c r="G219" s="378">
        <f>SUM(G214:G218)</f>
        <v>0</v>
      </c>
      <c r="H219" s="378">
        <f>SUM(H214:H218)</f>
        <v>0</v>
      </c>
      <c r="I219" s="378">
        <f>SUM(I214:I218)</f>
        <v>0</v>
      </c>
      <c r="J219" s="378"/>
      <c r="K219" s="378">
        <f>SUM(K214:K218)</f>
        <v>0</v>
      </c>
      <c r="L219" s="378">
        <f>SUM(L214:L218)</f>
        <v>0</v>
      </c>
      <c r="M219" s="378">
        <f>SUM(M214:M218)</f>
        <v>0</v>
      </c>
    </row>
    <row r="220" spans="1:13" x14ac:dyDescent="0.15">
      <c r="A220" s="377" t="s">
        <v>1210</v>
      </c>
      <c r="B220" s="377"/>
      <c r="C220" s="378"/>
      <c r="D220" s="378"/>
      <c r="E220" s="378"/>
      <c r="F220" s="378"/>
      <c r="G220" s="378"/>
      <c r="H220" s="378"/>
      <c r="I220" s="378"/>
      <c r="J220" s="378"/>
      <c r="K220" s="378"/>
      <c r="L220" s="378"/>
      <c r="M220" s="378"/>
    </row>
    <row r="221" spans="1:13" x14ac:dyDescent="0.15">
      <c r="A221" s="379" t="s">
        <v>1211</v>
      </c>
      <c r="B221" s="379" t="s">
        <v>174</v>
      </c>
      <c r="C221" s="380">
        <v>300</v>
      </c>
      <c r="D221" s="380">
        <v>90</v>
      </c>
      <c r="E221" s="380">
        <f>C221-D221</f>
        <v>210</v>
      </c>
      <c r="F221" s="380"/>
      <c r="G221" s="380">
        <f>F221*D221</f>
        <v>0</v>
      </c>
      <c r="H221" s="380">
        <f>F221*E221</f>
        <v>0</v>
      </c>
      <c r="I221" s="380">
        <f>F221*C221</f>
        <v>0</v>
      </c>
      <c r="J221" s="380"/>
      <c r="K221" s="380">
        <f>J221*D221</f>
        <v>0</v>
      </c>
      <c r="L221" s="380">
        <f>J221*E221</f>
        <v>0</v>
      </c>
      <c r="M221" s="380">
        <f>J221*C221</f>
        <v>0</v>
      </c>
    </row>
    <row r="222" spans="1:13" x14ac:dyDescent="0.15">
      <c r="A222" s="377" t="s">
        <v>1215</v>
      </c>
      <c r="B222" s="377"/>
      <c r="C222" s="378"/>
      <c r="D222" s="378"/>
      <c r="E222" s="378"/>
      <c r="F222" s="378"/>
      <c r="G222" s="378">
        <f>SUM(G221:G221)</f>
        <v>0</v>
      </c>
      <c r="H222" s="378">
        <f>SUM(H221:H221)</f>
        <v>0</v>
      </c>
      <c r="I222" s="378">
        <f>SUM(I221:I221)</f>
        <v>0</v>
      </c>
      <c r="J222" s="378"/>
      <c r="K222" s="378">
        <f>SUM(K221:K221)</f>
        <v>0</v>
      </c>
      <c r="L222" s="378">
        <f>SUM(L221:L221)</f>
        <v>0</v>
      </c>
      <c r="M222" s="378">
        <f>SUM(M221:M221)</f>
        <v>0</v>
      </c>
    </row>
    <row r="223" spans="1:13" x14ac:dyDescent="0.15">
      <c r="A223" s="377" t="s">
        <v>1216</v>
      </c>
      <c r="B223" s="377"/>
      <c r="C223" s="378"/>
      <c r="D223" s="378"/>
      <c r="E223" s="378"/>
      <c r="F223" s="378"/>
      <c r="G223" s="378"/>
      <c r="H223" s="378"/>
      <c r="I223" s="378"/>
      <c r="J223" s="378"/>
      <c r="K223" s="378"/>
      <c r="L223" s="378"/>
      <c r="M223" s="378"/>
    </row>
    <row r="224" spans="1:13" x14ac:dyDescent="0.15">
      <c r="A224" s="379" t="s">
        <v>1325</v>
      </c>
      <c r="B224" s="379" t="s">
        <v>174</v>
      </c>
      <c r="C224" s="380">
        <v>80</v>
      </c>
      <c r="D224" s="380">
        <v>24</v>
      </c>
      <c r="E224" s="380">
        <f>C224-D224</f>
        <v>56</v>
      </c>
      <c r="F224" s="380"/>
      <c r="G224" s="380">
        <f>F224*D224</f>
        <v>0</v>
      </c>
      <c r="H224" s="380">
        <f>F224*E224</f>
        <v>0</v>
      </c>
      <c r="I224" s="380">
        <f>F224*C224</f>
        <v>0</v>
      </c>
      <c r="J224" s="380"/>
      <c r="K224" s="380">
        <f>J224*D224</f>
        <v>0</v>
      </c>
      <c r="L224" s="380">
        <f>J224*E224</f>
        <v>0</v>
      </c>
      <c r="M224" s="380">
        <f>J224*C224</f>
        <v>0</v>
      </c>
    </row>
    <row r="225" spans="1:13" x14ac:dyDescent="0.15">
      <c r="A225" s="379" t="s">
        <v>1326</v>
      </c>
      <c r="B225" s="379" t="s">
        <v>174</v>
      </c>
      <c r="C225" s="380">
        <v>25</v>
      </c>
      <c r="D225" s="380">
        <v>8</v>
      </c>
      <c r="E225" s="380">
        <f>C225-D225</f>
        <v>17</v>
      </c>
      <c r="F225" s="380"/>
      <c r="G225" s="380">
        <f>F225*D225</f>
        <v>0</v>
      </c>
      <c r="H225" s="380">
        <f>F225*E225</f>
        <v>0</v>
      </c>
      <c r="I225" s="380">
        <f>F225*C225</f>
        <v>0</v>
      </c>
      <c r="J225" s="380"/>
      <c r="K225" s="380">
        <f>J225*D225</f>
        <v>0</v>
      </c>
      <c r="L225" s="380">
        <f>J225*E225</f>
        <v>0</v>
      </c>
      <c r="M225" s="380">
        <f>J225*C225</f>
        <v>0</v>
      </c>
    </row>
    <row r="226" spans="1:13" x14ac:dyDescent="0.15">
      <c r="A226" s="379" t="s">
        <v>1327</v>
      </c>
      <c r="B226" s="379" t="s">
        <v>380</v>
      </c>
      <c r="C226" s="380">
        <v>210</v>
      </c>
      <c r="D226" s="380">
        <v>65</v>
      </c>
      <c r="E226" s="380">
        <f>C226-D226</f>
        <v>145</v>
      </c>
      <c r="F226" s="380"/>
      <c r="G226" s="380">
        <f>F226*D226</f>
        <v>0</v>
      </c>
      <c r="H226" s="380">
        <f>F226*E226</f>
        <v>0</v>
      </c>
      <c r="I226" s="380">
        <f>F226*C226</f>
        <v>0</v>
      </c>
      <c r="J226" s="380"/>
      <c r="K226" s="380">
        <f>J226*D226</f>
        <v>0</v>
      </c>
      <c r="L226" s="380">
        <f>J226*E226</f>
        <v>0</v>
      </c>
      <c r="M226" s="380">
        <f>J226*C226</f>
        <v>0</v>
      </c>
    </row>
    <row r="227" spans="1:13" x14ac:dyDescent="0.15">
      <c r="A227" s="379" t="s">
        <v>1328</v>
      </c>
      <c r="B227" s="379" t="s">
        <v>380</v>
      </c>
      <c r="C227" s="380">
        <v>20</v>
      </c>
      <c r="D227" s="380">
        <v>6</v>
      </c>
      <c r="E227" s="380">
        <f>C227-D227</f>
        <v>14</v>
      </c>
      <c r="F227" s="380"/>
      <c r="G227" s="380">
        <f>F227*D227</f>
        <v>0</v>
      </c>
      <c r="H227" s="380">
        <f>F227*E227</f>
        <v>0</v>
      </c>
      <c r="I227" s="380">
        <f>F227*C227</f>
        <v>0</v>
      </c>
      <c r="J227" s="380"/>
      <c r="K227" s="380">
        <f>J227*D227</f>
        <v>0</v>
      </c>
      <c r="L227" s="380">
        <f>J227*E227</f>
        <v>0</v>
      </c>
      <c r="M227" s="380">
        <f>J227*C227</f>
        <v>0</v>
      </c>
    </row>
    <row r="228" spans="1:13" x14ac:dyDescent="0.15">
      <c r="A228" s="377" t="s">
        <v>1221</v>
      </c>
      <c r="B228" s="377"/>
      <c r="C228" s="378"/>
      <c r="D228" s="378"/>
      <c r="E228" s="378"/>
      <c r="F228" s="378"/>
      <c r="G228" s="378">
        <f>SUM(G224:G227)</f>
        <v>0</v>
      </c>
      <c r="H228" s="378">
        <f>SUM(H224:H227)</f>
        <v>0</v>
      </c>
      <c r="I228" s="378">
        <f>SUM(I224:I227)</f>
        <v>0</v>
      </c>
      <c r="J228" s="378"/>
      <c r="K228" s="378">
        <f>SUM(K224:K227)</f>
        <v>0</v>
      </c>
      <c r="L228" s="378">
        <f>SUM(L224:L227)</f>
        <v>0</v>
      </c>
      <c r="M228" s="378">
        <f>SUM(M224:M227)</f>
        <v>0</v>
      </c>
    </row>
    <row r="229" spans="1:13" x14ac:dyDescent="0.15">
      <c r="A229" s="377" t="s">
        <v>1222</v>
      </c>
      <c r="B229" s="377"/>
      <c r="C229" s="378"/>
      <c r="D229" s="378"/>
      <c r="E229" s="378"/>
      <c r="F229" s="378"/>
      <c r="G229" s="378"/>
      <c r="H229" s="378"/>
      <c r="I229" s="378"/>
      <c r="J229" s="378"/>
      <c r="K229" s="378"/>
      <c r="L229" s="378"/>
      <c r="M229" s="378"/>
    </row>
    <row r="230" spans="1:13" x14ac:dyDescent="0.15">
      <c r="A230" s="379" t="s">
        <v>1331</v>
      </c>
      <c r="B230" s="379" t="s">
        <v>380</v>
      </c>
      <c r="C230" s="380">
        <v>1</v>
      </c>
      <c r="D230" s="380">
        <v>0.33</v>
      </c>
      <c r="E230" s="380">
        <f t="shared" ref="E230:E236" si="91">C230-D230</f>
        <v>0.66999999999999993</v>
      </c>
      <c r="F230" s="380"/>
      <c r="G230" s="380">
        <f t="shared" ref="G230:G236" si="92">F230*D230</f>
        <v>0</v>
      </c>
      <c r="H230" s="380">
        <f t="shared" ref="H230:H236" si="93">F230*E230</f>
        <v>0</v>
      </c>
      <c r="I230" s="380">
        <f t="shared" ref="I230:I236" si="94">F230*C230</f>
        <v>0</v>
      </c>
      <c r="J230" s="380"/>
      <c r="K230" s="380">
        <f t="shared" ref="K230:K236" si="95">J230*D230</f>
        <v>0</v>
      </c>
      <c r="L230" s="380">
        <f t="shared" ref="L230:L236" si="96">J230*E230</f>
        <v>0</v>
      </c>
      <c r="M230" s="380">
        <f t="shared" ref="M230:M236" si="97">J230*C230</f>
        <v>0</v>
      </c>
    </row>
    <row r="231" spans="1:13" x14ac:dyDescent="0.15">
      <c r="A231" s="379" t="s">
        <v>1232</v>
      </c>
      <c r="B231" s="379" t="s">
        <v>380</v>
      </c>
      <c r="C231" s="380">
        <v>1</v>
      </c>
      <c r="D231" s="380">
        <v>0.33</v>
      </c>
      <c r="E231" s="380">
        <f t="shared" si="91"/>
        <v>0.66999999999999993</v>
      </c>
      <c r="F231" s="380"/>
      <c r="G231" s="380">
        <f t="shared" si="92"/>
        <v>0</v>
      </c>
      <c r="H231" s="380">
        <f t="shared" si="93"/>
        <v>0</v>
      </c>
      <c r="I231" s="380">
        <f t="shared" si="94"/>
        <v>0</v>
      </c>
      <c r="J231" s="380"/>
      <c r="K231" s="380">
        <f t="shared" si="95"/>
        <v>0</v>
      </c>
      <c r="L231" s="380">
        <f t="shared" si="96"/>
        <v>0</v>
      </c>
      <c r="M231" s="380">
        <f t="shared" si="97"/>
        <v>0</v>
      </c>
    </row>
    <row r="232" spans="1:13" x14ac:dyDescent="0.15">
      <c r="A232" s="379" t="s">
        <v>1233</v>
      </c>
      <c r="B232" s="379" t="s">
        <v>380</v>
      </c>
      <c r="C232" s="380">
        <v>1</v>
      </c>
      <c r="D232" s="380">
        <v>0.33</v>
      </c>
      <c r="E232" s="380">
        <f t="shared" si="91"/>
        <v>0.66999999999999993</v>
      </c>
      <c r="F232" s="380"/>
      <c r="G232" s="380">
        <f t="shared" si="92"/>
        <v>0</v>
      </c>
      <c r="H232" s="380">
        <f t="shared" si="93"/>
        <v>0</v>
      </c>
      <c r="I232" s="380">
        <f t="shared" si="94"/>
        <v>0</v>
      </c>
      <c r="J232" s="380"/>
      <c r="K232" s="380">
        <f t="shared" si="95"/>
        <v>0</v>
      </c>
      <c r="L232" s="380">
        <f t="shared" si="96"/>
        <v>0</v>
      </c>
      <c r="M232" s="380">
        <f t="shared" si="97"/>
        <v>0</v>
      </c>
    </row>
    <row r="233" spans="1:13" x14ac:dyDescent="0.15">
      <c r="A233" s="379" t="s">
        <v>1234</v>
      </c>
      <c r="B233" s="379" t="s">
        <v>380</v>
      </c>
      <c r="C233" s="380">
        <v>1</v>
      </c>
      <c r="D233" s="380">
        <v>0.33</v>
      </c>
      <c r="E233" s="380">
        <f t="shared" si="91"/>
        <v>0.66999999999999993</v>
      </c>
      <c r="F233" s="380"/>
      <c r="G233" s="380">
        <f t="shared" si="92"/>
        <v>0</v>
      </c>
      <c r="H233" s="380">
        <f t="shared" si="93"/>
        <v>0</v>
      </c>
      <c r="I233" s="380">
        <f t="shared" si="94"/>
        <v>0</v>
      </c>
      <c r="J233" s="380"/>
      <c r="K233" s="380">
        <f t="shared" si="95"/>
        <v>0</v>
      </c>
      <c r="L233" s="380">
        <f t="shared" si="96"/>
        <v>0</v>
      </c>
      <c r="M233" s="380">
        <f t="shared" si="97"/>
        <v>0</v>
      </c>
    </row>
    <row r="234" spans="1:13" x14ac:dyDescent="0.15">
      <c r="A234" s="379" t="s">
        <v>1235</v>
      </c>
      <c r="B234" s="379" t="s">
        <v>380</v>
      </c>
      <c r="C234" s="380">
        <v>1</v>
      </c>
      <c r="D234" s="380">
        <v>0.33</v>
      </c>
      <c r="E234" s="380">
        <f t="shared" si="91"/>
        <v>0.66999999999999993</v>
      </c>
      <c r="F234" s="380"/>
      <c r="G234" s="380">
        <f t="shared" si="92"/>
        <v>0</v>
      </c>
      <c r="H234" s="380">
        <f t="shared" si="93"/>
        <v>0</v>
      </c>
      <c r="I234" s="380">
        <f t="shared" si="94"/>
        <v>0</v>
      </c>
      <c r="J234" s="380"/>
      <c r="K234" s="380">
        <f t="shared" si="95"/>
        <v>0</v>
      </c>
      <c r="L234" s="380">
        <f t="shared" si="96"/>
        <v>0</v>
      </c>
      <c r="M234" s="380">
        <f t="shared" si="97"/>
        <v>0</v>
      </c>
    </row>
    <row r="235" spans="1:13" x14ac:dyDescent="0.15">
      <c r="A235" s="379" t="s">
        <v>1236</v>
      </c>
      <c r="B235" s="379" t="s">
        <v>380</v>
      </c>
      <c r="C235" s="380">
        <v>1</v>
      </c>
      <c r="D235" s="380">
        <v>0.33</v>
      </c>
      <c r="E235" s="380">
        <f t="shared" si="91"/>
        <v>0.66999999999999993</v>
      </c>
      <c r="F235" s="380"/>
      <c r="G235" s="380">
        <f t="shared" si="92"/>
        <v>0</v>
      </c>
      <c r="H235" s="380">
        <f t="shared" si="93"/>
        <v>0</v>
      </c>
      <c r="I235" s="380">
        <f t="shared" si="94"/>
        <v>0</v>
      </c>
      <c r="J235" s="380"/>
      <c r="K235" s="380">
        <f t="shared" si="95"/>
        <v>0</v>
      </c>
      <c r="L235" s="380">
        <f t="shared" si="96"/>
        <v>0</v>
      </c>
      <c r="M235" s="380">
        <f t="shared" si="97"/>
        <v>0</v>
      </c>
    </row>
    <row r="236" spans="1:13" x14ac:dyDescent="0.15">
      <c r="A236" s="379" t="s">
        <v>1237</v>
      </c>
      <c r="B236" s="379" t="s">
        <v>380</v>
      </c>
      <c r="C236" s="380">
        <v>1</v>
      </c>
      <c r="D236" s="380">
        <v>0.33</v>
      </c>
      <c r="E236" s="380">
        <f t="shared" si="91"/>
        <v>0.66999999999999993</v>
      </c>
      <c r="F236" s="380"/>
      <c r="G236" s="380">
        <f t="shared" si="92"/>
        <v>0</v>
      </c>
      <c r="H236" s="380">
        <f t="shared" si="93"/>
        <v>0</v>
      </c>
      <c r="I236" s="380">
        <f t="shared" si="94"/>
        <v>0</v>
      </c>
      <c r="J236" s="380"/>
      <c r="K236" s="380">
        <f t="shared" si="95"/>
        <v>0</v>
      </c>
      <c r="L236" s="380">
        <f t="shared" si="96"/>
        <v>0</v>
      </c>
      <c r="M236" s="380">
        <f t="shared" si="97"/>
        <v>0</v>
      </c>
    </row>
    <row r="237" spans="1:13" x14ac:dyDescent="0.15">
      <c r="A237" s="377" t="s">
        <v>1238</v>
      </c>
      <c r="B237" s="377"/>
      <c r="C237" s="378"/>
      <c r="D237" s="378"/>
      <c r="E237" s="378"/>
      <c r="F237" s="378"/>
      <c r="G237" s="378">
        <f>SUM(G230:G236)</f>
        <v>0</v>
      </c>
      <c r="H237" s="378">
        <f>SUM(H230:H236)</f>
        <v>0</v>
      </c>
      <c r="I237" s="378">
        <f>SUM(I230:I236)</f>
        <v>0</v>
      </c>
      <c r="J237" s="378"/>
      <c r="K237" s="378">
        <f>SUM(K230:K236)</f>
        <v>0</v>
      </c>
      <c r="L237" s="378">
        <f>SUM(L230:L236)</f>
        <v>0</v>
      </c>
      <c r="M237" s="378">
        <f>SUM(M230:M236)</f>
        <v>0</v>
      </c>
    </row>
    <row r="238" spans="1:13" ht="14" x14ac:dyDescent="0.15">
      <c r="A238" s="375" t="s">
        <v>1354</v>
      </c>
      <c r="B238" s="375"/>
      <c r="C238" s="376"/>
      <c r="D238" s="376"/>
      <c r="E238" s="376"/>
      <c r="F238" s="376"/>
      <c r="G238" s="376">
        <f>SUM(G219+G222+G228+G237)</f>
        <v>0</v>
      </c>
      <c r="H238" s="376">
        <f>SUM(H219+H222+H228+H237)</f>
        <v>0</v>
      </c>
      <c r="I238" s="376">
        <f>SUM(I219+I222+I228+I237)</f>
        <v>0</v>
      </c>
      <c r="J238" s="376"/>
      <c r="K238" s="376">
        <f>SUM(K219+K222+K228+K237)</f>
        <v>0</v>
      </c>
      <c r="L238" s="376">
        <f>SUM(L219+L222+L228+L237)</f>
        <v>0</v>
      </c>
      <c r="M238" s="376">
        <f>SUM(M219+M222+M228+M237)</f>
        <v>0</v>
      </c>
    </row>
    <row r="239" spans="1:13" ht="60" x14ac:dyDescent="0.15">
      <c r="A239" s="379" t="s">
        <v>1355</v>
      </c>
      <c r="B239" s="379"/>
      <c r="C239" s="380"/>
      <c r="D239" s="380"/>
      <c r="E239" s="380"/>
      <c r="F239" s="380"/>
      <c r="G239" s="380"/>
      <c r="H239" s="380"/>
      <c r="I239" s="380"/>
      <c r="J239" s="380"/>
      <c r="K239" s="380"/>
      <c r="L239" s="380"/>
      <c r="M239" s="380"/>
    </row>
    <row r="240" spans="1:13" ht="15" x14ac:dyDescent="0.15">
      <c r="A240" s="373" t="s">
        <v>1356</v>
      </c>
      <c r="B240" s="373"/>
      <c r="C240" s="374"/>
      <c r="D240" s="374"/>
      <c r="E240" s="374"/>
      <c r="F240" s="374"/>
      <c r="G240" s="374">
        <f>SUM(G238,G211,G179,G110,G51)</f>
        <v>0</v>
      </c>
      <c r="H240" s="374">
        <f>SUM(H238,H211,H179,H110,H51)</f>
        <v>0</v>
      </c>
      <c r="I240" s="374">
        <f>SUM(I238,I211,I179,I110,I51)</f>
        <v>0</v>
      </c>
      <c r="J240" s="374"/>
      <c r="K240" s="374">
        <f>SUM(K238,K211,K179,K110,K51)</f>
        <v>0</v>
      </c>
      <c r="L240" s="374">
        <f>SUM(L238,L211,L179,L110,L51)</f>
        <v>0</v>
      </c>
      <c r="M240" s="374">
        <f>SUM(M238,M211,M179,M110,M51)</f>
        <v>0</v>
      </c>
    </row>
    <row r="241" spans="1:13" ht="15" x14ac:dyDescent="0.15">
      <c r="A241" s="373" t="s">
        <v>1357</v>
      </c>
      <c r="B241" s="373"/>
      <c r="C241" s="374"/>
      <c r="D241" s="374"/>
      <c r="E241" s="374"/>
      <c r="F241" s="374"/>
      <c r="G241" s="374"/>
      <c r="H241" s="374"/>
      <c r="I241" s="374"/>
      <c r="J241" s="374"/>
      <c r="K241" s="374"/>
      <c r="L241" s="374"/>
      <c r="M241" s="374">
        <f>SUM(I240,M240)</f>
        <v>0</v>
      </c>
    </row>
    <row r="242" spans="1:13" x14ac:dyDescent="0.15">
      <c r="A242" s="481"/>
      <c r="B242" s="481"/>
      <c r="C242" s="482"/>
      <c r="D242" s="482"/>
      <c r="E242" s="482"/>
      <c r="F242" s="482"/>
      <c r="G242" s="482"/>
      <c r="H242" s="482"/>
      <c r="I242" s="482"/>
      <c r="J242" s="482"/>
      <c r="K242" s="482"/>
      <c r="L242" s="482"/>
      <c r="M242" s="482"/>
    </row>
    <row r="243" spans="1:13" x14ac:dyDescent="0.15">
      <c r="A243" s="481"/>
      <c r="B243" s="481"/>
      <c r="C243" s="482"/>
      <c r="D243" s="482"/>
      <c r="E243" s="482"/>
      <c r="F243" s="482"/>
      <c r="G243" s="482"/>
      <c r="H243" s="482"/>
      <c r="I243" s="482"/>
      <c r="J243" s="482"/>
      <c r="K243" s="482"/>
      <c r="L243" s="482"/>
      <c r="M243" s="482"/>
    </row>
    <row r="244" spans="1:13" x14ac:dyDescent="0.15">
      <c r="A244" s="481"/>
      <c r="B244" s="481"/>
      <c r="C244" s="482"/>
      <c r="D244" s="482"/>
      <c r="E244" s="482"/>
      <c r="F244" s="482"/>
      <c r="G244" s="482"/>
      <c r="H244" s="482"/>
      <c r="I244" s="482"/>
      <c r="J244" s="482"/>
      <c r="K244" s="482"/>
      <c r="L244" s="482"/>
      <c r="M244" s="482"/>
    </row>
    <row r="245" spans="1:13" x14ac:dyDescent="0.15">
      <c r="A245" s="481"/>
      <c r="B245" s="481"/>
      <c r="C245" s="482"/>
      <c r="D245" s="482"/>
      <c r="E245" s="482"/>
      <c r="F245" s="482"/>
      <c r="G245" s="482"/>
      <c r="H245" s="482"/>
      <c r="I245" s="482"/>
      <c r="J245" s="482"/>
      <c r="K245" s="482"/>
      <c r="L245" s="482"/>
      <c r="M245" s="482"/>
    </row>
    <row r="246" spans="1:13" x14ac:dyDescent="0.15">
      <c r="A246" s="481"/>
      <c r="B246" s="481"/>
      <c r="C246" s="482"/>
      <c r="D246" s="482"/>
      <c r="E246" s="482"/>
      <c r="F246" s="482"/>
      <c r="G246" s="482"/>
      <c r="H246" s="482"/>
      <c r="I246" s="482"/>
      <c r="J246" s="482"/>
      <c r="K246" s="482"/>
      <c r="L246" s="482"/>
      <c r="M246" s="482"/>
    </row>
    <row r="247" spans="1:13" x14ac:dyDescent="0.15">
      <c r="A247" s="481"/>
      <c r="B247" s="481"/>
      <c r="C247" s="482"/>
      <c r="D247" s="482"/>
      <c r="E247" s="482"/>
      <c r="F247" s="482"/>
      <c r="G247" s="482"/>
      <c r="H247" s="482"/>
      <c r="I247" s="482"/>
      <c r="J247" s="482"/>
      <c r="K247" s="482"/>
      <c r="L247" s="482"/>
      <c r="M247" s="482"/>
    </row>
    <row r="248" spans="1:13" x14ac:dyDescent="0.15">
      <c r="A248" s="481"/>
      <c r="B248" s="481"/>
      <c r="C248" s="482"/>
      <c r="D248" s="482"/>
      <c r="E248" s="482"/>
      <c r="F248" s="482"/>
      <c r="G248" s="482"/>
      <c r="H248" s="482"/>
      <c r="I248" s="482"/>
      <c r="J248" s="482"/>
      <c r="K248" s="482"/>
      <c r="L248" s="482"/>
      <c r="M248" s="482"/>
    </row>
    <row r="249" spans="1:13" x14ac:dyDescent="0.15">
      <c r="A249" s="481"/>
      <c r="B249" s="481"/>
      <c r="C249" s="482"/>
      <c r="D249" s="482"/>
      <c r="E249" s="482"/>
      <c r="F249" s="482"/>
      <c r="G249" s="482"/>
      <c r="H249" s="482"/>
      <c r="I249" s="482"/>
      <c r="J249" s="482"/>
      <c r="K249" s="482"/>
      <c r="L249" s="482"/>
      <c r="M249" s="482"/>
    </row>
    <row r="250" spans="1:13" x14ac:dyDescent="0.15">
      <c r="A250" s="481"/>
      <c r="B250" s="481"/>
      <c r="C250" s="482"/>
      <c r="D250" s="482"/>
      <c r="E250" s="482"/>
      <c r="F250" s="482"/>
      <c r="G250" s="482"/>
      <c r="H250" s="482"/>
      <c r="I250" s="482"/>
      <c r="J250" s="482"/>
      <c r="K250" s="482"/>
      <c r="L250" s="482"/>
      <c r="M250" s="482"/>
    </row>
    <row r="251" spans="1:13" x14ac:dyDescent="0.15">
      <c r="A251" s="481"/>
      <c r="B251" s="481"/>
      <c r="C251" s="482"/>
      <c r="D251" s="482"/>
      <c r="E251" s="482"/>
      <c r="F251" s="482"/>
      <c r="G251" s="482"/>
      <c r="H251" s="482"/>
      <c r="I251" s="482"/>
      <c r="J251" s="482"/>
      <c r="K251" s="482"/>
      <c r="L251" s="482"/>
      <c r="M251" s="482"/>
    </row>
    <row r="252" spans="1:13" x14ac:dyDescent="0.15">
      <c r="A252" s="481"/>
      <c r="B252" s="481"/>
      <c r="C252" s="482"/>
      <c r="D252" s="482"/>
      <c r="E252" s="482"/>
      <c r="F252" s="482"/>
      <c r="G252" s="482"/>
      <c r="H252" s="482"/>
      <c r="I252" s="482"/>
      <c r="J252" s="482"/>
      <c r="K252" s="482"/>
      <c r="L252" s="482"/>
      <c r="M252" s="482"/>
    </row>
    <row r="253" spans="1:13" x14ac:dyDescent="0.15">
      <c r="A253" s="481"/>
      <c r="B253" s="481"/>
      <c r="C253" s="482"/>
      <c r="D253" s="482"/>
      <c r="E253" s="482"/>
      <c r="F253" s="482"/>
      <c r="G253" s="482"/>
      <c r="H253" s="482"/>
      <c r="I253" s="482"/>
      <c r="J253" s="482"/>
      <c r="K253" s="482"/>
      <c r="L253" s="482"/>
      <c r="M253" s="482"/>
    </row>
    <row r="254" spans="1:13" x14ac:dyDescent="0.15">
      <c r="A254" s="481"/>
      <c r="B254" s="481"/>
      <c r="C254" s="482"/>
      <c r="D254" s="482"/>
      <c r="E254" s="482"/>
      <c r="F254" s="482"/>
      <c r="G254" s="482"/>
      <c r="H254" s="482"/>
      <c r="I254" s="482"/>
      <c r="J254" s="482"/>
      <c r="K254" s="482"/>
      <c r="L254" s="482"/>
      <c r="M254" s="482"/>
    </row>
    <row r="255" spans="1:13" x14ac:dyDescent="0.15">
      <c r="A255" s="481"/>
      <c r="B255" s="481"/>
      <c r="C255" s="482"/>
      <c r="D255" s="482"/>
      <c r="E255" s="482"/>
      <c r="F255" s="482"/>
      <c r="G255" s="482"/>
      <c r="H255" s="482"/>
      <c r="I255" s="482"/>
      <c r="J255" s="482"/>
      <c r="K255" s="482"/>
      <c r="L255" s="482"/>
      <c r="M255" s="482"/>
    </row>
    <row r="256" spans="1:13" x14ac:dyDescent="0.15">
      <c r="A256" s="481"/>
      <c r="B256" s="481"/>
      <c r="C256" s="482"/>
      <c r="D256" s="482"/>
      <c r="E256" s="482"/>
      <c r="F256" s="482"/>
      <c r="G256" s="482"/>
      <c r="H256" s="482"/>
      <c r="I256" s="482"/>
      <c r="J256" s="482"/>
      <c r="K256" s="482"/>
      <c r="L256" s="482"/>
      <c r="M256" s="482"/>
    </row>
    <row r="257" spans="1:13" x14ac:dyDescent="0.15">
      <c r="A257" s="481"/>
      <c r="B257" s="481"/>
      <c r="C257" s="482"/>
      <c r="D257" s="482"/>
      <c r="E257" s="482"/>
      <c r="F257" s="482"/>
      <c r="G257" s="482"/>
      <c r="H257" s="482"/>
      <c r="I257" s="482"/>
      <c r="J257" s="482"/>
      <c r="K257" s="482"/>
      <c r="L257" s="482"/>
      <c r="M257" s="482"/>
    </row>
    <row r="258" spans="1:13" x14ac:dyDescent="0.15">
      <c r="A258" s="481"/>
      <c r="B258" s="481"/>
      <c r="C258" s="482"/>
      <c r="D258" s="482"/>
      <c r="E258" s="482"/>
      <c r="F258" s="482"/>
      <c r="G258" s="482"/>
      <c r="H258" s="482"/>
      <c r="I258" s="482"/>
      <c r="J258" s="482"/>
      <c r="K258" s="482"/>
      <c r="L258" s="482"/>
      <c r="M258" s="482"/>
    </row>
    <row r="259" spans="1:13" x14ac:dyDescent="0.15">
      <c r="A259" s="481"/>
      <c r="B259" s="481"/>
      <c r="C259" s="482"/>
      <c r="D259" s="482"/>
      <c r="E259" s="482"/>
      <c r="F259" s="482"/>
      <c r="G259" s="482"/>
      <c r="H259" s="482"/>
      <c r="I259" s="482"/>
      <c r="J259" s="482"/>
      <c r="K259" s="482"/>
      <c r="L259" s="482"/>
      <c r="M259" s="482"/>
    </row>
    <row r="260" spans="1:13" x14ac:dyDescent="0.15">
      <c r="A260" s="481"/>
      <c r="B260" s="481"/>
      <c r="C260" s="482"/>
      <c r="D260" s="482"/>
      <c r="E260" s="482"/>
      <c r="F260" s="482"/>
      <c r="G260" s="482"/>
      <c r="H260" s="482"/>
      <c r="I260" s="482"/>
      <c r="J260" s="482"/>
      <c r="K260" s="482"/>
      <c r="L260" s="482"/>
      <c r="M260" s="482"/>
    </row>
    <row r="261" spans="1:13" x14ac:dyDescent="0.15">
      <c r="A261" s="481"/>
      <c r="B261" s="481"/>
      <c r="C261" s="482"/>
      <c r="D261" s="482"/>
      <c r="E261" s="482"/>
      <c r="F261" s="482"/>
      <c r="G261" s="482"/>
      <c r="H261" s="482"/>
      <c r="I261" s="482"/>
      <c r="J261" s="482"/>
      <c r="K261" s="482"/>
      <c r="L261" s="482"/>
      <c r="M261" s="482"/>
    </row>
    <row r="262" spans="1:13" x14ac:dyDescent="0.15">
      <c r="A262" s="481"/>
      <c r="B262" s="481"/>
      <c r="C262" s="482"/>
      <c r="D262" s="482"/>
      <c r="E262" s="482"/>
      <c r="F262" s="482"/>
      <c r="G262" s="482"/>
      <c r="H262" s="482"/>
      <c r="I262" s="482"/>
      <c r="J262" s="482"/>
      <c r="K262" s="482"/>
      <c r="L262" s="482"/>
      <c r="M262" s="482"/>
    </row>
    <row r="263" spans="1:13" x14ac:dyDescent="0.15">
      <c r="A263" s="481"/>
      <c r="B263" s="481"/>
      <c r="C263" s="482"/>
      <c r="D263" s="482"/>
      <c r="E263" s="482"/>
      <c r="F263" s="482"/>
      <c r="G263" s="482"/>
      <c r="H263" s="482"/>
      <c r="I263" s="482"/>
      <c r="J263" s="482"/>
      <c r="K263" s="482"/>
      <c r="L263" s="482"/>
      <c r="M263" s="482"/>
    </row>
    <row r="264" spans="1:13" x14ac:dyDescent="0.15">
      <c r="A264" s="481"/>
      <c r="B264" s="481"/>
      <c r="C264" s="482"/>
      <c r="D264" s="482"/>
      <c r="E264" s="482"/>
      <c r="F264" s="482"/>
      <c r="G264" s="482"/>
      <c r="H264" s="482"/>
      <c r="I264" s="482"/>
      <c r="J264" s="482"/>
      <c r="K264" s="482"/>
      <c r="L264" s="482"/>
      <c r="M264" s="482"/>
    </row>
    <row r="265" spans="1:13" x14ac:dyDescent="0.15">
      <c r="A265" s="481"/>
      <c r="B265" s="481"/>
      <c r="C265" s="482"/>
      <c r="D265" s="482"/>
      <c r="E265" s="482"/>
      <c r="F265" s="482"/>
      <c r="G265" s="482"/>
      <c r="H265" s="482"/>
      <c r="I265" s="482"/>
      <c r="J265" s="482"/>
      <c r="K265" s="482"/>
      <c r="L265" s="482"/>
      <c r="M265" s="482"/>
    </row>
    <row r="266" spans="1:13" x14ac:dyDescent="0.15">
      <c r="A266" s="481"/>
      <c r="B266" s="481"/>
      <c r="C266" s="482"/>
      <c r="D266" s="482"/>
      <c r="E266" s="482"/>
      <c r="F266" s="482"/>
      <c r="G266" s="482"/>
      <c r="H266" s="482"/>
      <c r="I266" s="482"/>
      <c r="J266" s="482"/>
      <c r="K266" s="482"/>
      <c r="L266" s="482"/>
      <c r="M266" s="482"/>
    </row>
    <row r="267" spans="1:13" x14ac:dyDescent="0.15">
      <c r="A267" s="481"/>
      <c r="B267" s="481"/>
      <c r="C267" s="482"/>
      <c r="D267" s="482"/>
      <c r="E267" s="482"/>
      <c r="F267" s="482"/>
      <c r="G267" s="482"/>
      <c r="H267" s="482"/>
      <c r="I267" s="482"/>
      <c r="J267" s="482"/>
      <c r="K267" s="482"/>
      <c r="L267" s="482"/>
      <c r="M267" s="482"/>
    </row>
    <row r="268" spans="1:13" x14ac:dyDescent="0.15">
      <c r="A268" s="481"/>
      <c r="B268" s="481"/>
      <c r="C268" s="482"/>
      <c r="D268" s="482"/>
      <c r="E268" s="482"/>
      <c r="F268" s="482"/>
      <c r="G268" s="482"/>
      <c r="H268" s="482"/>
      <c r="I268" s="482"/>
      <c r="J268" s="482"/>
      <c r="K268" s="482"/>
      <c r="L268" s="482"/>
      <c r="M268" s="482"/>
    </row>
    <row r="269" spans="1:13" x14ac:dyDescent="0.15">
      <c r="A269" s="481"/>
      <c r="B269" s="481"/>
      <c r="C269" s="482"/>
      <c r="D269" s="482"/>
      <c r="E269" s="482"/>
      <c r="F269" s="482"/>
      <c r="G269" s="482"/>
      <c r="H269" s="482"/>
      <c r="I269" s="482"/>
      <c r="J269" s="482"/>
      <c r="K269" s="482"/>
      <c r="L269" s="482"/>
      <c r="M269" s="482"/>
    </row>
    <row r="270" spans="1:13" x14ac:dyDescent="0.15">
      <c r="A270" s="481"/>
      <c r="B270" s="481"/>
      <c r="C270" s="482"/>
      <c r="D270" s="482"/>
      <c r="E270" s="482"/>
      <c r="F270" s="482"/>
      <c r="G270" s="482"/>
      <c r="H270" s="482"/>
      <c r="I270" s="482"/>
      <c r="J270" s="482"/>
      <c r="K270" s="482"/>
      <c r="L270" s="482"/>
      <c r="M270" s="482"/>
    </row>
    <row r="271" spans="1:13" x14ac:dyDescent="0.15">
      <c r="A271" s="481"/>
      <c r="B271" s="481"/>
      <c r="C271" s="482"/>
      <c r="D271" s="482"/>
      <c r="E271" s="482"/>
      <c r="F271" s="482"/>
      <c r="G271" s="482"/>
      <c r="H271" s="482"/>
      <c r="I271" s="482"/>
      <c r="J271" s="482"/>
      <c r="K271" s="482"/>
      <c r="L271" s="482"/>
      <c r="M271" s="482"/>
    </row>
    <row r="272" spans="1:13" x14ac:dyDescent="0.15">
      <c r="A272" s="481"/>
      <c r="B272" s="481"/>
      <c r="C272" s="482"/>
      <c r="D272" s="482"/>
      <c r="E272" s="482"/>
      <c r="F272" s="482"/>
      <c r="G272" s="482"/>
      <c r="H272" s="482"/>
      <c r="I272" s="482"/>
      <c r="J272" s="482"/>
      <c r="K272" s="482"/>
      <c r="L272" s="482"/>
      <c r="M272" s="482"/>
    </row>
    <row r="273" spans="1:13" x14ac:dyDescent="0.15">
      <c r="A273" s="481"/>
      <c r="B273" s="481"/>
      <c r="C273" s="482"/>
      <c r="D273" s="482"/>
      <c r="E273" s="482"/>
      <c r="F273" s="482"/>
      <c r="G273" s="482"/>
      <c r="H273" s="482"/>
      <c r="I273" s="482"/>
      <c r="J273" s="482"/>
      <c r="K273" s="482"/>
      <c r="L273" s="482"/>
      <c r="M273" s="482"/>
    </row>
    <row r="274" spans="1:13" x14ac:dyDescent="0.15">
      <c r="A274" s="481"/>
      <c r="B274" s="481"/>
      <c r="C274" s="482"/>
      <c r="D274" s="482"/>
      <c r="E274" s="482"/>
      <c r="F274" s="482"/>
      <c r="G274" s="482"/>
      <c r="H274" s="482"/>
      <c r="I274" s="482"/>
      <c r="J274" s="482"/>
      <c r="K274" s="482"/>
      <c r="L274" s="482"/>
      <c r="M274" s="482"/>
    </row>
    <row r="275" spans="1:13" x14ac:dyDescent="0.15">
      <c r="A275" s="481"/>
      <c r="B275" s="481"/>
      <c r="C275" s="482"/>
      <c r="D275" s="482"/>
      <c r="E275" s="482"/>
      <c r="F275" s="482"/>
      <c r="G275" s="482"/>
      <c r="H275" s="482"/>
      <c r="I275" s="482"/>
      <c r="J275" s="482"/>
      <c r="K275" s="482"/>
      <c r="L275" s="482"/>
      <c r="M275" s="482"/>
    </row>
    <row r="276" spans="1:13" x14ac:dyDescent="0.15">
      <c r="A276" s="481"/>
      <c r="B276" s="481"/>
      <c r="C276" s="482"/>
      <c r="D276" s="482"/>
      <c r="E276" s="482"/>
      <c r="F276" s="482"/>
      <c r="G276" s="482"/>
      <c r="H276" s="482"/>
      <c r="I276" s="482"/>
      <c r="J276" s="482"/>
      <c r="K276" s="482"/>
      <c r="L276" s="482"/>
      <c r="M276" s="482"/>
    </row>
    <row r="277" spans="1:13" x14ac:dyDescent="0.15">
      <c r="A277" s="481"/>
      <c r="B277" s="481"/>
      <c r="C277" s="482"/>
      <c r="D277" s="482"/>
      <c r="E277" s="482"/>
      <c r="F277" s="482"/>
      <c r="G277" s="482"/>
      <c r="H277" s="482"/>
      <c r="I277" s="482"/>
      <c r="J277" s="482"/>
      <c r="K277" s="482"/>
      <c r="L277" s="482"/>
      <c r="M277" s="482"/>
    </row>
    <row r="278" spans="1:13" x14ac:dyDescent="0.15">
      <c r="A278" s="481"/>
      <c r="B278" s="481"/>
      <c r="C278" s="482"/>
      <c r="D278" s="482"/>
      <c r="E278" s="482"/>
      <c r="F278" s="482"/>
      <c r="G278" s="482"/>
      <c r="H278" s="482"/>
      <c r="I278" s="482"/>
      <c r="J278" s="482"/>
      <c r="K278" s="482"/>
      <c r="L278" s="482"/>
      <c r="M278" s="482"/>
    </row>
    <row r="279" spans="1:13" x14ac:dyDescent="0.15">
      <c r="A279" s="481"/>
      <c r="B279" s="481"/>
      <c r="C279" s="482"/>
      <c r="D279" s="482"/>
      <c r="E279" s="482"/>
      <c r="F279" s="482"/>
      <c r="G279" s="482"/>
      <c r="H279" s="482"/>
      <c r="I279" s="482"/>
      <c r="J279" s="482"/>
      <c r="K279" s="482"/>
      <c r="L279" s="482"/>
      <c r="M279" s="482"/>
    </row>
    <row r="280" spans="1:13" x14ac:dyDescent="0.15">
      <c r="A280" s="481"/>
      <c r="B280" s="481"/>
      <c r="C280" s="482"/>
      <c r="D280" s="482"/>
      <c r="E280" s="482"/>
      <c r="F280" s="482"/>
      <c r="G280" s="482"/>
      <c r="H280" s="482"/>
      <c r="I280" s="482"/>
      <c r="J280" s="482"/>
      <c r="K280" s="482"/>
      <c r="L280" s="482"/>
      <c r="M280" s="482"/>
    </row>
    <row r="281" spans="1:13" x14ac:dyDescent="0.15">
      <c r="A281" s="481"/>
      <c r="B281" s="481"/>
      <c r="C281" s="482"/>
      <c r="D281" s="482"/>
      <c r="E281" s="482"/>
      <c r="F281" s="482"/>
      <c r="G281" s="482"/>
      <c r="H281" s="482"/>
      <c r="I281" s="482"/>
      <c r="J281" s="482"/>
      <c r="K281" s="482"/>
      <c r="L281" s="482"/>
      <c r="M281" s="482"/>
    </row>
    <row r="282" spans="1:13" x14ac:dyDescent="0.15">
      <c r="A282" s="481"/>
      <c r="B282" s="481"/>
      <c r="C282" s="482"/>
      <c r="D282" s="482"/>
      <c r="E282" s="482"/>
      <c r="F282" s="482"/>
      <c r="G282" s="482"/>
      <c r="H282" s="482"/>
      <c r="I282" s="482"/>
      <c r="J282" s="482"/>
      <c r="K282" s="482"/>
      <c r="L282" s="482"/>
      <c r="M282" s="482"/>
    </row>
    <row r="283" spans="1:13" x14ac:dyDescent="0.15">
      <c r="A283" s="481"/>
      <c r="B283" s="481"/>
      <c r="C283" s="482"/>
      <c r="D283" s="482"/>
      <c r="E283" s="482"/>
      <c r="F283" s="482"/>
      <c r="G283" s="482"/>
      <c r="H283" s="482"/>
      <c r="I283" s="482"/>
      <c r="J283" s="482"/>
      <c r="K283" s="482"/>
      <c r="L283" s="482"/>
      <c r="M283" s="482"/>
    </row>
    <row r="284" spans="1:13" x14ac:dyDescent="0.15">
      <c r="A284" s="481"/>
      <c r="B284" s="481"/>
      <c r="C284" s="482"/>
      <c r="D284" s="482"/>
      <c r="E284" s="482"/>
      <c r="F284" s="482"/>
      <c r="G284" s="482"/>
      <c r="H284" s="482"/>
      <c r="I284" s="482"/>
      <c r="J284" s="482"/>
      <c r="K284" s="482"/>
      <c r="L284" s="482"/>
      <c r="M284" s="482"/>
    </row>
    <row r="285" spans="1:13" x14ac:dyDescent="0.15">
      <c r="A285" s="481"/>
      <c r="B285" s="481"/>
      <c r="C285" s="482"/>
      <c r="D285" s="482"/>
      <c r="E285" s="482"/>
      <c r="F285" s="482"/>
      <c r="G285" s="482"/>
      <c r="H285" s="482"/>
      <c r="I285" s="482"/>
      <c r="J285" s="482"/>
      <c r="K285" s="482"/>
      <c r="L285" s="482"/>
      <c r="M285" s="482"/>
    </row>
    <row r="286" spans="1:13" x14ac:dyDescent="0.15">
      <c r="A286" s="481"/>
      <c r="B286" s="481"/>
      <c r="C286" s="482"/>
      <c r="D286" s="482"/>
      <c r="E286" s="482"/>
      <c r="F286" s="482"/>
      <c r="G286" s="482"/>
      <c r="H286" s="482"/>
      <c r="I286" s="482"/>
      <c r="J286" s="482"/>
      <c r="K286" s="482"/>
      <c r="L286" s="482"/>
      <c r="M286" s="482"/>
    </row>
    <row r="287" spans="1:13" x14ac:dyDescent="0.15">
      <c r="A287" s="481"/>
      <c r="B287" s="481"/>
      <c r="C287" s="482"/>
      <c r="D287" s="482"/>
      <c r="E287" s="482"/>
      <c r="F287" s="482"/>
      <c r="G287" s="482"/>
      <c r="H287" s="482"/>
      <c r="I287" s="482"/>
      <c r="J287" s="482"/>
      <c r="K287" s="482"/>
      <c r="L287" s="482"/>
      <c r="M287" s="482"/>
    </row>
    <row r="288" spans="1:13" x14ac:dyDescent="0.15">
      <c r="A288" s="481"/>
      <c r="B288" s="481"/>
      <c r="C288" s="482"/>
      <c r="D288" s="482"/>
      <c r="E288" s="482"/>
      <c r="F288" s="482"/>
      <c r="G288" s="482"/>
      <c r="H288" s="482"/>
      <c r="I288" s="482"/>
      <c r="J288" s="482"/>
      <c r="K288" s="482"/>
      <c r="L288" s="482"/>
      <c r="M288" s="482"/>
    </row>
    <row r="289" spans="1:13" x14ac:dyDescent="0.15">
      <c r="A289" s="481"/>
      <c r="B289" s="481"/>
      <c r="C289" s="482"/>
      <c r="D289" s="482"/>
      <c r="E289" s="482"/>
      <c r="F289" s="482"/>
      <c r="G289" s="482"/>
      <c r="H289" s="482"/>
      <c r="I289" s="482"/>
      <c r="J289" s="482"/>
      <c r="K289" s="482"/>
      <c r="L289" s="482"/>
      <c r="M289" s="482"/>
    </row>
    <row r="290" spans="1:13" x14ac:dyDescent="0.15">
      <c r="A290" s="481"/>
      <c r="B290" s="481"/>
      <c r="C290" s="482"/>
      <c r="D290" s="482"/>
      <c r="E290" s="482"/>
      <c r="F290" s="482"/>
      <c r="G290" s="482"/>
      <c r="H290" s="482"/>
      <c r="I290" s="482"/>
      <c r="J290" s="482"/>
      <c r="K290" s="482"/>
      <c r="L290" s="482"/>
      <c r="M290" s="482"/>
    </row>
    <row r="291" spans="1:13" x14ac:dyDescent="0.15">
      <c r="A291" s="481"/>
      <c r="B291" s="481"/>
      <c r="C291" s="482"/>
      <c r="D291" s="482"/>
      <c r="E291" s="482"/>
      <c r="F291" s="482"/>
      <c r="G291" s="482"/>
      <c r="H291" s="482"/>
      <c r="I291" s="482"/>
      <c r="J291" s="482"/>
      <c r="K291" s="482"/>
      <c r="L291" s="482"/>
      <c r="M291" s="482"/>
    </row>
    <row r="292" spans="1:13" x14ac:dyDescent="0.15">
      <c r="A292" s="481"/>
      <c r="B292" s="481"/>
      <c r="C292" s="482"/>
      <c r="D292" s="482"/>
      <c r="E292" s="482"/>
      <c r="F292" s="482"/>
      <c r="G292" s="482"/>
      <c r="H292" s="482"/>
      <c r="I292" s="482"/>
      <c r="J292" s="482"/>
      <c r="K292" s="482"/>
      <c r="L292" s="482"/>
      <c r="M292" s="482"/>
    </row>
  </sheetData>
  <phoneticPr fontId="15" type="noConversion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18</vt:i4>
      </vt:variant>
    </vt:vector>
  </HeadingPairs>
  <TitlesOfParts>
    <vt:vector size="18" baseType="lpstr">
      <vt:lpstr>Pokyny pro vyplnění</vt:lpstr>
      <vt:lpstr>REKAPITULACE</vt:lpstr>
      <vt:lpstr>E1-OBJEKT Hala</vt:lpstr>
      <vt:lpstr>E2-OBJEKT Vestavky- etapa 2</vt:lpstr>
      <vt:lpstr>E1-SILNOPROUD</vt:lpstr>
      <vt:lpstr>E2a-SILNOPROUD-etapa 2</vt:lpstr>
      <vt:lpstr>E2b-SILNOPROUD-etapa 2</vt:lpstr>
      <vt:lpstr>E2c-SILNOPROUD-etapa 2</vt:lpstr>
      <vt:lpstr>E1,2-Slaboproud</vt:lpstr>
      <vt:lpstr>E3-FOTOVOLTAIKA</vt:lpstr>
      <vt:lpstr>E1-TOPENI</vt:lpstr>
      <vt:lpstr>E2-TOPENI-etapa 2</vt:lpstr>
      <vt:lpstr>VzorPolozky</vt:lpstr>
      <vt:lpstr>E1-ZTI voda</vt:lpstr>
      <vt:lpstr>E2-ZTI voda- etapa 2</vt:lpstr>
      <vt:lpstr>E1-KANALIZACE</vt:lpstr>
      <vt:lpstr>E2-KANALIZACE-etapa 2</vt:lpstr>
      <vt:lpstr>E1,2-VZT</vt:lpstr>
    </vt:vector>
  </TitlesOfParts>
  <Company>RTS,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Uživatel Microsoft Office</cp:lastModifiedBy>
  <cp:lastPrinted>2017-10-04T13:30:52Z</cp:lastPrinted>
  <dcterms:created xsi:type="dcterms:W3CDTF">2009-04-08T07:15:50Z</dcterms:created>
  <dcterms:modified xsi:type="dcterms:W3CDTF">2017-11-15T12:03:50Z</dcterms:modified>
</cp:coreProperties>
</file>