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irka\Desktop\"/>
    </mc:Choice>
  </mc:AlternateContent>
  <bookViews>
    <workbookView xWindow="0" yWindow="0" windowWidth="0" windowHeight="0"/>
  </bookViews>
  <sheets>
    <sheet name="Rekapitulace stavby" sheetId="1" r:id="rId1"/>
    <sheet name="2025-10-9 - Město Žacléř 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'2025-10-9 - Město Žacléř ...'!$C$122:$K$195</definedName>
    <definedName name="_xlnm.Print_Area" localSheetId="1">'2025-10-9 - Město Žacléř ...'!$C$4:$J$76,'2025-10-9 - Město Žacléř ...'!$C$82:$J$106,'2025-10-9 - Město Žacléř ...'!$C$112:$J$195</definedName>
    <definedName name="_xlnm.Print_Titles" localSheetId="1">'2025-10-9 - Město Žacléř ...'!$122:$122</definedName>
  </definedNames>
  <calcPr/>
</workbook>
</file>

<file path=xl/calcChain.xml><?xml version="1.0" encoding="utf-8"?>
<calcChain xmlns="http://schemas.openxmlformats.org/spreadsheetml/2006/main">
  <c i="2" l="1" r="J147"/>
  <c r="J35"/>
  <c r="J34"/>
  <c i="1" r="AY95"/>
  <c i="2" r="J33"/>
  <c i="1" r="AX95"/>
  <c i="2" r="BI195"/>
  <c r="BH195"/>
  <c r="BG195"/>
  <c r="BF195"/>
  <c r="T195"/>
  <c r="T194"/>
  <c r="R195"/>
  <c r="R194"/>
  <c r="P195"/>
  <c r="P194"/>
  <c r="BI193"/>
  <c r="BH193"/>
  <c r="BG193"/>
  <c r="BF193"/>
  <c r="T193"/>
  <c r="T192"/>
  <c r="T191"/>
  <c r="R193"/>
  <c r="R192"/>
  <c r="R191"/>
  <c r="P193"/>
  <c r="P192"/>
  <c r="P191"/>
  <c r="BI190"/>
  <c r="BH190"/>
  <c r="BG190"/>
  <c r="BF190"/>
  <c r="T190"/>
  <c r="T189"/>
  <c r="R190"/>
  <c r="R189"/>
  <c r="P190"/>
  <c r="P189"/>
  <c r="BI188"/>
  <c r="BH188"/>
  <c r="BG188"/>
  <c r="BF188"/>
  <c r="T188"/>
  <c r="R188"/>
  <c r="P188"/>
  <c r="BI186"/>
  <c r="BH186"/>
  <c r="BG186"/>
  <c r="BF186"/>
  <c r="T186"/>
  <c r="R186"/>
  <c r="P186"/>
  <c r="BI182"/>
  <c r="BH182"/>
  <c r="BG182"/>
  <c r="BF182"/>
  <c r="T182"/>
  <c r="R182"/>
  <c r="P182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T164"/>
  <c r="R165"/>
  <c r="R164"/>
  <c r="P165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J9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F117"/>
  <c r="E115"/>
  <c r="F87"/>
  <c r="E85"/>
  <c r="J22"/>
  <c r="E22"/>
  <c r="J120"/>
  <c r="J21"/>
  <c r="J19"/>
  <c r="E19"/>
  <c r="J119"/>
  <c r="J18"/>
  <c r="J16"/>
  <c r="E16"/>
  <c r="F90"/>
  <c r="J15"/>
  <c r="J13"/>
  <c r="E13"/>
  <c r="F119"/>
  <c r="J12"/>
  <c r="J10"/>
  <c r="J117"/>
  <c i="1" r="L90"/>
  <c r="AM90"/>
  <c r="AM89"/>
  <c r="L89"/>
  <c r="AM87"/>
  <c r="L87"/>
  <c r="L85"/>
  <c r="L84"/>
  <c i="2" r="BK190"/>
  <c r="J182"/>
  <c r="J144"/>
  <c r="BK142"/>
  <c r="BK179"/>
  <c r="J176"/>
  <c r="J193"/>
  <c r="J155"/>
  <c r="J167"/>
  <c r="BK193"/>
  <c r="BK128"/>
  <c r="J188"/>
  <c r="J153"/>
  <c r="J140"/>
  <c r="BK140"/>
  <c r="BK156"/>
  <c r="BK151"/>
  <c r="BK143"/>
  <c r="BK169"/>
  <c r="J128"/>
  <c r="BK153"/>
  <c r="BK132"/>
  <c r="BK144"/>
  <c r="J165"/>
  <c r="BK178"/>
  <c r="BK146"/>
  <c r="BK176"/>
  <c r="J138"/>
  <c r="J195"/>
  <c r="BK130"/>
  <c r="BK158"/>
  <c r="J126"/>
  <c r="BK188"/>
  <c r="BK155"/>
  <c r="BK136"/>
  <c r="BK173"/>
  <c r="J173"/>
  <c r="BK149"/>
  <c r="J158"/>
  <c r="BK182"/>
  <c r="BK138"/>
  <c r="J149"/>
  <c r="J186"/>
  <c r="J178"/>
  <c r="J146"/>
  <c r="BK160"/>
  <c r="J132"/>
  <c r="BK126"/>
  <c r="J136"/>
  <c r="BK165"/>
  <c r="J130"/>
  <c r="J190"/>
  <c r="BK162"/>
  <c r="BK195"/>
  <c r="J151"/>
  <c r="J160"/>
  <c r="J162"/>
  <c r="J179"/>
  <c r="BK175"/>
  <c r="J175"/>
  <c r="J143"/>
  <c r="BK167"/>
  <c r="BK186"/>
  <c r="J142"/>
  <c i="1" r="AS94"/>
  <c i="2" r="J169"/>
  <c r="J156"/>
  <c l="1" r="T148"/>
  <c r="P148"/>
  <c r="P166"/>
  <c r="R148"/>
  <c r="P181"/>
  <c r="P125"/>
  <c r="P124"/>
  <c r="P123"/>
  <c i="1" r="AU95"/>
  <c i="2" r="T166"/>
  <c r="BK125"/>
  <c r="J125"/>
  <c r="J96"/>
  <c r="BK166"/>
  <c r="J166"/>
  <c r="J100"/>
  <c r="T181"/>
  <c r="T125"/>
  <c r="T124"/>
  <c r="T123"/>
  <c r="R181"/>
  <c r="R125"/>
  <c r="R124"/>
  <c r="R123"/>
  <c r="BK181"/>
  <c r="J181"/>
  <c r="J101"/>
  <c r="BK148"/>
  <c r="J148"/>
  <c r="J98"/>
  <c r="R166"/>
  <c r="BK164"/>
  <c r="J164"/>
  <c r="J99"/>
  <c r="BK189"/>
  <c r="J189"/>
  <c r="J102"/>
  <c r="BK194"/>
  <c r="J194"/>
  <c r="J105"/>
  <c r="BK192"/>
  <c r="BK191"/>
  <c r="J191"/>
  <c r="J103"/>
  <c r="F89"/>
  <c r="BE146"/>
  <c r="BE151"/>
  <c r="BE155"/>
  <c r="BE179"/>
  <c r="BE182"/>
  <c r="BE188"/>
  <c r="BE193"/>
  <c r="BE126"/>
  <c r="BE138"/>
  <c r="BE153"/>
  <c r="BE158"/>
  <c r="BE167"/>
  <c r="BE186"/>
  <c r="BE195"/>
  <c r="J89"/>
  <c r="BE142"/>
  <c r="BE128"/>
  <c r="BE149"/>
  <c r="BE160"/>
  <c r="BE175"/>
  <c r="BE190"/>
  <c r="F120"/>
  <c r="J90"/>
  <c r="BE140"/>
  <c r="BE143"/>
  <c r="BE165"/>
  <c r="BE169"/>
  <c r="BE173"/>
  <c r="BE176"/>
  <c r="J87"/>
  <c r="BE136"/>
  <c r="BE144"/>
  <c r="BE156"/>
  <c r="BE162"/>
  <c r="BE178"/>
  <c r="BE132"/>
  <c r="BE130"/>
  <c i="1" r="AU94"/>
  <c i="2" r="F32"/>
  <c i="1" r="BA95"/>
  <c r="BA94"/>
  <c r="AW94"/>
  <c r="AK30"/>
  <c i="2" r="F34"/>
  <c i="1" r="BC95"/>
  <c r="BC94"/>
  <c r="W32"/>
  <c i="2" r="F33"/>
  <c i="1" r="BB95"/>
  <c r="BB94"/>
  <c r="W31"/>
  <c i="2" r="J32"/>
  <c i="1" r="AW95"/>
  <c i="2" r="F35"/>
  <c i="1" r="BD95"/>
  <c r="BD94"/>
  <c r="W33"/>
  <c i="2" l="1" r="BK124"/>
  <c r="J124"/>
  <c r="J95"/>
  <c r="J192"/>
  <c r="J104"/>
  <c i="1" r="W30"/>
  <c r="AX94"/>
  <c r="AY94"/>
  <c i="2" r="F31"/>
  <c i="1" r="AZ95"/>
  <c r="AZ94"/>
  <c r="W29"/>
  <c i="2" r="J31"/>
  <c i="1" r="AV95"/>
  <c r="AT95"/>
  <c i="2" l="1" r="BK123"/>
  <c r="J123"/>
  <c r="J28"/>
  <c i="1" r="AG95"/>
  <c r="AG94"/>
  <c r="AK26"/>
  <c r="AV94"/>
  <c r="AK29"/>
  <c r="AK35"/>
  <c i="2" l="1" r="J37"/>
  <c r="J94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<sst xmlns="http://schemas.openxmlformats.org/spreadsheetml/2006/main">
  <si>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</si>
  <si>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</si>
  <si>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</si>
  <si>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</si>
  <si>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</si>
  <si>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{f6e4b552-2118-4588-9fe3-c7ef1aad0c22}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</si>
  <si>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</si>
  <si>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</si>
  <si>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</si>
  <si>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</si>
  <si>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</si>
  <si>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</si>
  <si>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</si>
  <si>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</si>
  <si>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2025/10/9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</si>
  <si>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</si>
  <si>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</si>
  <si>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Město Žacléř - úprava parkovacích ploch v ulici B. Němcové u prodejny FLOP</t>
  </si>
  <si>
    <t>KSO:</t>
  </si>
  <si>
    <t>CC-CZ:</t>
  </si>
  <si>
    <t>Místo:</t>
  </si>
  <si>
    <t>Žacléř, ulice B. Němcové</t>
  </si>
  <si>
    <t>Datum:</t>
  </si>
  <si>
    <t>25. 10. 2025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</si>
  <si>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</si>
  <si>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</si>
  <si>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</si>
  <si>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</si>
  <si>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</si>
  <si>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</si>
  <si>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</si>
  <si>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</si>
  <si>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</si>
  <si>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</si>
  <si>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</si>
  <si>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</si>
  <si>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</si>
  <si>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</si>
  <si>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</si>
  <si>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</si>
  <si>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</si>
  <si>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</si>
  <si>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</si>
  <si>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</si>
  <si>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</si>
  <si>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</si>
  <si>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</si>
  <si>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</si>
  <si>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</si>
  <si>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</si>
  <si>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</si>
  <si>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</si>
  <si>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</si>
  <si>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</si>
  <si>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</si>
  <si>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</si>
  <si>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</si>
  <si>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</si>
  <si>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</si>
  <si>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</si>
  <si>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</si>
  <si>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</si>
  <si>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</si>
  <si>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</si>
  <si>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</si>
  <si>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</si>
  <si>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</si>
  <si>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</si>
  <si>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</si>
  <si>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</si>
  <si>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</si>
  <si>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</si>
  <si>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</si>
  <si>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</si>
  <si>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</si>
  <si>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</si>
  <si>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</si>
  <si>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</si>
  <si>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</si>
  <si>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</si>
  <si>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</si>
  <si>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</si>
  <si>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</si>
  <si>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</si>
  <si>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</si>
  <si>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</si>
  <si>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</si>
  <si>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</si>
  <si>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</si>
  <si>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</si>
  <si>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</si>
  <si>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</si>
  <si>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</si>
  <si>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</si>
  <si>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</si>
  <si>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</si>
  <si>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</si>
  <si>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</si>
  <si>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</si>
  <si>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</si>
  <si>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</si>
  <si>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</si>
  <si>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</si>
  <si>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</si>
  <si>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</si>
  <si>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</si>
  <si>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</si>
  <si>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</si>
  <si>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</si>
  <si>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</si>
  <si>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</si>
  <si>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</si>
  <si>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</si>
  <si>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</si>
  <si>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</si>
  <si>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</si>
  <si>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</si>
  <si>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113107442</t>
  </si>
  <si>
    <t>Odstranění podkladu živičných tl přes 50 do 100 mm při překopech strojně pl do 15 m2</t>
  </si>
  <si>
    <t>m2</t>
  </si>
  <si>
    <t>4</t>
  </si>
  <si>
    <t>-502781124</t>
  </si>
  <si>
    <t>VV</t>
  </si>
  <si>
    <t>13,73+30,41+4*1</t>
  </si>
  <si>
    <t>113203111</t>
  </si>
  <si>
    <t>Vytrhání obrub z dlažebních kostek</t>
  </si>
  <si>
    <t>m</t>
  </si>
  <si>
    <t>-151441213</t>
  </si>
  <si>
    <t>25+15+6+6</t>
  </si>
  <si>
    <t>3</t>
  </si>
  <si>
    <t>121151103</t>
  </si>
  <si>
    <t>Sejmutí ornice plochy do 100 m2 tl vrstvy do 200 mm strojně</t>
  </si>
  <si>
    <t>-1328644774</t>
  </si>
  <si>
    <t>153,39+80,73</t>
  </si>
  <si>
    <t>122251102</t>
  </si>
  <si>
    <t>Odkopávky a prokopávky nezapažené v hornině třídy těžitelnosti I skupiny 3 objem do 50 m3 strojně</t>
  </si>
  <si>
    <t>m3</t>
  </si>
  <si>
    <t>1968926221</t>
  </si>
  <si>
    <t>26,5*2,16</t>
  </si>
  <si>
    <t>19,5*1,4</t>
  </si>
  <si>
    <t>Součet</t>
  </si>
  <si>
    <t>5</t>
  </si>
  <si>
    <t>162651111</t>
  </si>
  <si>
    <t>Vodorovné přemístění přes 3 000 do 4000 m výkopku/sypaniny z horniny třídy těžitelnosti I skupiny 1 až 3</t>
  </si>
  <si>
    <t>1151324390</t>
  </si>
  <si>
    <t>234,12*0,2+84,54-84,17*0,1</t>
  </si>
  <si>
    <t>6</t>
  </si>
  <si>
    <t>171201231</t>
  </si>
  <si>
    <t>Poplatek za uložení zeminy a kamení na recyklační skládce (skládkovné) kód odpadu 17 05 04</t>
  </si>
  <si>
    <t>t</t>
  </si>
  <si>
    <t>1256178998</t>
  </si>
  <si>
    <t>122,947*1,8</t>
  </si>
  <si>
    <t>7</t>
  </si>
  <si>
    <t>181311103</t>
  </si>
  <si>
    <t>Rozprostření ornice tl vrstvy do 200 mm v rovině nebo ve svahu do 1:5 ručně</t>
  </si>
  <si>
    <t>1774993455</t>
  </si>
  <si>
    <t>56,32+27,85</t>
  </si>
  <si>
    <t>8</t>
  </si>
  <si>
    <t>181411121</t>
  </si>
  <si>
    <t>Založení lučního trávníku výsevem pl do 1000 m2 v rovině a ve svahu do 1:5</t>
  </si>
  <si>
    <t>1358333932</t>
  </si>
  <si>
    <t>9</t>
  </si>
  <si>
    <t>M</t>
  </si>
  <si>
    <t>00572410</t>
  </si>
  <si>
    <t>osivo směs travní parková</t>
  </si>
  <si>
    <t>kg</t>
  </si>
  <si>
    <t>1399734755</t>
  </si>
  <si>
    <t>10</t>
  </si>
  <si>
    <t>182112121</t>
  </si>
  <si>
    <t>Svahování v zářezech v hornině třídy těžitelnosti I skupiny 3 ručně</t>
  </si>
  <si>
    <t>-1180887884</t>
  </si>
  <si>
    <t>26*0,8</t>
  </si>
  <si>
    <t>11</t>
  </si>
  <si>
    <t>183403153</t>
  </si>
  <si>
    <t>Obdělání půdy hrabáním v rovině a svahu do 1:5</t>
  </si>
  <si>
    <t>1656057731</t>
  </si>
  <si>
    <t>Svislé a kompletní konstrukce</t>
  </si>
  <si>
    <t>Komunikace pozemní</t>
  </si>
  <si>
    <t>564801012</t>
  </si>
  <si>
    <t>Podklad ze štěrkodrtě ŠD plochy do 100 m2 tl 40 mm</t>
  </si>
  <si>
    <t>-200415663</t>
  </si>
  <si>
    <t>88,73+71,53</t>
  </si>
  <si>
    <t>13</t>
  </si>
  <si>
    <t>564851011.1</t>
  </si>
  <si>
    <t>Podklad ze štěrkodrtě ŠD plochy do 100 m2 tl 150 mm - frakce 32/63</t>
  </si>
  <si>
    <t>1585697496</t>
  </si>
  <si>
    <t>110,34+92,36</t>
  </si>
  <si>
    <t>14</t>
  </si>
  <si>
    <t>564851011.2</t>
  </si>
  <si>
    <t>Podklad ze štěrkodrtě ŠD plochy do 100 m2 tl 150 mm - frakce 0/32</t>
  </si>
  <si>
    <t>724558672</t>
  </si>
  <si>
    <t>15</t>
  </si>
  <si>
    <t>327R</t>
  </si>
  <si>
    <t>zásyp kamenivem spáry kamenviem 4/8 včetně vymetení zbytků kameniva z dlažby</t>
  </si>
  <si>
    <t>1340242721</t>
  </si>
  <si>
    <t>16</t>
  </si>
  <si>
    <t>58343810</t>
  </si>
  <si>
    <t>kamenivo drcené hrubé frakce 4/8</t>
  </si>
  <si>
    <t>-1678239965</t>
  </si>
  <si>
    <t>160,26*0,28*0,08*1,8</t>
  </si>
  <si>
    <t>17</t>
  </si>
  <si>
    <t>565175001</t>
  </si>
  <si>
    <t>Asfaltový beton vrstva podkladní ACP 16 + tl 100 mm š do 1,5 m z nemodifikovaného asfaltu</t>
  </si>
  <si>
    <t>756210358</t>
  </si>
  <si>
    <t>5+6+4</t>
  </si>
  <si>
    <t>18</t>
  </si>
  <si>
    <t>596211212</t>
  </si>
  <si>
    <t>Kladení zámkové dlažby komunikací pro pěší ručně tl 80 mm skupiny A pl přes 100 do 300 m2</t>
  </si>
  <si>
    <t>-997249641</t>
  </si>
  <si>
    <t>19</t>
  </si>
  <si>
    <t>59245035</t>
  </si>
  <si>
    <t>dlažba plošná vegetační betonová 200x200mm tl 80mm přírodní</t>
  </si>
  <si>
    <t>-1291023357</t>
  </si>
  <si>
    <t>160,260*1,06</t>
  </si>
  <si>
    <t>Vedení trubní dálková a přípojná</t>
  </si>
  <si>
    <t>20</t>
  </si>
  <si>
    <t>899132111</t>
  </si>
  <si>
    <t>výšková úprava poklopu kanalizačního s ošetřením podkladu hloubky do 25 cm</t>
  </si>
  <si>
    <t>kus</t>
  </si>
  <si>
    <t>-2098473354</t>
  </si>
  <si>
    <t>Ostatní konstrukce a práce, bourání</t>
  </si>
  <si>
    <t>915111111</t>
  </si>
  <si>
    <t>Vodorovné dopravní značení dělící čáry souvislé š 125 mm základní bílá barva</t>
  </si>
  <si>
    <t>154572106</t>
  </si>
  <si>
    <t>9*5,8</t>
  </si>
  <si>
    <t>22</t>
  </si>
  <si>
    <t>916131113</t>
  </si>
  <si>
    <t>Osazení silničního obrubníku betonového ležatého s boční opěrou do lože z betonu prostého</t>
  </si>
  <si>
    <t>-1406273558</t>
  </si>
  <si>
    <t>22,4+22,4</t>
  </si>
  <si>
    <t>6,5+15,3+17</t>
  </si>
  <si>
    <t>23</t>
  </si>
  <si>
    <t>59217031</t>
  </si>
  <si>
    <t>obrubník silniční betonový 1000x150x250mm</t>
  </si>
  <si>
    <t>-243581250</t>
  </si>
  <si>
    <t>100,9*1,06</t>
  </si>
  <si>
    <t>24</t>
  </si>
  <si>
    <t>916131213</t>
  </si>
  <si>
    <t>Osazení silničního obrubníku betonového stojatého s boční opěrou do lože z betonu prostého</t>
  </si>
  <si>
    <t>-635050527</t>
  </si>
  <si>
    <t>25</t>
  </si>
  <si>
    <t>916991121</t>
  </si>
  <si>
    <t>Lože pod obrubníky, krajníky nebo obruby z dlažebních kostek z betonu prostého</t>
  </si>
  <si>
    <t>-323839178</t>
  </si>
  <si>
    <t>100,9*0,4*0,1</t>
  </si>
  <si>
    <t>26</t>
  </si>
  <si>
    <t>919124121</t>
  </si>
  <si>
    <t>Dilatační spáry vkládané v cementobetonovém krytu s vyplněním spár asfaltovou zálivkou</t>
  </si>
  <si>
    <t>-1080408666</t>
  </si>
  <si>
    <t>27</t>
  </si>
  <si>
    <t>919735112</t>
  </si>
  <si>
    <t>Řezání stávajícího živičného krytu hl přes 50 do 100 mm</t>
  </si>
  <si>
    <t>2048791100</t>
  </si>
  <si>
    <t>52+16</t>
  </si>
  <si>
    <t>997</t>
  </si>
  <si>
    <t>Doprava suti a vybouraných hmot</t>
  </si>
  <si>
    <t>28</t>
  </si>
  <si>
    <t>997013501</t>
  </si>
  <si>
    <t>Odvoz suti a vybouraných hmot na skládku nebo meziskládku do 1 km se složením</t>
  </si>
  <si>
    <t>1275807713</t>
  </si>
  <si>
    <t>"asfalt odvezen na skládku"6,836</t>
  </si>
  <si>
    <t>"žulové kostky areál TS Žacléř "5,98</t>
  </si>
  <si>
    <t>29</t>
  </si>
  <si>
    <t>997013509</t>
  </si>
  <si>
    <t>Příplatek k odvozu suti a vybouraných hmot na skládku ZKD 1 km přes 1 km</t>
  </si>
  <si>
    <t>550992896</t>
  </si>
  <si>
    <t>12,816*4</t>
  </si>
  <si>
    <t>30</t>
  </si>
  <si>
    <t>997013645</t>
  </si>
  <si>
    <t>Poplatek za uložení na skládce (skládkovné) odpadu asfaltového bez dehtu kód odpadu 17 03 02</t>
  </si>
  <si>
    <t>1850395994</t>
  </si>
  <si>
    <t>998</t>
  </si>
  <si>
    <t>Přesun hmot</t>
  </si>
  <si>
    <t>31</t>
  </si>
  <si>
    <t>998223011</t>
  </si>
  <si>
    <t>Přesun hmot pro pozemní komunikace s krytem dlážděným</t>
  </si>
  <si>
    <t>-784351910</t>
  </si>
  <si>
    <t>VRN</t>
  </si>
  <si>
    <t>Vedlejší rozpočtové náklady</t>
  </si>
  <si>
    <t>VRN3</t>
  </si>
  <si>
    <t>Zařízení staveniště</t>
  </si>
  <si>
    <t>32</t>
  </si>
  <si>
    <t>030001000</t>
  </si>
  <si>
    <t>soub</t>
  </si>
  <si>
    <t>1024</t>
  </si>
  <si>
    <t>-2119488590</t>
  </si>
  <si>
    <t>VRN9</t>
  </si>
  <si>
    <t>Ostatní náklady</t>
  </si>
  <si>
    <t>33</t>
  </si>
  <si>
    <t>090001000</t>
  </si>
  <si>
    <t>Ostatní náklady - vytyčení sítí</t>
  </si>
  <si>
    <t>1766988747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</si>
</sst>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31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34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35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36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37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38</v>
      </c>
      <c r="E29" s="46"/>
      <c r="F29" s="31" t="s">
        <v>39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40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41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42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43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44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45</v>
      </c>
      <c r="U35" s="53"/>
      <c r="V35" s="53"/>
      <c r="W35" s="53"/>
      <c r="X35" s="55" t="s">
        <v>46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47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48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49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50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49</v>
      </c>
      <c r="AI60" s="41"/>
      <c r="AJ60" s="41"/>
      <c r="AK60" s="41"/>
      <c r="AL60" s="41"/>
      <c r="AM60" s="63" t="s">
        <v>50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52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49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50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49</v>
      </c>
      <c r="AI75" s="41"/>
      <c r="AJ75" s="41"/>
      <c r="AK75" s="41"/>
      <c r="AL75" s="41"/>
      <c r="AM75" s="63" t="s">
        <v>50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53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2025/10/9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Město Žacléř - úprava parkovacích ploch v ulici B. Němcové u prodejny FLOP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Žacléř, ulice B. Němcové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25. 10. 2025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54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55</v>
      </c>
      <c r="D92" s="93"/>
      <c r="E92" s="93"/>
      <c r="F92" s="93"/>
      <c r="G92" s="93"/>
      <c r="H92" s="94"/>
      <c r="I92" s="95" t="s">
        <v>56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57</v>
      </c>
      <c r="AH92" s="93"/>
      <c r="AI92" s="93"/>
      <c r="AJ92" s="93"/>
      <c r="AK92" s="93"/>
      <c r="AL92" s="93"/>
      <c r="AM92" s="93"/>
      <c r="AN92" s="95" t="s">
        <v>58</v>
      </c>
      <c r="AO92" s="93"/>
      <c r="AP92" s="97"/>
      <c r="AQ92" s="98" t="s">
        <v>59</v>
      </c>
      <c r="AR92" s="43"/>
      <c r="AS92" s="99" t="s">
        <v>60</v>
      </c>
      <c r="AT92" s="100" t="s">
        <v>61</v>
      </c>
      <c r="AU92" s="100" t="s">
        <v>62</v>
      </c>
      <c r="AV92" s="100" t="s">
        <v>63</v>
      </c>
      <c r="AW92" s="100" t="s">
        <v>64</v>
      </c>
      <c r="AX92" s="100" t="s">
        <v>65</v>
      </c>
      <c r="AY92" s="100" t="s">
        <v>66</v>
      </c>
      <c r="AZ92" s="100" t="s">
        <v>67</v>
      </c>
      <c r="BA92" s="100" t="s">
        <v>68</v>
      </c>
      <c r="BB92" s="100" t="s">
        <v>69</v>
      </c>
      <c r="BC92" s="100" t="s">
        <v>70</v>
      </c>
      <c r="BD92" s="101" t="s">
        <v>71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72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73</v>
      </c>
      <c r="BT94" s="116" t="s">
        <v>74</v>
      </c>
      <c r="BV94" s="116" t="s">
        <v>75</v>
      </c>
      <c r="BW94" s="116" t="s">
        <v>5</v>
      </c>
      <c r="BX94" s="116" t="s">
        <v>76</v>
      </c>
      <c r="CL94" s="116" t="s">
        <v>1</v>
      </c>
    </row>
    <row r="95" s="7" customFormat="1" ht="37.5" customHeight="1">
      <c r="A95" s="117" t="s">
        <v>77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'2025-10-9 - Město Žacléř 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78</v>
      </c>
      <c r="AR95" s="124"/>
      <c r="AS95" s="125">
        <v>0</v>
      </c>
      <c r="AT95" s="126">
        <f>ROUND(SUM(AV95:AW95),2)</f>
        <v>0</v>
      </c>
      <c r="AU95" s="127">
        <f>'2025-10-9 - Město Žacléř ...'!P123</f>
        <v>0</v>
      </c>
      <c r="AV95" s="126">
        <f>'2025-10-9 - Město Žacléř ...'!J31</f>
        <v>0</v>
      </c>
      <c r="AW95" s="126">
        <f>'2025-10-9 - Město Žacléř ...'!J32</f>
        <v>0</v>
      </c>
      <c r="AX95" s="126">
        <f>'2025-10-9 - Město Žacléř ...'!J33</f>
        <v>0</v>
      </c>
      <c r="AY95" s="126">
        <f>'2025-10-9 - Město Žacléř ...'!J34</f>
        <v>0</v>
      </c>
      <c r="AZ95" s="126">
        <f>'2025-10-9 - Město Žacléř ...'!F31</f>
        <v>0</v>
      </c>
      <c r="BA95" s="126">
        <f>'2025-10-9 - Město Žacléř ...'!F32</f>
        <v>0</v>
      </c>
      <c r="BB95" s="126">
        <f>'2025-10-9 - Město Žacléř ...'!F33</f>
        <v>0</v>
      </c>
      <c r="BC95" s="126">
        <f>'2025-10-9 - Město Žacléř ...'!F34</f>
        <v>0</v>
      </c>
      <c r="BD95" s="128">
        <f>'2025-10-9 - Město Žacléř ...'!F35</f>
        <v>0</v>
      </c>
      <c r="BE95" s="7"/>
      <c r="BT95" s="129" t="s">
        <v>79</v>
      </c>
      <c r="BU95" s="129" t="s">
        <v>80</v>
      </c>
      <c r="BV95" s="129" t="s">
        <v>75</v>
      </c>
      <c r="BW95" s="129" t="s">
        <v>5</v>
      </c>
      <c r="BX95" s="129" t="s">
        <v>76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rKAvhp73DUlIeGUfeV20jyUy0bqcvK1/nHil+ysoIZHRZNKHp/uorROQTjXBpQY8jR8Nnc/HN04y4MG2d10oDQ==" hashValue="UrH1hqfRmda5CQ8r58wOeRYoX1T8WtMjOUjR+mbV49xTl68p7S/Viv1h0P+VoqF1hwzSbHpgbOxyocNBlSOtU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5-10-9 - Město Žacléř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81</v>
      </c>
    </row>
    <row r="4" s="1" customFormat="1" ht="24.96" customHeight="1">
      <c r="B4" s="19"/>
      <c r="D4" s="132" t="s">
        <v>82</v>
      </c>
      <c r="L4" s="19"/>
      <c r="M4" s="133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30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25. 10. 2025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tr">
        <f>IF('Rekapitulace stavby'!AN10="","",'Rekapitulace stavby'!AN10)</f>
        <v/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tr">
        <f>IF('Rekapitulace stavby'!E11="","",'Rekapitulace stavby'!E11)</f>
        <v xml:space="preserve"> </v>
      </c>
      <c r="F13" s="37"/>
      <c r="G13" s="37"/>
      <c r="H13" s="37"/>
      <c r="I13" s="134" t="s">
        <v>27</v>
      </c>
      <c r="J13" s="136" t="str">
        <f>IF('Rekapitulace stavby'!AN11="","",'Rekapitulace stavby'!AN11)</f>
        <v/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28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27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30</v>
      </c>
      <c r="E18" s="37"/>
      <c r="F18" s="37"/>
      <c r="G18" s="37"/>
      <c r="H18" s="37"/>
      <c r="I18" s="134" t="s">
        <v>25</v>
      </c>
      <c r="J18" s="136" t="str">
        <f>IF('Rekapitulace stavby'!AN16="","",'Rekapitulace stavby'!AN16)</f>
        <v/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tr">
        <f>IF('Rekapitulace stavby'!E17="","",'Rekapitulace stavby'!E17)</f>
        <v xml:space="preserve"> </v>
      </c>
      <c r="F19" s="37"/>
      <c r="G19" s="37"/>
      <c r="H19" s="37"/>
      <c r="I19" s="134" t="s">
        <v>27</v>
      </c>
      <c r="J19" s="136" t="str">
        <f>IF('Rekapitulace stavby'!AN17="","",'Rekapitulace stavby'!AN17)</f>
        <v/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32</v>
      </c>
      <c r="E21" s="37"/>
      <c r="F21" s="37"/>
      <c r="G21" s="37"/>
      <c r="H21" s="37"/>
      <c r="I21" s="134" t="s">
        <v>25</v>
      </c>
      <c r="J21" s="136" t="str">
        <f>IF('Rekapitulace stavby'!AN19="","",'Rekapitulace stavby'!AN19)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tr">
        <f>IF('Rekapitulace stavby'!E20="","",'Rekapitulace stavby'!E20)</f>
        <v xml:space="preserve"> </v>
      </c>
      <c r="F22" s="37"/>
      <c r="G22" s="37"/>
      <c r="H22" s="37"/>
      <c r="I22" s="134" t="s">
        <v>27</v>
      </c>
      <c r="J22" s="136" t="str">
        <f>IF('Rekapitulace stavby'!AN20="","",'Rekapitulace stavby'!AN20)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33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34</v>
      </c>
      <c r="E28" s="37"/>
      <c r="F28" s="37"/>
      <c r="G28" s="37"/>
      <c r="H28" s="37"/>
      <c r="I28" s="37"/>
      <c r="J28" s="144">
        <f>ROUND(J123,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36</v>
      </c>
      <c r="G30" s="37"/>
      <c r="H30" s="37"/>
      <c r="I30" s="145" t="s">
        <v>35</v>
      </c>
      <c r="J30" s="145" t="s">
        <v>37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38</v>
      </c>
      <c r="E31" s="134" t="s">
        <v>39</v>
      </c>
      <c r="F31" s="147">
        <f>ROUND((SUM(BE123:BE195)),  2)</f>
        <v>0</v>
      </c>
      <c r="G31" s="37"/>
      <c r="H31" s="37"/>
      <c r="I31" s="148">
        <v>0.20999999999999999</v>
      </c>
      <c r="J31" s="147">
        <f>ROUND(((SUM(BE123:BE195))*I31),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40</v>
      </c>
      <c r="F32" s="147">
        <f>ROUND((SUM(BF123:BF195)),  2)</f>
        <v>0</v>
      </c>
      <c r="G32" s="37"/>
      <c r="H32" s="37"/>
      <c r="I32" s="148">
        <v>0.12</v>
      </c>
      <c r="J32" s="147">
        <f>ROUND(((SUM(BF123:BF195))*I32),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41</v>
      </c>
      <c r="F33" s="147">
        <f>ROUND((SUM(BG123:BG195)),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42</v>
      </c>
      <c r="F34" s="147">
        <f>ROUND((SUM(BH123:BH195)),  2)</f>
        <v>0</v>
      </c>
      <c r="G34" s="37"/>
      <c r="H34" s="37"/>
      <c r="I34" s="148">
        <v>0.12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43</v>
      </c>
      <c r="F35" s="147">
        <f>ROUND((SUM(BI123:BI195)),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44</v>
      </c>
      <c r="E37" s="151"/>
      <c r="F37" s="151"/>
      <c r="G37" s="152" t="s">
        <v>45</v>
      </c>
      <c r="H37" s="153" t="s">
        <v>46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47</v>
      </c>
      <c r="E50" s="157"/>
      <c r="F50" s="157"/>
      <c r="G50" s="156" t="s">
        <v>48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49</v>
      </c>
      <c r="E61" s="159"/>
      <c r="F61" s="160" t="s">
        <v>50</v>
      </c>
      <c r="G61" s="158" t="s">
        <v>49</v>
      </c>
      <c r="H61" s="159"/>
      <c r="I61" s="159"/>
      <c r="J61" s="161" t="s">
        <v>50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51</v>
      </c>
      <c r="E65" s="162"/>
      <c r="F65" s="162"/>
      <c r="G65" s="156" t="s">
        <v>52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49</v>
      </c>
      <c r="E76" s="159"/>
      <c r="F76" s="160" t="s">
        <v>50</v>
      </c>
      <c r="G76" s="158" t="s">
        <v>49</v>
      </c>
      <c r="H76" s="159"/>
      <c r="I76" s="159"/>
      <c r="J76" s="161" t="s">
        <v>50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30" customHeight="1">
      <c r="A85" s="37"/>
      <c r="B85" s="38"/>
      <c r="C85" s="39"/>
      <c r="D85" s="39"/>
      <c r="E85" s="75" t="str">
        <f>E7</f>
        <v>Město Žacléř - úprava parkovacích ploch v ulici B. Němcové u prodejny FLOP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>Žacléř, ulice B. Němcové</v>
      </c>
      <c r="G87" s="39"/>
      <c r="H87" s="39"/>
      <c r="I87" s="31" t="s">
        <v>22</v>
      </c>
      <c r="J87" s="78" t="str">
        <f>IF(J10="","",J10)</f>
        <v>25. 10. 2025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9"/>
      <c r="E89" s="39"/>
      <c r="F89" s="26" t="str">
        <f>E13</f>
        <v xml:space="preserve"> </v>
      </c>
      <c r="G89" s="39"/>
      <c r="H89" s="39"/>
      <c r="I89" s="31" t="s">
        <v>30</v>
      </c>
      <c r="J89" s="35" t="str">
        <f>E19</f>
        <v xml:space="preserve"> 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28</v>
      </c>
      <c r="D90" s="39"/>
      <c r="E90" s="39"/>
      <c r="F90" s="26" t="str">
        <f>IF(E16="","",E16)</f>
        <v>Vyplň údaj</v>
      </c>
      <c r="G90" s="39"/>
      <c r="H90" s="39"/>
      <c r="I90" s="31" t="s">
        <v>32</v>
      </c>
      <c r="J90" s="35" t="str">
        <f>E22</f>
        <v xml:space="preserve"> 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67" t="s">
        <v>84</v>
      </c>
      <c r="D92" s="168"/>
      <c r="E92" s="168"/>
      <c r="F92" s="168"/>
      <c r="G92" s="168"/>
      <c r="H92" s="168"/>
      <c r="I92" s="168"/>
      <c r="J92" s="169" t="s">
        <v>85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0" t="s">
        <v>86</v>
      </c>
      <c r="D94" s="39"/>
      <c r="E94" s="39"/>
      <c r="F94" s="39"/>
      <c r="G94" s="39"/>
      <c r="H94" s="39"/>
      <c r="I94" s="39"/>
      <c r="J94" s="109">
        <f>J123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87</v>
      </c>
    </row>
    <row r="95" s="9" customFormat="1" ht="24.96" customHeight="1">
      <c r="A95" s="9"/>
      <c r="B95" s="171"/>
      <c r="C95" s="172"/>
      <c r="D95" s="173" t="s">
        <v>88</v>
      </c>
      <c r="E95" s="174"/>
      <c r="F95" s="174"/>
      <c r="G95" s="174"/>
      <c r="H95" s="174"/>
      <c r="I95" s="174"/>
      <c r="J95" s="175">
        <f>J124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89</v>
      </c>
      <c r="E96" s="180"/>
      <c r="F96" s="180"/>
      <c r="G96" s="180"/>
      <c r="H96" s="180"/>
      <c r="I96" s="180"/>
      <c r="J96" s="181">
        <f>J125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7"/>
      <c r="C97" s="178"/>
      <c r="D97" s="179" t="s">
        <v>90</v>
      </c>
      <c r="E97" s="180"/>
      <c r="F97" s="180"/>
      <c r="G97" s="180"/>
      <c r="H97" s="180"/>
      <c r="I97" s="180"/>
      <c r="J97" s="181">
        <f>J147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7"/>
      <c r="C98" s="178"/>
      <c r="D98" s="179" t="s">
        <v>91</v>
      </c>
      <c r="E98" s="180"/>
      <c r="F98" s="180"/>
      <c r="G98" s="180"/>
      <c r="H98" s="180"/>
      <c r="I98" s="180"/>
      <c r="J98" s="181">
        <f>J148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92</v>
      </c>
      <c r="E99" s="180"/>
      <c r="F99" s="180"/>
      <c r="G99" s="180"/>
      <c r="H99" s="180"/>
      <c r="I99" s="180"/>
      <c r="J99" s="181">
        <f>J164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7"/>
      <c r="C100" s="178"/>
      <c r="D100" s="179" t="s">
        <v>93</v>
      </c>
      <c r="E100" s="180"/>
      <c r="F100" s="180"/>
      <c r="G100" s="180"/>
      <c r="H100" s="180"/>
      <c r="I100" s="180"/>
      <c r="J100" s="181">
        <f>J166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7"/>
      <c r="C101" s="178"/>
      <c r="D101" s="179" t="s">
        <v>94</v>
      </c>
      <c r="E101" s="180"/>
      <c r="F101" s="180"/>
      <c r="G101" s="180"/>
      <c r="H101" s="180"/>
      <c r="I101" s="180"/>
      <c r="J101" s="181">
        <f>J181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7"/>
      <c r="C102" s="178"/>
      <c r="D102" s="179" t="s">
        <v>95</v>
      </c>
      <c r="E102" s="180"/>
      <c r="F102" s="180"/>
      <c r="G102" s="180"/>
      <c r="H102" s="180"/>
      <c r="I102" s="180"/>
      <c r="J102" s="181">
        <f>J189</f>
        <v>0</v>
      </c>
      <c r="K102" s="178"/>
      <c r="L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1"/>
      <c r="C103" s="172"/>
      <c r="D103" s="173" t="s">
        <v>96</v>
      </c>
      <c r="E103" s="174"/>
      <c r="F103" s="174"/>
      <c r="G103" s="174"/>
      <c r="H103" s="174"/>
      <c r="I103" s="174"/>
      <c r="J103" s="175">
        <f>J191</f>
        <v>0</v>
      </c>
      <c r="K103" s="172"/>
      <c r="L103" s="17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77"/>
      <c r="C104" s="178"/>
      <c r="D104" s="179" t="s">
        <v>97</v>
      </c>
      <c r="E104" s="180"/>
      <c r="F104" s="180"/>
      <c r="G104" s="180"/>
      <c r="H104" s="180"/>
      <c r="I104" s="180"/>
      <c r="J104" s="181">
        <f>J192</f>
        <v>0</v>
      </c>
      <c r="K104" s="178"/>
      <c r="L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7"/>
      <c r="C105" s="178"/>
      <c r="D105" s="179" t="s">
        <v>98</v>
      </c>
      <c r="E105" s="180"/>
      <c r="F105" s="180"/>
      <c r="G105" s="180"/>
      <c r="H105" s="180"/>
      <c r="I105" s="180"/>
      <c r="J105" s="181">
        <f>J194</f>
        <v>0</v>
      </c>
      <c r="K105" s="178"/>
      <c r="L105" s="18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99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30" customHeight="1">
      <c r="A115" s="37"/>
      <c r="B115" s="38"/>
      <c r="C115" s="39"/>
      <c r="D115" s="39"/>
      <c r="E115" s="75" t="str">
        <f>E7</f>
        <v>Město Žacléř - úprava parkovacích ploch v ulici B. Němcové u prodejny FLOP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F10</f>
        <v>Žacléř, ulice B. Němcové</v>
      </c>
      <c r="G117" s="39"/>
      <c r="H117" s="39"/>
      <c r="I117" s="31" t="s">
        <v>22</v>
      </c>
      <c r="J117" s="78" t="str">
        <f>IF(J10="","",J10)</f>
        <v>25. 10. 2025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9"/>
      <c r="E119" s="39"/>
      <c r="F119" s="26" t="str">
        <f>E13</f>
        <v xml:space="preserve"> </v>
      </c>
      <c r="G119" s="39"/>
      <c r="H119" s="39"/>
      <c r="I119" s="31" t="s">
        <v>30</v>
      </c>
      <c r="J119" s="35" t="str">
        <f>E19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28</v>
      </c>
      <c r="D120" s="39"/>
      <c r="E120" s="39"/>
      <c r="F120" s="26" t="str">
        <f>IF(E16="","",E16)</f>
        <v>Vyplň údaj</v>
      </c>
      <c r="G120" s="39"/>
      <c r="H120" s="39"/>
      <c r="I120" s="31" t="s">
        <v>32</v>
      </c>
      <c r="J120" s="35" t="str">
        <f>E22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83"/>
      <c r="B122" s="184"/>
      <c r="C122" s="185" t="s">
        <v>100</v>
      </c>
      <c r="D122" s="186" t="s">
        <v>59</v>
      </c>
      <c r="E122" s="186" t="s">
        <v>55</v>
      </c>
      <c r="F122" s="186" t="s">
        <v>56</v>
      </c>
      <c r="G122" s="186" t="s">
        <v>101</v>
      </c>
      <c r="H122" s="186" t="s">
        <v>102</v>
      </c>
      <c r="I122" s="186" t="s">
        <v>103</v>
      </c>
      <c r="J122" s="187" t="s">
        <v>85</v>
      </c>
      <c r="K122" s="188" t="s">
        <v>104</v>
      </c>
      <c r="L122" s="189"/>
      <c r="M122" s="99" t="s">
        <v>1</v>
      </c>
      <c r="N122" s="100" t="s">
        <v>38</v>
      </c>
      <c r="O122" s="100" t="s">
        <v>105</v>
      </c>
      <c r="P122" s="100" t="s">
        <v>106</v>
      </c>
      <c r="Q122" s="100" t="s">
        <v>107</v>
      </c>
      <c r="R122" s="100" t="s">
        <v>108</v>
      </c>
      <c r="S122" s="100" t="s">
        <v>109</v>
      </c>
      <c r="T122" s="101" t="s">
        <v>110</v>
      </c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</row>
    <row r="123" s="2" customFormat="1" ht="22.8" customHeight="1">
      <c r="A123" s="37"/>
      <c r="B123" s="38"/>
      <c r="C123" s="106" t="s">
        <v>111</v>
      </c>
      <c r="D123" s="39"/>
      <c r="E123" s="39"/>
      <c r="F123" s="39"/>
      <c r="G123" s="39"/>
      <c r="H123" s="39"/>
      <c r="I123" s="39"/>
      <c r="J123" s="190">
        <f>BK123</f>
        <v>0</v>
      </c>
      <c r="K123" s="39"/>
      <c r="L123" s="43"/>
      <c r="M123" s="102"/>
      <c r="N123" s="191"/>
      <c r="O123" s="103"/>
      <c r="P123" s="192">
        <f>P124+P191</f>
        <v>0</v>
      </c>
      <c r="Q123" s="103"/>
      <c r="R123" s="192">
        <f>R124+R191</f>
        <v>165.39646944</v>
      </c>
      <c r="S123" s="103"/>
      <c r="T123" s="193">
        <f>T124+T191</f>
        <v>13.435879999999999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73</v>
      </c>
      <c r="AU123" s="16" t="s">
        <v>87</v>
      </c>
      <c r="BK123" s="194">
        <f>BK124+BK191</f>
        <v>0</v>
      </c>
    </row>
    <row r="124" s="12" customFormat="1" ht="25.92" customHeight="1">
      <c r="A124" s="12"/>
      <c r="B124" s="195"/>
      <c r="C124" s="196"/>
      <c r="D124" s="197" t="s">
        <v>73</v>
      </c>
      <c r="E124" s="198" t="s">
        <v>112</v>
      </c>
      <c r="F124" s="198" t="s">
        <v>113</v>
      </c>
      <c r="G124" s="196"/>
      <c r="H124" s="196"/>
      <c r="I124" s="199"/>
      <c r="J124" s="200">
        <f>BK124</f>
        <v>0</v>
      </c>
      <c r="K124" s="196"/>
      <c r="L124" s="201"/>
      <c r="M124" s="202"/>
      <c r="N124" s="203"/>
      <c r="O124" s="203"/>
      <c r="P124" s="204">
        <f>P125+P147+P148+P164+P166+P181+P189</f>
        <v>0</v>
      </c>
      <c r="Q124" s="203"/>
      <c r="R124" s="204">
        <f>R125+R147+R148+R164+R166+R181+R189</f>
        <v>165.39646944</v>
      </c>
      <c r="S124" s="203"/>
      <c r="T124" s="205">
        <f>T125+T147+T148+T164+T166+T181+T189</f>
        <v>13.435879999999999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6" t="s">
        <v>79</v>
      </c>
      <c r="AT124" s="207" t="s">
        <v>73</v>
      </c>
      <c r="AU124" s="207" t="s">
        <v>74</v>
      </c>
      <c r="AY124" s="206" t="s">
        <v>114</v>
      </c>
      <c r="BK124" s="208">
        <f>BK125+BK147+BK148+BK164+BK166+BK181+BK189</f>
        <v>0</v>
      </c>
    </row>
    <row r="125" s="12" customFormat="1" ht="22.8" customHeight="1">
      <c r="A125" s="12"/>
      <c r="B125" s="195"/>
      <c r="C125" s="196"/>
      <c r="D125" s="197" t="s">
        <v>73</v>
      </c>
      <c r="E125" s="209" t="s">
        <v>79</v>
      </c>
      <c r="F125" s="209" t="s">
        <v>115</v>
      </c>
      <c r="G125" s="196"/>
      <c r="H125" s="196"/>
      <c r="I125" s="199"/>
      <c r="J125" s="210">
        <f>BK125</f>
        <v>0</v>
      </c>
      <c r="K125" s="196"/>
      <c r="L125" s="201"/>
      <c r="M125" s="202"/>
      <c r="N125" s="203"/>
      <c r="O125" s="203"/>
      <c r="P125" s="204">
        <f>SUM(P126:P146)</f>
        <v>0</v>
      </c>
      <c r="Q125" s="203"/>
      <c r="R125" s="204">
        <f>SUM(R126:R146)</f>
        <v>0.0040000000000000001</v>
      </c>
      <c r="S125" s="203"/>
      <c r="T125" s="205">
        <f>SUM(T126:T146)</f>
        <v>12.81588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6" t="s">
        <v>79</v>
      </c>
      <c r="AT125" s="207" t="s">
        <v>73</v>
      </c>
      <c r="AU125" s="207" t="s">
        <v>79</v>
      </c>
      <c r="AY125" s="206" t="s">
        <v>114</v>
      </c>
      <c r="BK125" s="208">
        <f>SUM(BK126:BK146)</f>
        <v>0</v>
      </c>
    </row>
    <row r="126" s="2" customFormat="1" ht="24.15" customHeight="1">
      <c r="A126" s="37"/>
      <c r="B126" s="38"/>
      <c r="C126" s="211" t="s">
        <v>79</v>
      </c>
      <c r="D126" s="211" t="s">
        <v>116</v>
      </c>
      <c r="E126" s="212" t="s">
        <v>117</v>
      </c>
      <c r="F126" s="213" t="s">
        <v>118</v>
      </c>
      <c r="G126" s="214" t="s">
        <v>119</v>
      </c>
      <c r="H126" s="215">
        <v>48.140000000000001</v>
      </c>
      <c r="I126" s="216"/>
      <c r="J126" s="217">
        <f>ROUND(I126*H126,2)</f>
        <v>0</v>
      </c>
      <c r="K126" s="218"/>
      <c r="L126" s="43"/>
      <c r="M126" s="219" t="s">
        <v>1</v>
      </c>
      <c r="N126" s="220" t="s">
        <v>39</v>
      </c>
      <c r="O126" s="90"/>
      <c r="P126" s="221">
        <f>O126*H126</f>
        <v>0</v>
      </c>
      <c r="Q126" s="221">
        <v>0</v>
      </c>
      <c r="R126" s="221">
        <f>Q126*H126</f>
        <v>0</v>
      </c>
      <c r="S126" s="221">
        <v>0.14199999999999999</v>
      </c>
      <c r="T126" s="222">
        <f>S126*H126</f>
        <v>6.8358799999999995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3" t="s">
        <v>120</v>
      </c>
      <c r="AT126" s="223" t="s">
        <v>116</v>
      </c>
      <c r="AU126" s="223" t="s">
        <v>81</v>
      </c>
      <c r="AY126" s="16" t="s">
        <v>114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6" t="s">
        <v>79</v>
      </c>
      <c r="BK126" s="224">
        <f>ROUND(I126*H126,2)</f>
        <v>0</v>
      </c>
      <c r="BL126" s="16" t="s">
        <v>120</v>
      </c>
      <c r="BM126" s="223" t="s">
        <v>121</v>
      </c>
    </row>
    <row r="127" s="13" customFormat="1">
      <c r="A127" s="13"/>
      <c r="B127" s="225"/>
      <c r="C127" s="226"/>
      <c r="D127" s="227" t="s">
        <v>122</v>
      </c>
      <c r="E127" s="228" t="s">
        <v>1</v>
      </c>
      <c r="F127" s="229" t="s">
        <v>123</v>
      </c>
      <c r="G127" s="226"/>
      <c r="H127" s="230">
        <v>48.140000000000001</v>
      </c>
      <c r="I127" s="231"/>
      <c r="J127" s="226"/>
      <c r="K127" s="226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122</v>
      </c>
      <c r="AU127" s="236" t="s">
        <v>81</v>
      </c>
      <c r="AV127" s="13" t="s">
        <v>81</v>
      </c>
      <c r="AW127" s="13" t="s">
        <v>31</v>
      </c>
      <c r="AX127" s="13" t="s">
        <v>79</v>
      </c>
      <c r="AY127" s="236" t="s">
        <v>114</v>
      </c>
    </row>
    <row r="128" s="2" customFormat="1" ht="16.5" customHeight="1">
      <c r="A128" s="37"/>
      <c r="B128" s="38"/>
      <c r="C128" s="211" t="s">
        <v>81</v>
      </c>
      <c r="D128" s="211" t="s">
        <v>116</v>
      </c>
      <c r="E128" s="212" t="s">
        <v>124</v>
      </c>
      <c r="F128" s="213" t="s">
        <v>125</v>
      </c>
      <c r="G128" s="214" t="s">
        <v>126</v>
      </c>
      <c r="H128" s="215">
        <v>52</v>
      </c>
      <c r="I128" s="216"/>
      <c r="J128" s="217">
        <f>ROUND(I128*H128,2)</f>
        <v>0</v>
      </c>
      <c r="K128" s="218"/>
      <c r="L128" s="43"/>
      <c r="M128" s="219" t="s">
        <v>1</v>
      </c>
      <c r="N128" s="220" t="s">
        <v>39</v>
      </c>
      <c r="O128" s="90"/>
      <c r="P128" s="221">
        <f>O128*H128</f>
        <v>0</v>
      </c>
      <c r="Q128" s="221">
        <v>0</v>
      </c>
      <c r="R128" s="221">
        <f>Q128*H128</f>
        <v>0</v>
      </c>
      <c r="S128" s="221">
        <v>0.11500000000000001</v>
      </c>
      <c r="T128" s="222">
        <f>S128*H128</f>
        <v>5.9800000000000004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3" t="s">
        <v>120</v>
      </c>
      <c r="AT128" s="223" t="s">
        <v>116</v>
      </c>
      <c r="AU128" s="223" t="s">
        <v>81</v>
      </c>
      <c r="AY128" s="16" t="s">
        <v>114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6" t="s">
        <v>79</v>
      </c>
      <c r="BK128" s="224">
        <f>ROUND(I128*H128,2)</f>
        <v>0</v>
      </c>
      <c r="BL128" s="16" t="s">
        <v>120</v>
      </c>
      <c r="BM128" s="223" t="s">
        <v>127</v>
      </c>
    </row>
    <row r="129" s="13" customFormat="1">
      <c r="A129" s="13"/>
      <c r="B129" s="225"/>
      <c r="C129" s="226"/>
      <c r="D129" s="227" t="s">
        <v>122</v>
      </c>
      <c r="E129" s="228" t="s">
        <v>1</v>
      </c>
      <c r="F129" s="229" t="s">
        <v>128</v>
      </c>
      <c r="G129" s="226"/>
      <c r="H129" s="230">
        <v>52</v>
      </c>
      <c r="I129" s="231"/>
      <c r="J129" s="226"/>
      <c r="K129" s="226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122</v>
      </c>
      <c r="AU129" s="236" t="s">
        <v>81</v>
      </c>
      <c r="AV129" s="13" t="s">
        <v>81</v>
      </c>
      <c r="AW129" s="13" t="s">
        <v>31</v>
      </c>
      <c r="AX129" s="13" t="s">
        <v>79</v>
      </c>
      <c r="AY129" s="236" t="s">
        <v>114</v>
      </c>
    </row>
    <row r="130" s="2" customFormat="1" ht="24.15" customHeight="1">
      <c r="A130" s="37"/>
      <c r="B130" s="38"/>
      <c r="C130" s="211" t="s">
        <v>129</v>
      </c>
      <c r="D130" s="211" t="s">
        <v>116</v>
      </c>
      <c r="E130" s="212" t="s">
        <v>130</v>
      </c>
      <c r="F130" s="213" t="s">
        <v>131</v>
      </c>
      <c r="G130" s="214" t="s">
        <v>119</v>
      </c>
      <c r="H130" s="215">
        <v>234.12000000000001</v>
      </c>
      <c r="I130" s="216"/>
      <c r="J130" s="217">
        <f>ROUND(I130*H130,2)</f>
        <v>0</v>
      </c>
      <c r="K130" s="218"/>
      <c r="L130" s="43"/>
      <c r="M130" s="219" t="s">
        <v>1</v>
      </c>
      <c r="N130" s="220" t="s">
        <v>39</v>
      </c>
      <c r="O130" s="90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3" t="s">
        <v>120</v>
      </c>
      <c r="AT130" s="223" t="s">
        <v>116</v>
      </c>
      <c r="AU130" s="223" t="s">
        <v>81</v>
      </c>
      <c r="AY130" s="16" t="s">
        <v>114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6" t="s">
        <v>79</v>
      </c>
      <c r="BK130" s="224">
        <f>ROUND(I130*H130,2)</f>
        <v>0</v>
      </c>
      <c r="BL130" s="16" t="s">
        <v>120</v>
      </c>
      <c r="BM130" s="223" t="s">
        <v>132</v>
      </c>
    </row>
    <row r="131" s="13" customFormat="1">
      <c r="A131" s="13"/>
      <c r="B131" s="225"/>
      <c r="C131" s="226"/>
      <c r="D131" s="227" t="s">
        <v>122</v>
      </c>
      <c r="E131" s="228" t="s">
        <v>1</v>
      </c>
      <c r="F131" s="229" t="s">
        <v>133</v>
      </c>
      <c r="G131" s="226"/>
      <c r="H131" s="230">
        <v>234.12000000000001</v>
      </c>
      <c r="I131" s="231"/>
      <c r="J131" s="226"/>
      <c r="K131" s="226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122</v>
      </c>
      <c r="AU131" s="236" t="s">
        <v>81</v>
      </c>
      <c r="AV131" s="13" t="s">
        <v>81</v>
      </c>
      <c r="AW131" s="13" t="s">
        <v>31</v>
      </c>
      <c r="AX131" s="13" t="s">
        <v>79</v>
      </c>
      <c r="AY131" s="236" t="s">
        <v>114</v>
      </c>
    </row>
    <row r="132" s="2" customFormat="1" ht="33" customHeight="1">
      <c r="A132" s="37"/>
      <c r="B132" s="38"/>
      <c r="C132" s="211" t="s">
        <v>120</v>
      </c>
      <c r="D132" s="211" t="s">
        <v>116</v>
      </c>
      <c r="E132" s="212" t="s">
        <v>134</v>
      </c>
      <c r="F132" s="213" t="s">
        <v>135</v>
      </c>
      <c r="G132" s="214" t="s">
        <v>136</v>
      </c>
      <c r="H132" s="215">
        <v>84.540000000000006</v>
      </c>
      <c r="I132" s="216"/>
      <c r="J132" s="217">
        <f>ROUND(I132*H132,2)</f>
        <v>0</v>
      </c>
      <c r="K132" s="218"/>
      <c r="L132" s="43"/>
      <c r="M132" s="219" t="s">
        <v>1</v>
      </c>
      <c r="N132" s="220" t="s">
        <v>39</v>
      </c>
      <c r="O132" s="90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3" t="s">
        <v>120</v>
      </c>
      <c r="AT132" s="223" t="s">
        <v>116</v>
      </c>
      <c r="AU132" s="223" t="s">
        <v>81</v>
      </c>
      <c r="AY132" s="16" t="s">
        <v>114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6" t="s">
        <v>79</v>
      </c>
      <c r="BK132" s="224">
        <f>ROUND(I132*H132,2)</f>
        <v>0</v>
      </c>
      <c r="BL132" s="16" t="s">
        <v>120</v>
      </c>
      <c r="BM132" s="223" t="s">
        <v>137</v>
      </c>
    </row>
    <row r="133" s="13" customFormat="1">
      <c r="A133" s="13"/>
      <c r="B133" s="225"/>
      <c r="C133" s="226"/>
      <c r="D133" s="227" t="s">
        <v>122</v>
      </c>
      <c r="E133" s="228" t="s">
        <v>1</v>
      </c>
      <c r="F133" s="229" t="s">
        <v>138</v>
      </c>
      <c r="G133" s="226"/>
      <c r="H133" s="230">
        <v>57.240000000000002</v>
      </c>
      <c r="I133" s="231"/>
      <c r="J133" s="226"/>
      <c r="K133" s="226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122</v>
      </c>
      <c r="AU133" s="236" t="s">
        <v>81</v>
      </c>
      <c r="AV133" s="13" t="s">
        <v>81</v>
      </c>
      <c r="AW133" s="13" t="s">
        <v>31</v>
      </c>
      <c r="AX133" s="13" t="s">
        <v>74</v>
      </c>
      <c r="AY133" s="236" t="s">
        <v>114</v>
      </c>
    </row>
    <row r="134" s="13" customFormat="1">
      <c r="A134" s="13"/>
      <c r="B134" s="225"/>
      <c r="C134" s="226"/>
      <c r="D134" s="227" t="s">
        <v>122</v>
      </c>
      <c r="E134" s="228" t="s">
        <v>1</v>
      </c>
      <c r="F134" s="229" t="s">
        <v>139</v>
      </c>
      <c r="G134" s="226"/>
      <c r="H134" s="230">
        <v>27.300000000000001</v>
      </c>
      <c r="I134" s="231"/>
      <c r="J134" s="226"/>
      <c r="K134" s="226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122</v>
      </c>
      <c r="AU134" s="236" t="s">
        <v>81</v>
      </c>
      <c r="AV134" s="13" t="s">
        <v>81</v>
      </c>
      <c r="AW134" s="13" t="s">
        <v>31</v>
      </c>
      <c r="AX134" s="13" t="s">
        <v>74</v>
      </c>
      <c r="AY134" s="236" t="s">
        <v>114</v>
      </c>
    </row>
    <row r="135" s="14" customFormat="1">
      <c r="A135" s="14"/>
      <c r="B135" s="237"/>
      <c r="C135" s="238"/>
      <c r="D135" s="227" t="s">
        <v>122</v>
      </c>
      <c r="E135" s="239" t="s">
        <v>1</v>
      </c>
      <c r="F135" s="240" t="s">
        <v>140</v>
      </c>
      <c r="G135" s="238"/>
      <c r="H135" s="241">
        <v>84.540000000000006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7" t="s">
        <v>122</v>
      </c>
      <c r="AU135" s="247" t="s">
        <v>81</v>
      </c>
      <c r="AV135" s="14" t="s">
        <v>120</v>
      </c>
      <c r="AW135" s="14" t="s">
        <v>31</v>
      </c>
      <c r="AX135" s="14" t="s">
        <v>79</v>
      </c>
      <c r="AY135" s="247" t="s">
        <v>114</v>
      </c>
    </row>
    <row r="136" s="2" customFormat="1" ht="37.8" customHeight="1">
      <c r="A136" s="37"/>
      <c r="B136" s="38"/>
      <c r="C136" s="211" t="s">
        <v>141</v>
      </c>
      <c r="D136" s="211" t="s">
        <v>116</v>
      </c>
      <c r="E136" s="212" t="s">
        <v>142</v>
      </c>
      <c r="F136" s="213" t="s">
        <v>143</v>
      </c>
      <c r="G136" s="214" t="s">
        <v>136</v>
      </c>
      <c r="H136" s="215">
        <v>122.947</v>
      </c>
      <c r="I136" s="216"/>
      <c r="J136" s="217">
        <f>ROUND(I136*H136,2)</f>
        <v>0</v>
      </c>
      <c r="K136" s="218"/>
      <c r="L136" s="43"/>
      <c r="M136" s="219" t="s">
        <v>1</v>
      </c>
      <c r="N136" s="220" t="s">
        <v>39</v>
      </c>
      <c r="O136" s="90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3" t="s">
        <v>120</v>
      </c>
      <c r="AT136" s="223" t="s">
        <v>116</v>
      </c>
      <c r="AU136" s="223" t="s">
        <v>81</v>
      </c>
      <c r="AY136" s="16" t="s">
        <v>114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6" t="s">
        <v>79</v>
      </c>
      <c r="BK136" s="224">
        <f>ROUND(I136*H136,2)</f>
        <v>0</v>
      </c>
      <c r="BL136" s="16" t="s">
        <v>120</v>
      </c>
      <c r="BM136" s="223" t="s">
        <v>144</v>
      </c>
    </row>
    <row r="137" s="13" customFormat="1">
      <c r="A137" s="13"/>
      <c r="B137" s="225"/>
      <c r="C137" s="226"/>
      <c r="D137" s="227" t="s">
        <v>122</v>
      </c>
      <c r="E137" s="228" t="s">
        <v>1</v>
      </c>
      <c r="F137" s="229" t="s">
        <v>145</v>
      </c>
      <c r="G137" s="226"/>
      <c r="H137" s="230">
        <v>122.947</v>
      </c>
      <c r="I137" s="231"/>
      <c r="J137" s="226"/>
      <c r="K137" s="226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122</v>
      </c>
      <c r="AU137" s="236" t="s">
        <v>81</v>
      </c>
      <c r="AV137" s="13" t="s">
        <v>81</v>
      </c>
      <c r="AW137" s="13" t="s">
        <v>31</v>
      </c>
      <c r="AX137" s="13" t="s">
        <v>79</v>
      </c>
      <c r="AY137" s="236" t="s">
        <v>114</v>
      </c>
    </row>
    <row r="138" s="2" customFormat="1" ht="33" customHeight="1">
      <c r="A138" s="37"/>
      <c r="B138" s="38"/>
      <c r="C138" s="211" t="s">
        <v>146</v>
      </c>
      <c r="D138" s="211" t="s">
        <v>116</v>
      </c>
      <c r="E138" s="212" t="s">
        <v>147</v>
      </c>
      <c r="F138" s="213" t="s">
        <v>148</v>
      </c>
      <c r="G138" s="214" t="s">
        <v>149</v>
      </c>
      <c r="H138" s="215">
        <v>221.30500000000001</v>
      </c>
      <c r="I138" s="216"/>
      <c r="J138" s="217">
        <f>ROUND(I138*H138,2)</f>
        <v>0</v>
      </c>
      <c r="K138" s="218"/>
      <c r="L138" s="43"/>
      <c r="M138" s="219" t="s">
        <v>1</v>
      </c>
      <c r="N138" s="220" t="s">
        <v>39</v>
      </c>
      <c r="O138" s="90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3" t="s">
        <v>120</v>
      </c>
      <c r="AT138" s="223" t="s">
        <v>116</v>
      </c>
      <c r="AU138" s="223" t="s">
        <v>81</v>
      </c>
      <c r="AY138" s="16" t="s">
        <v>114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6" t="s">
        <v>79</v>
      </c>
      <c r="BK138" s="224">
        <f>ROUND(I138*H138,2)</f>
        <v>0</v>
      </c>
      <c r="BL138" s="16" t="s">
        <v>120</v>
      </c>
      <c r="BM138" s="223" t="s">
        <v>150</v>
      </c>
    </row>
    <row r="139" s="13" customFormat="1">
      <c r="A139" s="13"/>
      <c r="B139" s="225"/>
      <c r="C139" s="226"/>
      <c r="D139" s="227" t="s">
        <v>122</v>
      </c>
      <c r="E139" s="228" t="s">
        <v>1</v>
      </c>
      <c r="F139" s="229" t="s">
        <v>151</v>
      </c>
      <c r="G139" s="226"/>
      <c r="H139" s="230">
        <v>221.30500000000001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122</v>
      </c>
      <c r="AU139" s="236" t="s">
        <v>81</v>
      </c>
      <c r="AV139" s="13" t="s">
        <v>81</v>
      </c>
      <c r="AW139" s="13" t="s">
        <v>31</v>
      </c>
      <c r="AX139" s="13" t="s">
        <v>79</v>
      </c>
      <c r="AY139" s="236" t="s">
        <v>114</v>
      </c>
    </row>
    <row r="140" s="2" customFormat="1" ht="24.15" customHeight="1">
      <c r="A140" s="37"/>
      <c r="B140" s="38"/>
      <c r="C140" s="211" t="s">
        <v>152</v>
      </c>
      <c r="D140" s="211" t="s">
        <v>116</v>
      </c>
      <c r="E140" s="212" t="s">
        <v>153</v>
      </c>
      <c r="F140" s="213" t="s">
        <v>154</v>
      </c>
      <c r="G140" s="214" t="s">
        <v>119</v>
      </c>
      <c r="H140" s="215">
        <v>84.170000000000002</v>
      </c>
      <c r="I140" s="216"/>
      <c r="J140" s="217">
        <f>ROUND(I140*H140,2)</f>
        <v>0</v>
      </c>
      <c r="K140" s="218"/>
      <c r="L140" s="43"/>
      <c r="M140" s="219" t="s">
        <v>1</v>
      </c>
      <c r="N140" s="220" t="s">
        <v>39</v>
      </c>
      <c r="O140" s="90"/>
      <c r="P140" s="221">
        <f>O140*H140</f>
        <v>0</v>
      </c>
      <c r="Q140" s="221">
        <v>0</v>
      </c>
      <c r="R140" s="221">
        <f>Q140*H140</f>
        <v>0</v>
      </c>
      <c r="S140" s="221">
        <v>0</v>
      </c>
      <c r="T140" s="222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3" t="s">
        <v>120</v>
      </c>
      <c r="AT140" s="223" t="s">
        <v>116</v>
      </c>
      <c r="AU140" s="223" t="s">
        <v>81</v>
      </c>
      <c r="AY140" s="16" t="s">
        <v>114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6" t="s">
        <v>79</v>
      </c>
      <c r="BK140" s="224">
        <f>ROUND(I140*H140,2)</f>
        <v>0</v>
      </c>
      <c r="BL140" s="16" t="s">
        <v>120</v>
      </c>
      <c r="BM140" s="223" t="s">
        <v>155</v>
      </c>
    </row>
    <row r="141" s="13" customFormat="1">
      <c r="A141" s="13"/>
      <c r="B141" s="225"/>
      <c r="C141" s="226"/>
      <c r="D141" s="227" t="s">
        <v>122</v>
      </c>
      <c r="E141" s="228" t="s">
        <v>1</v>
      </c>
      <c r="F141" s="229" t="s">
        <v>156</v>
      </c>
      <c r="G141" s="226"/>
      <c r="H141" s="230">
        <v>84.170000000000002</v>
      </c>
      <c r="I141" s="231"/>
      <c r="J141" s="226"/>
      <c r="K141" s="226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122</v>
      </c>
      <c r="AU141" s="236" t="s">
        <v>81</v>
      </c>
      <c r="AV141" s="13" t="s">
        <v>81</v>
      </c>
      <c r="AW141" s="13" t="s">
        <v>31</v>
      </c>
      <c r="AX141" s="13" t="s">
        <v>79</v>
      </c>
      <c r="AY141" s="236" t="s">
        <v>114</v>
      </c>
    </row>
    <row r="142" s="2" customFormat="1" ht="24.15" customHeight="1">
      <c r="A142" s="37"/>
      <c r="B142" s="38"/>
      <c r="C142" s="211" t="s">
        <v>157</v>
      </c>
      <c r="D142" s="211" t="s">
        <v>116</v>
      </c>
      <c r="E142" s="212" t="s">
        <v>158</v>
      </c>
      <c r="F142" s="213" t="s">
        <v>159</v>
      </c>
      <c r="G142" s="214" t="s">
        <v>119</v>
      </c>
      <c r="H142" s="215">
        <v>84.170000000000002</v>
      </c>
      <c r="I142" s="216"/>
      <c r="J142" s="217">
        <f>ROUND(I142*H142,2)</f>
        <v>0</v>
      </c>
      <c r="K142" s="218"/>
      <c r="L142" s="43"/>
      <c r="M142" s="219" t="s">
        <v>1</v>
      </c>
      <c r="N142" s="220" t="s">
        <v>39</v>
      </c>
      <c r="O142" s="90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3" t="s">
        <v>120</v>
      </c>
      <c r="AT142" s="223" t="s">
        <v>116</v>
      </c>
      <c r="AU142" s="223" t="s">
        <v>81</v>
      </c>
      <c r="AY142" s="16" t="s">
        <v>114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6" t="s">
        <v>79</v>
      </c>
      <c r="BK142" s="224">
        <f>ROUND(I142*H142,2)</f>
        <v>0</v>
      </c>
      <c r="BL142" s="16" t="s">
        <v>120</v>
      </c>
      <c r="BM142" s="223" t="s">
        <v>160</v>
      </c>
    </row>
    <row r="143" s="2" customFormat="1" ht="16.5" customHeight="1">
      <c r="A143" s="37"/>
      <c r="B143" s="38"/>
      <c r="C143" s="248" t="s">
        <v>161</v>
      </c>
      <c r="D143" s="248" t="s">
        <v>162</v>
      </c>
      <c r="E143" s="249" t="s">
        <v>163</v>
      </c>
      <c r="F143" s="250" t="s">
        <v>164</v>
      </c>
      <c r="G143" s="251" t="s">
        <v>165</v>
      </c>
      <c r="H143" s="252">
        <v>4</v>
      </c>
      <c r="I143" s="253"/>
      <c r="J143" s="254">
        <f>ROUND(I143*H143,2)</f>
        <v>0</v>
      </c>
      <c r="K143" s="255"/>
      <c r="L143" s="256"/>
      <c r="M143" s="257" t="s">
        <v>1</v>
      </c>
      <c r="N143" s="258" t="s">
        <v>39</v>
      </c>
      <c r="O143" s="90"/>
      <c r="P143" s="221">
        <f>O143*H143</f>
        <v>0</v>
      </c>
      <c r="Q143" s="221">
        <v>0.001</v>
      </c>
      <c r="R143" s="221">
        <f>Q143*H143</f>
        <v>0.0040000000000000001</v>
      </c>
      <c r="S143" s="221">
        <v>0</v>
      </c>
      <c r="T143" s="222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3" t="s">
        <v>157</v>
      </c>
      <c r="AT143" s="223" t="s">
        <v>162</v>
      </c>
      <c r="AU143" s="223" t="s">
        <v>81</v>
      </c>
      <c r="AY143" s="16" t="s">
        <v>114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6" t="s">
        <v>79</v>
      </c>
      <c r="BK143" s="224">
        <f>ROUND(I143*H143,2)</f>
        <v>0</v>
      </c>
      <c r="BL143" s="16" t="s">
        <v>120</v>
      </c>
      <c r="BM143" s="223" t="s">
        <v>166</v>
      </c>
    </row>
    <row r="144" s="2" customFormat="1" ht="24.15" customHeight="1">
      <c r="A144" s="37"/>
      <c r="B144" s="38"/>
      <c r="C144" s="211" t="s">
        <v>167</v>
      </c>
      <c r="D144" s="211" t="s">
        <v>116</v>
      </c>
      <c r="E144" s="212" t="s">
        <v>168</v>
      </c>
      <c r="F144" s="213" t="s">
        <v>169</v>
      </c>
      <c r="G144" s="214" t="s">
        <v>119</v>
      </c>
      <c r="H144" s="215">
        <v>20.800000000000001</v>
      </c>
      <c r="I144" s="216"/>
      <c r="J144" s="217">
        <f>ROUND(I144*H144,2)</f>
        <v>0</v>
      </c>
      <c r="K144" s="218"/>
      <c r="L144" s="43"/>
      <c r="M144" s="219" t="s">
        <v>1</v>
      </c>
      <c r="N144" s="220" t="s">
        <v>39</v>
      </c>
      <c r="O144" s="90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3" t="s">
        <v>120</v>
      </c>
      <c r="AT144" s="223" t="s">
        <v>116</v>
      </c>
      <c r="AU144" s="223" t="s">
        <v>81</v>
      </c>
      <c r="AY144" s="16" t="s">
        <v>114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6" t="s">
        <v>79</v>
      </c>
      <c r="BK144" s="224">
        <f>ROUND(I144*H144,2)</f>
        <v>0</v>
      </c>
      <c r="BL144" s="16" t="s">
        <v>120</v>
      </c>
      <c r="BM144" s="223" t="s">
        <v>170</v>
      </c>
    </row>
    <row r="145" s="13" customFormat="1">
      <c r="A145" s="13"/>
      <c r="B145" s="225"/>
      <c r="C145" s="226"/>
      <c r="D145" s="227" t="s">
        <v>122</v>
      </c>
      <c r="E145" s="228" t="s">
        <v>1</v>
      </c>
      <c r="F145" s="229" t="s">
        <v>171</v>
      </c>
      <c r="G145" s="226"/>
      <c r="H145" s="230">
        <v>20.800000000000001</v>
      </c>
      <c r="I145" s="231"/>
      <c r="J145" s="226"/>
      <c r="K145" s="226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122</v>
      </c>
      <c r="AU145" s="236" t="s">
        <v>81</v>
      </c>
      <c r="AV145" s="13" t="s">
        <v>81</v>
      </c>
      <c r="AW145" s="13" t="s">
        <v>31</v>
      </c>
      <c r="AX145" s="13" t="s">
        <v>79</v>
      </c>
      <c r="AY145" s="236" t="s">
        <v>114</v>
      </c>
    </row>
    <row r="146" s="2" customFormat="1" ht="21.75" customHeight="1">
      <c r="A146" s="37"/>
      <c r="B146" s="38"/>
      <c r="C146" s="211" t="s">
        <v>172</v>
      </c>
      <c r="D146" s="211" t="s">
        <v>116</v>
      </c>
      <c r="E146" s="212" t="s">
        <v>173</v>
      </c>
      <c r="F146" s="213" t="s">
        <v>174</v>
      </c>
      <c r="G146" s="214" t="s">
        <v>119</v>
      </c>
      <c r="H146" s="215">
        <v>84.170000000000002</v>
      </c>
      <c r="I146" s="216"/>
      <c r="J146" s="217">
        <f>ROUND(I146*H146,2)</f>
        <v>0</v>
      </c>
      <c r="K146" s="218"/>
      <c r="L146" s="43"/>
      <c r="M146" s="219" t="s">
        <v>1</v>
      </c>
      <c r="N146" s="220" t="s">
        <v>39</v>
      </c>
      <c r="O146" s="90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3" t="s">
        <v>120</v>
      </c>
      <c r="AT146" s="223" t="s">
        <v>116</v>
      </c>
      <c r="AU146" s="223" t="s">
        <v>81</v>
      </c>
      <c r="AY146" s="16" t="s">
        <v>114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6" t="s">
        <v>79</v>
      </c>
      <c r="BK146" s="224">
        <f>ROUND(I146*H146,2)</f>
        <v>0</v>
      </c>
      <c r="BL146" s="16" t="s">
        <v>120</v>
      </c>
      <c r="BM146" s="223" t="s">
        <v>175</v>
      </c>
    </row>
    <row r="147" s="12" customFormat="1" ht="22.8" customHeight="1">
      <c r="A147" s="12"/>
      <c r="B147" s="195"/>
      <c r="C147" s="196"/>
      <c r="D147" s="197" t="s">
        <v>73</v>
      </c>
      <c r="E147" s="209" t="s">
        <v>129</v>
      </c>
      <c r="F147" s="209" t="s">
        <v>176</v>
      </c>
      <c r="G147" s="196"/>
      <c r="H147" s="196"/>
      <c r="I147" s="199"/>
      <c r="J147" s="210">
        <f>BK147</f>
        <v>0</v>
      </c>
      <c r="K147" s="196"/>
      <c r="L147" s="201"/>
      <c r="M147" s="202"/>
      <c r="N147" s="203"/>
      <c r="O147" s="203"/>
      <c r="P147" s="204">
        <v>0</v>
      </c>
      <c r="Q147" s="203"/>
      <c r="R147" s="204">
        <v>0</v>
      </c>
      <c r="S147" s="203"/>
      <c r="T147" s="205"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6" t="s">
        <v>79</v>
      </c>
      <c r="AT147" s="207" t="s">
        <v>73</v>
      </c>
      <c r="AU147" s="207" t="s">
        <v>79</v>
      </c>
      <c r="AY147" s="206" t="s">
        <v>114</v>
      </c>
      <c r="BK147" s="208">
        <v>0</v>
      </c>
    </row>
    <row r="148" s="12" customFormat="1" ht="22.8" customHeight="1">
      <c r="A148" s="12"/>
      <c r="B148" s="195"/>
      <c r="C148" s="196"/>
      <c r="D148" s="197" t="s">
        <v>73</v>
      </c>
      <c r="E148" s="209" t="s">
        <v>141</v>
      </c>
      <c r="F148" s="209" t="s">
        <v>177</v>
      </c>
      <c r="G148" s="196"/>
      <c r="H148" s="196"/>
      <c r="I148" s="199"/>
      <c r="J148" s="210">
        <f>BK148</f>
        <v>0</v>
      </c>
      <c r="K148" s="196"/>
      <c r="L148" s="201"/>
      <c r="M148" s="202"/>
      <c r="N148" s="203"/>
      <c r="O148" s="203"/>
      <c r="P148" s="204">
        <f>SUM(P149:P163)</f>
        <v>0</v>
      </c>
      <c r="Q148" s="203"/>
      <c r="R148" s="204">
        <f>SUM(R149:R163)</f>
        <v>125.4262612</v>
      </c>
      <c r="S148" s="203"/>
      <c r="T148" s="205">
        <f>SUM(T149:T163)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6" t="s">
        <v>79</v>
      </c>
      <c r="AT148" s="207" t="s">
        <v>73</v>
      </c>
      <c r="AU148" s="207" t="s">
        <v>79</v>
      </c>
      <c r="AY148" s="206" t="s">
        <v>114</v>
      </c>
      <c r="BK148" s="208">
        <f>SUM(BK149:BK163)</f>
        <v>0</v>
      </c>
    </row>
    <row r="149" s="2" customFormat="1" ht="21.75" customHeight="1">
      <c r="A149" s="37"/>
      <c r="B149" s="38"/>
      <c r="C149" s="211" t="s">
        <v>8</v>
      </c>
      <c r="D149" s="211" t="s">
        <v>116</v>
      </c>
      <c r="E149" s="212" t="s">
        <v>178</v>
      </c>
      <c r="F149" s="213" t="s">
        <v>179</v>
      </c>
      <c r="G149" s="214" t="s">
        <v>119</v>
      </c>
      <c r="H149" s="215">
        <v>160.25999999999999</v>
      </c>
      <c r="I149" s="216"/>
      <c r="J149" s="217">
        <f>ROUND(I149*H149,2)</f>
        <v>0</v>
      </c>
      <c r="K149" s="218"/>
      <c r="L149" s="43"/>
      <c r="M149" s="219" t="s">
        <v>1</v>
      </c>
      <c r="N149" s="220" t="s">
        <v>39</v>
      </c>
      <c r="O149" s="90"/>
      <c r="P149" s="221">
        <f>O149*H149</f>
        <v>0</v>
      </c>
      <c r="Q149" s="221">
        <v>0</v>
      </c>
      <c r="R149" s="221">
        <f>Q149*H149</f>
        <v>0</v>
      </c>
      <c r="S149" s="221">
        <v>0</v>
      </c>
      <c r="T149" s="22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3" t="s">
        <v>120</v>
      </c>
      <c r="AT149" s="223" t="s">
        <v>116</v>
      </c>
      <c r="AU149" s="223" t="s">
        <v>81</v>
      </c>
      <c r="AY149" s="16" t="s">
        <v>114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6" t="s">
        <v>79</v>
      </c>
      <c r="BK149" s="224">
        <f>ROUND(I149*H149,2)</f>
        <v>0</v>
      </c>
      <c r="BL149" s="16" t="s">
        <v>120</v>
      </c>
      <c r="BM149" s="223" t="s">
        <v>180</v>
      </c>
    </row>
    <row r="150" s="13" customFormat="1">
      <c r="A150" s="13"/>
      <c r="B150" s="225"/>
      <c r="C150" s="226"/>
      <c r="D150" s="227" t="s">
        <v>122</v>
      </c>
      <c r="E150" s="228" t="s">
        <v>1</v>
      </c>
      <c r="F150" s="229" t="s">
        <v>181</v>
      </c>
      <c r="G150" s="226"/>
      <c r="H150" s="230">
        <v>160.25999999999999</v>
      </c>
      <c r="I150" s="231"/>
      <c r="J150" s="226"/>
      <c r="K150" s="226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122</v>
      </c>
      <c r="AU150" s="236" t="s">
        <v>81</v>
      </c>
      <c r="AV150" s="13" t="s">
        <v>81</v>
      </c>
      <c r="AW150" s="13" t="s">
        <v>31</v>
      </c>
      <c r="AX150" s="13" t="s">
        <v>79</v>
      </c>
      <c r="AY150" s="236" t="s">
        <v>114</v>
      </c>
    </row>
    <row r="151" s="2" customFormat="1" ht="24.15" customHeight="1">
      <c r="A151" s="37"/>
      <c r="B151" s="38"/>
      <c r="C151" s="211" t="s">
        <v>182</v>
      </c>
      <c r="D151" s="211" t="s">
        <v>116</v>
      </c>
      <c r="E151" s="212" t="s">
        <v>183</v>
      </c>
      <c r="F151" s="213" t="s">
        <v>184</v>
      </c>
      <c r="G151" s="214" t="s">
        <v>119</v>
      </c>
      <c r="H151" s="215">
        <v>202.69999999999999</v>
      </c>
      <c r="I151" s="216"/>
      <c r="J151" s="217">
        <f>ROUND(I151*H151,2)</f>
        <v>0</v>
      </c>
      <c r="K151" s="218"/>
      <c r="L151" s="43"/>
      <c r="M151" s="219" t="s">
        <v>1</v>
      </c>
      <c r="N151" s="220" t="s">
        <v>39</v>
      </c>
      <c r="O151" s="90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3" t="s">
        <v>120</v>
      </c>
      <c r="AT151" s="223" t="s">
        <v>116</v>
      </c>
      <c r="AU151" s="223" t="s">
        <v>81</v>
      </c>
      <c r="AY151" s="16" t="s">
        <v>114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6" t="s">
        <v>79</v>
      </c>
      <c r="BK151" s="224">
        <f>ROUND(I151*H151,2)</f>
        <v>0</v>
      </c>
      <c r="BL151" s="16" t="s">
        <v>120</v>
      </c>
      <c r="BM151" s="223" t="s">
        <v>185</v>
      </c>
    </row>
    <row r="152" s="13" customFormat="1">
      <c r="A152" s="13"/>
      <c r="B152" s="225"/>
      <c r="C152" s="226"/>
      <c r="D152" s="227" t="s">
        <v>122</v>
      </c>
      <c r="E152" s="228" t="s">
        <v>1</v>
      </c>
      <c r="F152" s="229" t="s">
        <v>186</v>
      </c>
      <c r="G152" s="226"/>
      <c r="H152" s="230">
        <v>202.69999999999999</v>
      </c>
      <c r="I152" s="231"/>
      <c r="J152" s="226"/>
      <c r="K152" s="226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122</v>
      </c>
      <c r="AU152" s="236" t="s">
        <v>81</v>
      </c>
      <c r="AV152" s="13" t="s">
        <v>81</v>
      </c>
      <c r="AW152" s="13" t="s">
        <v>31</v>
      </c>
      <c r="AX152" s="13" t="s">
        <v>79</v>
      </c>
      <c r="AY152" s="236" t="s">
        <v>114</v>
      </c>
    </row>
    <row r="153" s="2" customFormat="1" ht="24.15" customHeight="1">
      <c r="A153" s="37"/>
      <c r="B153" s="38"/>
      <c r="C153" s="211" t="s">
        <v>187</v>
      </c>
      <c r="D153" s="211" t="s">
        <v>116</v>
      </c>
      <c r="E153" s="212" t="s">
        <v>188</v>
      </c>
      <c r="F153" s="213" t="s">
        <v>189</v>
      </c>
      <c r="G153" s="214" t="s">
        <v>119</v>
      </c>
      <c r="H153" s="215">
        <v>202.69999999999999</v>
      </c>
      <c r="I153" s="216"/>
      <c r="J153" s="217">
        <f>ROUND(I153*H153,2)</f>
        <v>0</v>
      </c>
      <c r="K153" s="218"/>
      <c r="L153" s="43"/>
      <c r="M153" s="219" t="s">
        <v>1</v>
      </c>
      <c r="N153" s="220" t="s">
        <v>39</v>
      </c>
      <c r="O153" s="90"/>
      <c r="P153" s="221">
        <f>O153*H153</f>
        <v>0</v>
      </c>
      <c r="Q153" s="221">
        <v>0</v>
      </c>
      <c r="R153" s="221">
        <f>Q153*H153</f>
        <v>0</v>
      </c>
      <c r="S153" s="221">
        <v>0</v>
      </c>
      <c r="T153" s="22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3" t="s">
        <v>120</v>
      </c>
      <c r="AT153" s="223" t="s">
        <v>116</v>
      </c>
      <c r="AU153" s="223" t="s">
        <v>81</v>
      </c>
      <c r="AY153" s="16" t="s">
        <v>114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6" t="s">
        <v>79</v>
      </c>
      <c r="BK153" s="224">
        <f>ROUND(I153*H153,2)</f>
        <v>0</v>
      </c>
      <c r="BL153" s="16" t="s">
        <v>120</v>
      </c>
      <c r="BM153" s="223" t="s">
        <v>190</v>
      </c>
    </row>
    <row r="154" s="13" customFormat="1">
      <c r="A154" s="13"/>
      <c r="B154" s="225"/>
      <c r="C154" s="226"/>
      <c r="D154" s="227" t="s">
        <v>122</v>
      </c>
      <c r="E154" s="228" t="s">
        <v>1</v>
      </c>
      <c r="F154" s="229" t="s">
        <v>186</v>
      </c>
      <c r="G154" s="226"/>
      <c r="H154" s="230">
        <v>202.69999999999999</v>
      </c>
      <c r="I154" s="231"/>
      <c r="J154" s="226"/>
      <c r="K154" s="226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122</v>
      </c>
      <c r="AU154" s="236" t="s">
        <v>81</v>
      </c>
      <c r="AV154" s="13" t="s">
        <v>81</v>
      </c>
      <c r="AW154" s="13" t="s">
        <v>31</v>
      </c>
      <c r="AX154" s="13" t="s">
        <v>79</v>
      </c>
      <c r="AY154" s="236" t="s">
        <v>114</v>
      </c>
    </row>
    <row r="155" s="2" customFormat="1" ht="24.15" customHeight="1">
      <c r="A155" s="37"/>
      <c r="B155" s="38"/>
      <c r="C155" s="211" t="s">
        <v>191</v>
      </c>
      <c r="D155" s="211" t="s">
        <v>116</v>
      </c>
      <c r="E155" s="212" t="s">
        <v>192</v>
      </c>
      <c r="F155" s="213" t="s">
        <v>193</v>
      </c>
      <c r="G155" s="214" t="s">
        <v>119</v>
      </c>
      <c r="H155" s="215">
        <v>160.25999999999999</v>
      </c>
      <c r="I155" s="216"/>
      <c r="J155" s="217">
        <f>ROUND(I155*H155,2)</f>
        <v>0</v>
      </c>
      <c r="K155" s="218"/>
      <c r="L155" s="43"/>
      <c r="M155" s="219" t="s">
        <v>1</v>
      </c>
      <c r="N155" s="220" t="s">
        <v>39</v>
      </c>
      <c r="O155" s="90"/>
      <c r="P155" s="221">
        <f>O155*H155</f>
        <v>0</v>
      </c>
      <c r="Q155" s="221">
        <v>0.498</v>
      </c>
      <c r="R155" s="221">
        <f>Q155*H155</f>
        <v>79.809479999999994</v>
      </c>
      <c r="S155" s="221">
        <v>0</v>
      </c>
      <c r="T155" s="22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3" t="s">
        <v>120</v>
      </c>
      <c r="AT155" s="223" t="s">
        <v>116</v>
      </c>
      <c r="AU155" s="223" t="s">
        <v>81</v>
      </c>
      <c r="AY155" s="16" t="s">
        <v>114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6" t="s">
        <v>79</v>
      </c>
      <c r="BK155" s="224">
        <f>ROUND(I155*H155,2)</f>
        <v>0</v>
      </c>
      <c r="BL155" s="16" t="s">
        <v>120</v>
      </c>
      <c r="BM155" s="223" t="s">
        <v>194</v>
      </c>
    </row>
    <row r="156" s="2" customFormat="1" ht="16.5" customHeight="1">
      <c r="A156" s="37"/>
      <c r="B156" s="38"/>
      <c r="C156" s="248" t="s">
        <v>195</v>
      </c>
      <c r="D156" s="248" t="s">
        <v>162</v>
      </c>
      <c r="E156" s="249" t="s">
        <v>196</v>
      </c>
      <c r="F156" s="250" t="s">
        <v>197</v>
      </c>
      <c r="G156" s="251" t="s">
        <v>149</v>
      </c>
      <c r="H156" s="252">
        <v>6.4619999999999997</v>
      </c>
      <c r="I156" s="253"/>
      <c r="J156" s="254">
        <f>ROUND(I156*H156,2)</f>
        <v>0</v>
      </c>
      <c r="K156" s="255"/>
      <c r="L156" s="256"/>
      <c r="M156" s="257" t="s">
        <v>1</v>
      </c>
      <c r="N156" s="258" t="s">
        <v>39</v>
      </c>
      <c r="O156" s="90"/>
      <c r="P156" s="221">
        <f>O156*H156</f>
        <v>0</v>
      </c>
      <c r="Q156" s="221">
        <v>1</v>
      </c>
      <c r="R156" s="221">
        <f>Q156*H156</f>
        <v>6.4619999999999997</v>
      </c>
      <c r="S156" s="221">
        <v>0</v>
      </c>
      <c r="T156" s="222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3" t="s">
        <v>157</v>
      </c>
      <c r="AT156" s="223" t="s">
        <v>162</v>
      </c>
      <c r="AU156" s="223" t="s">
        <v>81</v>
      </c>
      <c r="AY156" s="16" t="s">
        <v>114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6" t="s">
        <v>79</v>
      </c>
      <c r="BK156" s="224">
        <f>ROUND(I156*H156,2)</f>
        <v>0</v>
      </c>
      <c r="BL156" s="16" t="s">
        <v>120</v>
      </c>
      <c r="BM156" s="223" t="s">
        <v>198</v>
      </c>
    </row>
    <row r="157" s="13" customFormat="1">
      <c r="A157" s="13"/>
      <c r="B157" s="225"/>
      <c r="C157" s="226"/>
      <c r="D157" s="227" t="s">
        <v>122</v>
      </c>
      <c r="E157" s="228" t="s">
        <v>1</v>
      </c>
      <c r="F157" s="229" t="s">
        <v>199</v>
      </c>
      <c r="G157" s="226"/>
      <c r="H157" s="230">
        <v>6.4619999999999997</v>
      </c>
      <c r="I157" s="231"/>
      <c r="J157" s="226"/>
      <c r="K157" s="226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122</v>
      </c>
      <c r="AU157" s="236" t="s">
        <v>81</v>
      </c>
      <c r="AV157" s="13" t="s">
        <v>81</v>
      </c>
      <c r="AW157" s="13" t="s">
        <v>31</v>
      </c>
      <c r="AX157" s="13" t="s">
        <v>79</v>
      </c>
      <c r="AY157" s="236" t="s">
        <v>114</v>
      </c>
    </row>
    <row r="158" s="2" customFormat="1" ht="33" customHeight="1">
      <c r="A158" s="37"/>
      <c r="B158" s="38"/>
      <c r="C158" s="211" t="s">
        <v>200</v>
      </c>
      <c r="D158" s="211" t="s">
        <v>116</v>
      </c>
      <c r="E158" s="212" t="s">
        <v>201</v>
      </c>
      <c r="F158" s="213" t="s">
        <v>202</v>
      </c>
      <c r="G158" s="214" t="s">
        <v>119</v>
      </c>
      <c r="H158" s="215">
        <v>15</v>
      </c>
      <c r="I158" s="216"/>
      <c r="J158" s="217">
        <f>ROUND(I158*H158,2)</f>
        <v>0</v>
      </c>
      <c r="K158" s="218"/>
      <c r="L158" s="43"/>
      <c r="M158" s="219" t="s">
        <v>1</v>
      </c>
      <c r="N158" s="220" t="s">
        <v>39</v>
      </c>
      <c r="O158" s="90"/>
      <c r="P158" s="221">
        <f>O158*H158</f>
        <v>0</v>
      </c>
      <c r="Q158" s="221">
        <v>0</v>
      </c>
      <c r="R158" s="221">
        <f>Q158*H158</f>
        <v>0</v>
      </c>
      <c r="S158" s="221">
        <v>0</v>
      </c>
      <c r="T158" s="222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3" t="s">
        <v>120</v>
      </c>
      <c r="AT158" s="223" t="s">
        <v>116</v>
      </c>
      <c r="AU158" s="223" t="s">
        <v>81</v>
      </c>
      <c r="AY158" s="16" t="s">
        <v>114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6" t="s">
        <v>79</v>
      </c>
      <c r="BK158" s="224">
        <f>ROUND(I158*H158,2)</f>
        <v>0</v>
      </c>
      <c r="BL158" s="16" t="s">
        <v>120</v>
      </c>
      <c r="BM158" s="223" t="s">
        <v>203</v>
      </c>
    </row>
    <row r="159" s="13" customFormat="1">
      <c r="A159" s="13"/>
      <c r="B159" s="225"/>
      <c r="C159" s="226"/>
      <c r="D159" s="227" t="s">
        <v>122</v>
      </c>
      <c r="E159" s="228" t="s">
        <v>1</v>
      </c>
      <c r="F159" s="229" t="s">
        <v>204</v>
      </c>
      <c r="G159" s="226"/>
      <c r="H159" s="230">
        <v>15</v>
      </c>
      <c r="I159" s="231"/>
      <c r="J159" s="226"/>
      <c r="K159" s="226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122</v>
      </c>
      <c r="AU159" s="236" t="s">
        <v>81</v>
      </c>
      <c r="AV159" s="13" t="s">
        <v>81</v>
      </c>
      <c r="AW159" s="13" t="s">
        <v>31</v>
      </c>
      <c r="AX159" s="13" t="s">
        <v>79</v>
      </c>
      <c r="AY159" s="236" t="s">
        <v>114</v>
      </c>
    </row>
    <row r="160" s="2" customFormat="1" ht="33" customHeight="1">
      <c r="A160" s="37"/>
      <c r="B160" s="38"/>
      <c r="C160" s="211" t="s">
        <v>205</v>
      </c>
      <c r="D160" s="211" t="s">
        <v>116</v>
      </c>
      <c r="E160" s="212" t="s">
        <v>206</v>
      </c>
      <c r="F160" s="213" t="s">
        <v>207</v>
      </c>
      <c r="G160" s="214" t="s">
        <v>119</v>
      </c>
      <c r="H160" s="215">
        <v>160.25999999999999</v>
      </c>
      <c r="I160" s="216"/>
      <c r="J160" s="217">
        <f>ROUND(I160*H160,2)</f>
        <v>0</v>
      </c>
      <c r="K160" s="218"/>
      <c r="L160" s="43"/>
      <c r="M160" s="219" t="s">
        <v>1</v>
      </c>
      <c r="N160" s="220" t="s">
        <v>39</v>
      </c>
      <c r="O160" s="90"/>
      <c r="P160" s="221">
        <f>O160*H160</f>
        <v>0</v>
      </c>
      <c r="Q160" s="221">
        <v>0.090620000000000006</v>
      </c>
      <c r="R160" s="221">
        <f>Q160*H160</f>
        <v>14.5227612</v>
      </c>
      <c r="S160" s="221">
        <v>0</v>
      </c>
      <c r="T160" s="22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3" t="s">
        <v>120</v>
      </c>
      <c r="AT160" s="223" t="s">
        <v>116</v>
      </c>
      <c r="AU160" s="223" t="s">
        <v>81</v>
      </c>
      <c r="AY160" s="16" t="s">
        <v>114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6" t="s">
        <v>79</v>
      </c>
      <c r="BK160" s="224">
        <f>ROUND(I160*H160,2)</f>
        <v>0</v>
      </c>
      <c r="BL160" s="16" t="s">
        <v>120</v>
      </c>
      <c r="BM160" s="223" t="s">
        <v>208</v>
      </c>
    </row>
    <row r="161" s="13" customFormat="1">
      <c r="A161" s="13"/>
      <c r="B161" s="225"/>
      <c r="C161" s="226"/>
      <c r="D161" s="227" t="s">
        <v>122</v>
      </c>
      <c r="E161" s="228" t="s">
        <v>1</v>
      </c>
      <c r="F161" s="229" t="s">
        <v>181</v>
      </c>
      <c r="G161" s="226"/>
      <c r="H161" s="230">
        <v>160.25999999999999</v>
      </c>
      <c r="I161" s="231"/>
      <c r="J161" s="226"/>
      <c r="K161" s="226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122</v>
      </c>
      <c r="AU161" s="236" t="s">
        <v>81</v>
      </c>
      <c r="AV161" s="13" t="s">
        <v>81</v>
      </c>
      <c r="AW161" s="13" t="s">
        <v>31</v>
      </c>
      <c r="AX161" s="13" t="s">
        <v>79</v>
      </c>
      <c r="AY161" s="236" t="s">
        <v>114</v>
      </c>
    </row>
    <row r="162" s="2" customFormat="1" ht="24.15" customHeight="1">
      <c r="A162" s="37"/>
      <c r="B162" s="38"/>
      <c r="C162" s="248" t="s">
        <v>209</v>
      </c>
      <c r="D162" s="248" t="s">
        <v>162</v>
      </c>
      <c r="E162" s="249" t="s">
        <v>210</v>
      </c>
      <c r="F162" s="250" t="s">
        <v>211</v>
      </c>
      <c r="G162" s="251" t="s">
        <v>119</v>
      </c>
      <c r="H162" s="252">
        <v>169.87600000000001</v>
      </c>
      <c r="I162" s="253"/>
      <c r="J162" s="254">
        <f>ROUND(I162*H162,2)</f>
        <v>0</v>
      </c>
      <c r="K162" s="255"/>
      <c r="L162" s="256"/>
      <c r="M162" s="257" t="s">
        <v>1</v>
      </c>
      <c r="N162" s="258" t="s">
        <v>39</v>
      </c>
      <c r="O162" s="90"/>
      <c r="P162" s="221">
        <f>O162*H162</f>
        <v>0</v>
      </c>
      <c r="Q162" s="221">
        <v>0.14499999999999999</v>
      </c>
      <c r="R162" s="221">
        <f>Q162*H162</f>
        <v>24.632020000000001</v>
      </c>
      <c r="S162" s="221">
        <v>0</v>
      </c>
      <c r="T162" s="222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3" t="s">
        <v>157</v>
      </c>
      <c r="AT162" s="223" t="s">
        <v>162</v>
      </c>
      <c r="AU162" s="223" t="s">
        <v>81</v>
      </c>
      <c r="AY162" s="16" t="s">
        <v>114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6" t="s">
        <v>79</v>
      </c>
      <c r="BK162" s="224">
        <f>ROUND(I162*H162,2)</f>
        <v>0</v>
      </c>
      <c r="BL162" s="16" t="s">
        <v>120</v>
      </c>
      <c r="BM162" s="223" t="s">
        <v>212</v>
      </c>
    </row>
    <row r="163" s="13" customFormat="1">
      <c r="A163" s="13"/>
      <c r="B163" s="225"/>
      <c r="C163" s="226"/>
      <c r="D163" s="227" t="s">
        <v>122</v>
      </c>
      <c r="E163" s="228" t="s">
        <v>1</v>
      </c>
      <c r="F163" s="229" t="s">
        <v>213</v>
      </c>
      <c r="G163" s="226"/>
      <c r="H163" s="230">
        <v>169.87600000000001</v>
      </c>
      <c r="I163" s="231"/>
      <c r="J163" s="226"/>
      <c r="K163" s="226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122</v>
      </c>
      <c r="AU163" s="236" t="s">
        <v>81</v>
      </c>
      <c r="AV163" s="13" t="s">
        <v>81</v>
      </c>
      <c r="AW163" s="13" t="s">
        <v>31</v>
      </c>
      <c r="AX163" s="13" t="s">
        <v>79</v>
      </c>
      <c r="AY163" s="236" t="s">
        <v>114</v>
      </c>
    </row>
    <row r="164" s="12" customFormat="1" ht="22.8" customHeight="1">
      <c r="A164" s="12"/>
      <c r="B164" s="195"/>
      <c r="C164" s="196"/>
      <c r="D164" s="197" t="s">
        <v>73</v>
      </c>
      <c r="E164" s="209" t="s">
        <v>157</v>
      </c>
      <c r="F164" s="209" t="s">
        <v>214</v>
      </c>
      <c r="G164" s="196"/>
      <c r="H164" s="196"/>
      <c r="I164" s="199"/>
      <c r="J164" s="210">
        <f>BK164</f>
        <v>0</v>
      </c>
      <c r="K164" s="196"/>
      <c r="L164" s="201"/>
      <c r="M164" s="202"/>
      <c r="N164" s="203"/>
      <c r="O164" s="203"/>
      <c r="P164" s="204">
        <f>P165</f>
        <v>0</v>
      </c>
      <c r="Q164" s="203"/>
      <c r="R164" s="204">
        <f>R165</f>
        <v>0.62248000000000003</v>
      </c>
      <c r="S164" s="203"/>
      <c r="T164" s="205">
        <f>T165</f>
        <v>0.62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6" t="s">
        <v>79</v>
      </c>
      <c r="AT164" s="207" t="s">
        <v>73</v>
      </c>
      <c r="AU164" s="207" t="s">
        <v>79</v>
      </c>
      <c r="AY164" s="206" t="s">
        <v>114</v>
      </c>
      <c r="BK164" s="208">
        <f>BK165</f>
        <v>0</v>
      </c>
    </row>
    <row r="165" s="2" customFormat="1" ht="24.15" customHeight="1">
      <c r="A165" s="37"/>
      <c r="B165" s="38"/>
      <c r="C165" s="211" t="s">
        <v>215</v>
      </c>
      <c r="D165" s="211" t="s">
        <v>116</v>
      </c>
      <c r="E165" s="212" t="s">
        <v>216</v>
      </c>
      <c r="F165" s="213" t="s">
        <v>217</v>
      </c>
      <c r="G165" s="214" t="s">
        <v>218</v>
      </c>
      <c r="H165" s="215">
        <v>1</v>
      </c>
      <c r="I165" s="216"/>
      <c r="J165" s="217">
        <f>ROUND(I165*H165,2)</f>
        <v>0</v>
      </c>
      <c r="K165" s="218"/>
      <c r="L165" s="43"/>
      <c r="M165" s="219" t="s">
        <v>1</v>
      </c>
      <c r="N165" s="220" t="s">
        <v>39</v>
      </c>
      <c r="O165" s="90"/>
      <c r="P165" s="221">
        <f>O165*H165</f>
        <v>0</v>
      </c>
      <c r="Q165" s="221">
        <v>0.62248000000000003</v>
      </c>
      <c r="R165" s="221">
        <f>Q165*H165</f>
        <v>0.62248000000000003</v>
      </c>
      <c r="S165" s="221">
        <v>0.62</v>
      </c>
      <c r="T165" s="222">
        <f>S165*H165</f>
        <v>0.62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3" t="s">
        <v>120</v>
      </c>
      <c r="AT165" s="223" t="s">
        <v>116</v>
      </c>
      <c r="AU165" s="223" t="s">
        <v>81</v>
      </c>
      <c r="AY165" s="16" t="s">
        <v>114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6" t="s">
        <v>79</v>
      </c>
      <c r="BK165" s="224">
        <f>ROUND(I165*H165,2)</f>
        <v>0</v>
      </c>
      <c r="BL165" s="16" t="s">
        <v>120</v>
      </c>
      <c r="BM165" s="223" t="s">
        <v>219</v>
      </c>
    </row>
    <row r="166" s="12" customFormat="1" ht="22.8" customHeight="1">
      <c r="A166" s="12"/>
      <c r="B166" s="195"/>
      <c r="C166" s="196"/>
      <c r="D166" s="197" t="s">
        <v>73</v>
      </c>
      <c r="E166" s="209" t="s">
        <v>161</v>
      </c>
      <c r="F166" s="209" t="s">
        <v>220</v>
      </c>
      <c r="G166" s="196"/>
      <c r="H166" s="196"/>
      <c r="I166" s="199"/>
      <c r="J166" s="210">
        <f>BK166</f>
        <v>0</v>
      </c>
      <c r="K166" s="196"/>
      <c r="L166" s="201"/>
      <c r="M166" s="202"/>
      <c r="N166" s="203"/>
      <c r="O166" s="203"/>
      <c r="P166" s="204">
        <f>SUM(P167:P180)</f>
        <v>0</v>
      </c>
      <c r="Q166" s="203"/>
      <c r="R166" s="204">
        <f>SUM(R167:R180)</f>
        <v>39.343728239999997</v>
      </c>
      <c r="S166" s="203"/>
      <c r="T166" s="205">
        <f>SUM(T167:T180)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6" t="s">
        <v>79</v>
      </c>
      <c r="AT166" s="207" t="s">
        <v>73</v>
      </c>
      <c r="AU166" s="207" t="s">
        <v>79</v>
      </c>
      <c r="AY166" s="206" t="s">
        <v>114</v>
      </c>
      <c r="BK166" s="208">
        <f>SUM(BK167:BK180)</f>
        <v>0</v>
      </c>
    </row>
    <row r="167" s="2" customFormat="1" ht="24.15" customHeight="1">
      <c r="A167" s="37"/>
      <c r="B167" s="38"/>
      <c r="C167" s="211" t="s">
        <v>7</v>
      </c>
      <c r="D167" s="211" t="s">
        <v>116</v>
      </c>
      <c r="E167" s="212" t="s">
        <v>221</v>
      </c>
      <c r="F167" s="213" t="s">
        <v>222</v>
      </c>
      <c r="G167" s="214" t="s">
        <v>126</v>
      </c>
      <c r="H167" s="215">
        <v>52.200000000000003</v>
      </c>
      <c r="I167" s="216"/>
      <c r="J167" s="217">
        <f>ROUND(I167*H167,2)</f>
        <v>0</v>
      </c>
      <c r="K167" s="218"/>
      <c r="L167" s="43"/>
      <c r="M167" s="219" t="s">
        <v>1</v>
      </c>
      <c r="N167" s="220" t="s">
        <v>39</v>
      </c>
      <c r="O167" s="90"/>
      <c r="P167" s="221">
        <f>O167*H167</f>
        <v>0</v>
      </c>
      <c r="Q167" s="221">
        <v>0.00010000000000000001</v>
      </c>
      <c r="R167" s="221">
        <f>Q167*H167</f>
        <v>0.0052200000000000007</v>
      </c>
      <c r="S167" s="221">
        <v>0</v>
      </c>
      <c r="T167" s="222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3" t="s">
        <v>120</v>
      </c>
      <c r="AT167" s="223" t="s">
        <v>116</v>
      </c>
      <c r="AU167" s="223" t="s">
        <v>81</v>
      </c>
      <c r="AY167" s="16" t="s">
        <v>114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6" t="s">
        <v>79</v>
      </c>
      <c r="BK167" s="224">
        <f>ROUND(I167*H167,2)</f>
        <v>0</v>
      </c>
      <c r="BL167" s="16" t="s">
        <v>120</v>
      </c>
      <c r="BM167" s="223" t="s">
        <v>223</v>
      </c>
    </row>
    <row r="168" s="13" customFormat="1">
      <c r="A168" s="13"/>
      <c r="B168" s="225"/>
      <c r="C168" s="226"/>
      <c r="D168" s="227" t="s">
        <v>122</v>
      </c>
      <c r="E168" s="228" t="s">
        <v>1</v>
      </c>
      <c r="F168" s="229" t="s">
        <v>224</v>
      </c>
      <c r="G168" s="226"/>
      <c r="H168" s="230">
        <v>52.200000000000003</v>
      </c>
      <c r="I168" s="231"/>
      <c r="J168" s="226"/>
      <c r="K168" s="226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122</v>
      </c>
      <c r="AU168" s="236" t="s">
        <v>81</v>
      </c>
      <c r="AV168" s="13" t="s">
        <v>81</v>
      </c>
      <c r="AW168" s="13" t="s">
        <v>31</v>
      </c>
      <c r="AX168" s="13" t="s">
        <v>79</v>
      </c>
      <c r="AY168" s="236" t="s">
        <v>114</v>
      </c>
    </row>
    <row r="169" s="2" customFormat="1" ht="24.15" customHeight="1">
      <c r="A169" s="37"/>
      <c r="B169" s="38"/>
      <c r="C169" s="211" t="s">
        <v>225</v>
      </c>
      <c r="D169" s="211" t="s">
        <v>116</v>
      </c>
      <c r="E169" s="212" t="s">
        <v>226</v>
      </c>
      <c r="F169" s="213" t="s">
        <v>227</v>
      </c>
      <c r="G169" s="214" t="s">
        <v>126</v>
      </c>
      <c r="H169" s="215">
        <v>83.599999999999994</v>
      </c>
      <c r="I169" s="216"/>
      <c r="J169" s="217">
        <f>ROUND(I169*H169,2)</f>
        <v>0</v>
      </c>
      <c r="K169" s="218"/>
      <c r="L169" s="43"/>
      <c r="M169" s="219" t="s">
        <v>1</v>
      </c>
      <c r="N169" s="220" t="s">
        <v>39</v>
      </c>
      <c r="O169" s="90"/>
      <c r="P169" s="221">
        <f>O169*H169</f>
        <v>0</v>
      </c>
      <c r="Q169" s="221">
        <v>0.2195</v>
      </c>
      <c r="R169" s="221">
        <f>Q169*H169</f>
        <v>18.350199999999997</v>
      </c>
      <c r="S169" s="221">
        <v>0</v>
      </c>
      <c r="T169" s="22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3" t="s">
        <v>120</v>
      </c>
      <c r="AT169" s="223" t="s">
        <v>116</v>
      </c>
      <c r="AU169" s="223" t="s">
        <v>81</v>
      </c>
      <c r="AY169" s="16" t="s">
        <v>114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6" t="s">
        <v>79</v>
      </c>
      <c r="BK169" s="224">
        <f>ROUND(I169*H169,2)</f>
        <v>0</v>
      </c>
      <c r="BL169" s="16" t="s">
        <v>120</v>
      </c>
      <c r="BM169" s="223" t="s">
        <v>228</v>
      </c>
    </row>
    <row r="170" s="13" customFormat="1">
      <c r="A170" s="13"/>
      <c r="B170" s="225"/>
      <c r="C170" s="226"/>
      <c r="D170" s="227" t="s">
        <v>122</v>
      </c>
      <c r="E170" s="228" t="s">
        <v>1</v>
      </c>
      <c r="F170" s="229" t="s">
        <v>229</v>
      </c>
      <c r="G170" s="226"/>
      <c r="H170" s="230">
        <v>44.799999999999997</v>
      </c>
      <c r="I170" s="231"/>
      <c r="J170" s="226"/>
      <c r="K170" s="226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122</v>
      </c>
      <c r="AU170" s="236" t="s">
        <v>81</v>
      </c>
      <c r="AV170" s="13" t="s">
        <v>81</v>
      </c>
      <c r="AW170" s="13" t="s">
        <v>31</v>
      </c>
      <c r="AX170" s="13" t="s">
        <v>74</v>
      </c>
      <c r="AY170" s="236" t="s">
        <v>114</v>
      </c>
    </row>
    <row r="171" s="13" customFormat="1">
      <c r="A171" s="13"/>
      <c r="B171" s="225"/>
      <c r="C171" s="226"/>
      <c r="D171" s="227" t="s">
        <v>122</v>
      </c>
      <c r="E171" s="228" t="s">
        <v>1</v>
      </c>
      <c r="F171" s="229" t="s">
        <v>230</v>
      </c>
      <c r="G171" s="226"/>
      <c r="H171" s="230">
        <v>38.799999999999997</v>
      </c>
      <c r="I171" s="231"/>
      <c r="J171" s="226"/>
      <c r="K171" s="226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122</v>
      </c>
      <c r="AU171" s="236" t="s">
        <v>81</v>
      </c>
      <c r="AV171" s="13" t="s">
        <v>81</v>
      </c>
      <c r="AW171" s="13" t="s">
        <v>31</v>
      </c>
      <c r="AX171" s="13" t="s">
        <v>74</v>
      </c>
      <c r="AY171" s="236" t="s">
        <v>114</v>
      </c>
    </row>
    <row r="172" s="14" customFormat="1">
      <c r="A172" s="14"/>
      <c r="B172" s="237"/>
      <c r="C172" s="238"/>
      <c r="D172" s="227" t="s">
        <v>122</v>
      </c>
      <c r="E172" s="239" t="s">
        <v>1</v>
      </c>
      <c r="F172" s="240" t="s">
        <v>140</v>
      </c>
      <c r="G172" s="238"/>
      <c r="H172" s="241">
        <v>83.599999999999994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7" t="s">
        <v>122</v>
      </c>
      <c r="AU172" s="247" t="s">
        <v>81</v>
      </c>
      <c r="AV172" s="14" t="s">
        <v>120</v>
      </c>
      <c r="AW172" s="14" t="s">
        <v>31</v>
      </c>
      <c r="AX172" s="14" t="s">
        <v>79</v>
      </c>
      <c r="AY172" s="247" t="s">
        <v>114</v>
      </c>
    </row>
    <row r="173" s="2" customFormat="1" ht="16.5" customHeight="1">
      <c r="A173" s="37"/>
      <c r="B173" s="38"/>
      <c r="C173" s="248" t="s">
        <v>231</v>
      </c>
      <c r="D173" s="248" t="s">
        <v>162</v>
      </c>
      <c r="E173" s="249" t="s">
        <v>232</v>
      </c>
      <c r="F173" s="250" t="s">
        <v>233</v>
      </c>
      <c r="G173" s="251" t="s">
        <v>126</v>
      </c>
      <c r="H173" s="252">
        <v>106.95399999999999</v>
      </c>
      <c r="I173" s="253"/>
      <c r="J173" s="254">
        <f>ROUND(I173*H173,2)</f>
        <v>0</v>
      </c>
      <c r="K173" s="255"/>
      <c r="L173" s="256"/>
      <c r="M173" s="257" t="s">
        <v>1</v>
      </c>
      <c r="N173" s="258" t="s">
        <v>39</v>
      </c>
      <c r="O173" s="90"/>
      <c r="P173" s="221">
        <f>O173*H173</f>
        <v>0</v>
      </c>
      <c r="Q173" s="221">
        <v>0.080000000000000002</v>
      </c>
      <c r="R173" s="221">
        <f>Q173*H173</f>
        <v>8.5563199999999995</v>
      </c>
      <c r="S173" s="221">
        <v>0</v>
      </c>
      <c r="T173" s="222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3" t="s">
        <v>157</v>
      </c>
      <c r="AT173" s="223" t="s">
        <v>162</v>
      </c>
      <c r="AU173" s="223" t="s">
        <v>81</v>
      </c>
      <c r="AY173" s="16" t="s">
        <v>114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6" t="s">
        <v>79</v>
      </c>
      <c r="BK173" s="224">
        <f>ROUND(I173*H173,2)</f>
        <v>0</v>
      </c>
      <c r="BL173" s="16" t="s">
        <v>120</v>
      </c>
      <c r="BM173" s="223" t="s">
        <v>234</v>
      </c>
    </row>
    <row r="174" s="13" customFormat="1">
      <c r="A174" s="13"/>
      <c r="B174" s="225"/>
      <c r="C174" s="226"/>
      <c r="D174" s="227" t="s">
        <v>122</v>
      </c>
      <c r="E174" s="228" t="s">
        <v>1</v>
      </c>
      <c r="F174" s="229" t="s">
        <v>235</v>
      </c>
      <c r="G174" s="226"/>
      <c r="H174" s="230">
        <v>106.95399999999999</v>
      </c>
      <c r="I174" s="231"/>
      <c r="J174" s="226"/>
      <c r="K174" s="226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122</v>
      </c>
      <c r="AU174" s="236" t="s">
        <v>81</v>
      </c>
      <c r="AV174" s="13" t="s">
        <v>81</v>
      </c>
      <c r="AW174" s="13" t="s">
        <v>31</v>
      </c>
      <c r="AX174" s="13" t="s">
        <v>79</v>
      </c>
      <c r="AY174" s="236" t="s">
        <v>114</v>
      </c>
    </row>
    <row r="175" s="2" customFormat="1" ht="33" customHeight="1">
      <c r="A175" s="37"/>
      <c r="B175" s="38"/>
      <c r="C175" s="211" t="s">
        <v>236</v>
      </c>
      <c r="D175" s="211" t="s">
        <v>116</v>
      </c>
      <c r="E175" s="212" t="s">
        <v>237</v>
      </c>
      <c r="F175" s="213" t="s">
        <v>238</v>
      </c>
      <c r="G175" s="214" t="s">
        <v>126</v>
      </c>
      <c r="H175" s="215">
        <v>18</v>
      </c>
      <c r="I175" s="216"/>
      <c r="J175" s="217">
        <f>ROUND(I175*H175,2)</f>
        <v>0</v>
      </c>
      <c r="K175" s="218"/>
      <c r="L175" s="43"/>
      <c r="M175" s="219" t="s">
        <v>1</v>
      </c>
      <c r="N175" s="220" t="s">
        <v>39</v>
      </c>
      <c r="O175" s="90"/>
      <c r="P175" s="221">
        <f>O175*H175</f>
        <v>0</v>
      </c>
      <c r="Q175" s="221">
        <v>0.16850000000000001</v>
      </c>
      <c r="R175" s="221">
        <f>Q175*H175</f>
        <v>3.0330000000000004</v>
      </c>
      <c r="S175" s="221">
        <v>0</v>
      </c>
      <c r="T175" s="222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3" t="s">
        <v>120</v>
      </c>
      <c r="AT175" s="223" t="s">
        <v>116</v>
      </c>
      <c r="AU175" s="223" t="s">
        <v>81</v>
      </c>
      <c r="AY175" s="16" t="s">
        <v>114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6" t="s">
        <v>79</v>
      </c>
      <c r="BK175" s="224">
        <f>ROUND(I175*H175,2)</f>
        <v>0</v>
      </c>
      <c r="BL175" s="16" t="s">
        <v>120</v>
      </c>
      <c r="BM175" s="223" t="s">
        <v>239</v>
      </c>
    </row>
    <row r="176" s="2" customFormat="1" ht="24.15" customHeight="1">
      <c r="A176" s="37"/>
      <c r="B176" s="38"/>
      <c r="C176" s="211" t="s">
        <v>240</v>
      </c>
      <c r="D176" s="211" t="s">
        <v>116</v>
      </c>
      <c r="E176" s="212" t="s">
        <v>241</v>
      </c>
      <c r="F176" s="213" t="s">
        <v>242</v>
      </c>
      <c r="G176" s="214" t="s">
        <v>136</v>
      </c>
      <c r="H176" s="215">
        <v>4.0359999999999996</v>
      </c>
      <c r="I176" s="216"/>
      <c r="J176" s="217">
        <f>ROUND(I176*H176,2)</f>
        <v>0</v>
      </c>
      <c r="K176" s="218"/>
      <c r="L176" s="43"/>
      <c r="M176" s="219" t="s">
        <v>1</v>
      </c>
      <c r="N176" s="220" t="s">
        <v>39</v>
      </c>
      <c r="O176" s="90"/>
      <c r="P176" s="221">
        <f>O176*H176</f>
        <v>0</v>
      </c>
      <c r="Q176" s="221">
        <v>2.2563399999999998</v>
      </c>
      <c r="R176" s="221">
        <f>Q176*H176</f>
        <v>9.1065882399999989</v>
      </c>
      <c r="S176" s="221">
        <v>0</v>
      </c>
      <c r="T176" s="222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3" t="s">
        <v>120</v>
      </c>
      <c r="AT176" s="223" t="s">
        <v>116</v>
      </c>
      <c r="AU176" s="223" t="s">
        <v>81</v>
      </c>
      <c r="AY176" s="16" t="s">
        <v>114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6" t="s">
        <v>79</v>
      </c>
      <c r="BK176" s="224">
        <f>ROUND(I176*H176,2)</f>
        <v>0</v>
      </c>
      <c r="BL176" s="16" t="s">
        <v>120</v>
      </c>
      <c r="BM176" s="223" t="s">
        <v>243</v>
      </c>
    </row>
    <row r="177" s="13" customFormat="1">
      <c r="A177" s="13"/>
      <c r="B177" s="225"/>
      <c r="C177" s="226"/>
      <c r="D177" s="227" t="s">
        <v>122</v>
      </c>
      <c r="E177" s="228" t="s">
        <v>1</v>
      </c>
      <c r="F177" s="229" t="s">
        <v>244</v>
      </c>
      <c r="G177" s="226"/>
      <c r="H177" s="230">
        <v>4.0359999999999996</v>
      </c>
      <c r="I177" s="231"/>
      <c r="J177" s="226"/>
      <c r="K177" s="226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122</v>
      </c>
      <c r="AU177" s="236" t="s">
        <v>81</v>
      </c>
      <c r="AV177" s="13" t="s">
        <v>81</v>
      </c>
      <c r="AW177" s="13" t="s">
        <v>31</v>
      </c>
      <c r="AX177" s="13" t="s">
        <v>79</v>
      </c>
      <c r="AY177" s="236" t="s">
        <v>114</v>
      </c>
    </row>
    <row r="178" s="2" customFormat="1" ht="24.15" customHeight="1">
      <c r="A178" s="37"/>
      <c r="B178" s="38"/>
      <c r="C178" s="211" t="s">
        <v>245</v>
      </c>
      <c r="D178" s="211" t="s">
        <v>116</v>
      </c>
      <c r="E178" s="212" t="s">
        <v>246</v>
      </c>
      <c r="F178" s="213" t="s">
        <v>247</v>
      </c>
      <c r="G178" s="214" t="s">
        <v>126</v>
      </c>
      <c r="H178" s="215">
        <v>68</v>
      </c>
      <c r="I178" s="216"/>
      <c r="J178" s="217">
        <f>ROUND(I178*H178,2)</f>
        <v>0</v>
      </c>
      <c r="K178" s="218"/>
      <c r="L178" s="43"/>
      <c r="M178" s="219" t="s">
        <v>1</v>
      </c>
      <c r="N178" s="220" t="s">
        <v>39</v>
      </c>
      <c r="O178" s="90"/>
      <c r="P178" s="221">
        <f>O178*H178</f>
        <v>0</v>
      </c>
      <c r="Q178" s="221">
        <v>0.0043</v>
      </c>
      <c r="R178" s="221">
        <f>Q178*H178</f>
        <v>0.29239999999999999</v>
      </c>
      <c r="S178" s="221">
        <v>0</v>
      </c>
      <c r="T178" s="22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3" t="s">
        <v>120</v>
      </c>
      <c r="AT178" s="223" t="s">
        <v>116</v>
      </c>
      <c r="AU178" s="223" t="s">
        <v>81</v>
      </c>
      <c r="AY178" s="16" t="s">
        <v>114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6" t="s">
        <v>79</v>
      </c>
      <c r="BK178" s="224">
        <f>ROUND(I178*H178,2)</f>
        <v>0</v>
      </c>
      <c r="BL178" s="16" t="s">
        <v>120</v>
      </c>
      <c r="BM178" s="223" t="s">
        <v>248</v>
      </c>
    </row>
    <row r="179" s="2" customFormat="1" ht="24.15" customHeight="1">
      <c r="A179" s="37"/>
      <c r="B179" s="38"/>
      <c r="C179" s="211" t="s">
        <v>249</v>
      </c>
      <c r="D179" s="211" t="s">
        <v>116</v>
      </c>
      <c r="E179" s="212" t="s">
        <v>250</v>
      </c>
      <c r="F179" s="213" t="s">
        <v>251</v>
      </c>
      <c r="G179" s="214" t="s">
        <v>126</v>
      </c>
      <c r="H179" s="215">
        <v>68</v>
      </c>
      <c r="I179" s="216"/>
      <c r="J179" s="217">
        <f>ROUND(I179*H179,2)</f>
        <v>0</v>
      </c>
      <c r="K179" s="218"/>
      <c r="L179" s="43"/>
      <c r="M179" s="219" t="s">
        <v>1</v>
      </c>
      <c r="N179" s="220" t="s">
        <v>39</v>
      </c>
      <c r="O179" s="90"/>
      <c r="P179" s="221">
        <f>O179*H179</f>
        <v>0</v>
      </c>
      <c r="Q179" s="221">
        <v>0</v>
      </c>
      <c r="R179" s="221">
        <f>Q179*H179</f>
        <v>0</v>
      </c>
      <c r="S179" s="221">
        <v>0</v>
      </c>
      <c r="T179" s="222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3" t="s">
        <v>120</v>
      </c>
      <c r="AT179" s="223" t="s">
        <v>116</v>
      </c>
      <c r="AU179" s="223" t="s">
        <v>81</v>
      </c>
      <c r="AY179" s="16" t="s">
        <v>114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6" t="s">
        <v>79</v>
      </c>
      <c r="BK179" s="224">
        <f>ROUND(I179*H179,2)</f>
        <v>0</v>
      </c>
      <c r="BL179" s="16" t="s">
        <v>120</v>
      </c>
      <c r="BM179" s="223" t="s">
        <v>252</v>
      </c>
    </row>
    <row r="180" s="13" customFormat="1">
      <c r="A180" s="13"/>
      <c r="B180" s="225"/>
      <c r="C180" s="226"/>
      <c r="D180" s="227" t="s">
        <v>122</v>
      </c>
      <c r="E180" s="228" t="s">
        <v>1</v>
      </c>
      <c r="F180" s="229" t="s">
        <v>253</v>
      </c>
      <c r="G180" s="226"/>
      <c r="H180" s="230">
        <v>68</v>
      </c>
      <c r="I180" s="231"/>
      <c r="J180" s="226"/>
      <c r="K180" s="226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122</v>
      </c>
      <c r="AU180" s="236" t="s">
        <v>81</v>
      </c>
      <c r="AV180" s="13" t="s">
        <v>81</v>
      </c>
      <c r="AW180" s="13" t="s">
        <v>31</v>
      </c>
      <c r="AX180" s="13" t="s">
        <v>79</v>
      </c>
      <c r="AY180" s="236" t="s">
        <v>114</v>
      </c>
    </row>
    <row r="181" s="12" customFormat="1" ht="22.8" customHeight="1">
      <c r="A181" s="12"/>
      <c r="B181" s="195"/>
      <c r="C181" s="196"/>
      <c r="D181" s="197" t="s">
        <v>73</v>
      </c>
      <c r="E181" s="209" t="s">
        <v>254</v>
      </c>
      <c r="F181" s="209" t="s">
        <v>255</v>
      </c>
      <c r="G181" s="196"/>
      <c r="H181" s="196"/>
      <c r="I181" s="199"/>
      <c r="J181" s="210">
        <f>BK181</f>
        <v>0</v>
      </c>
      <c r="K181" s="196"/>
      <c r="L181" s="201"/>
      <c r="M181" s="202"/>
      <c r="N181" s="203"/>
      <c r="O181" s="203"/>
      <c r="P181" s="204">
        <f>SUM(P182:P188)</f>
        <v>0</v>
      </c>
      <c r="Q181" s="203"/>
      <c r="R181" s="204">
        <f>SUM(R182:R188)</f>
        <v>0</v>
      </c>
      <c r="S181" s="203"/>
      <c r="T181" s="205">
        <f>SUM(T182:T188)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6" t="s">
        <v>79</v>
      </c>
      <c r="AT181" s="207" t="s">
        <v>73</v>
      </c>
      <c r="AU181" s="207" t="s">
        <v>79</v>
      </c>
      <c r="AY181" s="206" t="s">
        <v>114</v>
      </c>
      <c r="BK181" s="208">
        <f>SUM(BK182:BK188)</f>
        <v>0</v>
      </c>
    </row>
    <row r="182" s="2" customFormat="1" ht="24.15" customHeight="1">
      <c r="A182" s="37"/>
      <c r="B182" s="38"/>
      <c r="C182" s="211" t="s">
        <v>256</v>
      </c>
      <c r="D182" s="211" t="s">
        <v>116</v>
      </c>
      <c r="E182" s="212" t="s">
        <v>257</v>
      </c>
      <c r="F182" s="213" t="s">
        <v>258</v>
      </c>
      <c r="G182" s="214" t="s">
        <v>149</v>
      </c>
      <c r="H182" s="215">
        <v>12.816000000000001</v>
      </c>
      <c r="I182" s="216"/>
      <c r="J182" s="217">
        <f>ROUND(I182*H182,2)</f>
        <v>0</v>
      </c>
      <c r="K182" s="218"/>
      <c r="L182" s="43"/>
      <c r="M182" s="219" t="s">
        <v>1</v>
      </c>
      <c r="N182" s="220" t="s">
        <v>39</v>
      </c>
      <c r="O182" s="90"/>
      <c r="P182" s="221">
        <f>O182*H182</f>
        <v>0</v>
      </c>
      <c r="Q182" s="221">
        <v>0</v>
      </c>
      <c r="R182" s="221">
        <f>Q182*H182</f>
        <v>0</v>
      </c>
      <c r="S182" s="221">
        <v>0</v>
      </c>
      <c r="T182" s="22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3" t="s">
        <v>120</v>
      </c>
      <c r="AT182" s="223" t="s">
        <v>116</v>
      </c>
      <c r="AU182" s="223" t="s">
        <v>81</v>
      </c>
      <c r="AY182" s="16" t="s">
        <v>114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6" t="s">
        <v>79</v>
      </c>
      <c r="BK182" s="224">
        <f>ROUND(I182*H182,2)</f>
        <v>0</v>
      </c>
      <c r="BL182" s="16" t="s">
        <v>120</v>
      </c>
      <c r="BM182" s="223" t="s">
        <v>259</v>
      </c>
    </row>
    <row r="183" s="13" customFormat="1">
      <c r="A183" s="13"/>
      <c r="B183" s="225"/>
      <c r="C183" s="226"/>
      <c r="D183" s="227" t="s">
        <v>122</v>
      </c>
      <c r="E183" s="228" t="s">
        <v>1</v>
      </c>
      <c r="F183" s="229" t="s">
        <v>260</v>
      </c>
      <c r="G183" s="226"/>
      <c r="H183" s="230">
        <v>6.8360000000000003</v>
      </c>
      <c r="I183" s="231"/>
      <c r="J183" s="226"/>
      <c r="K183" s="226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122</v>
      </c>
      <c r="AU183" s="236" t="s">
        <v>81</v>
      </c>
      <c r="AV183" s="13" t="s">
        <v>81</v>
      </c>
      <c r="AW183" s="13" t="s">
        <v>31</v>
      </c>
      <c r="AX183" s="13" t="s">
        <v>74</v>
      </c>
      <c r="AY183" s="236" t="s">
        <v>114</v>
      </c>
    </row>
    <row r="184" s="13" customFormat="1">
      <c r="A184" s="13"/>
      <c r="B184" s="225"/>
      <c r="C184" s="226"/>
      <c r="D184" s="227" t="s">
        <v>122</v>
      </c>
      <c r="E184" s="228" t="s">
        <v>1</v>
      </c>
      <c r="F184" s="229" t="s">
        <v>261</v>
      </c>
      <c r="G184" s="226"/>
      <c r="H184" s="230">
        <v>5.9800000000000004</v>
      </c>
      <c r="I184" s="231"/>
      <c r="J184" s="226"/>
      <c r="K184" s="226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122</v>
      </c>
      <c r="AU184" s="236" t="s">
        <v>81</v>
      </c>
      <c r="AV184" s="13" t="s">
        <v>81</v>
      </c>
      <c r="AW184" s="13" t="s">
        <v>31</v>
      </c>
      <c r="AX184" s="13" t="s">
        <v>74</v>
      </c>
      <c r="AY184" s="236" t="s">
        <v>114</v>
      </c>
    </row>
    <row r="185" s="14" customFormat="1">
      <c r="A185" s="14"/>
      <c r="B185" s="237"/>
      <c r="C185" s="238"/>
      <c r="D185" s="227" t="s">
        <v>122</v>
      </c>
      <c r="E185" s="239" t="s">
        <v>1</v>
      </c>
      <c r="F185" s="240" t="s">
        <v>140</v>
      </c>
      <c r="G185" s="238"/>
      <c r="H185" s="241">
        <v>12.816000000000001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7" t="s">
        <v>122</v>
      </c>
      <c r="AU185" s="247" t="s">
        <v>81</v>
      </c>
      <c r="AV185" s="14" t="s">
        <v>120</v>
      </c>
      <c r="AW185" s="14" t="s">
        <v>31</v>
      </c>
      <c r="AX185" s="14" t="s">
        <v>79</v>
      </c>
      <c r="AY185" s="247" t="s">
        <v>114</v>
      </c>
    </row>
    <row r="186" s="2" customFormat="1" ht="24.15" customHeight="1">
      <c r="A186" s="37"/>
      <c r="B186" s="38"/>
      <c r="C186" s="211" t="s">
        <v>262</v>
      </c>
      <c r="D186" s="211" t="s">
        <v>116</v>
      </c>
      <c r="E186" s="212" t="s">
        <v>263</v>
      </c>
      <c r="F186" s="213" t="s">
        <v>264</v>
      </c>
      <c r="G186" s="214" t="s">
        <v>149</v>
      </c>
      <c r="H186" s="215">
        <v>51.264000000000003</v>
      </c>
      <c r="I186" s="216"/>
      <c r="J186" s="217">
        <f>ROUND(I186*H186,2)</f>
        <v>0</v>
      </c>
      <c r="K186" s="218"/>
      <c r="L186" s="43"/>
      <c r="M186" s="219" t="s">
        <v>1</v>
      </c>
      <c r="N186" s="220" t="s">
        <v>39</v>
      </c>
      <c r="O186" s="90"/>
      <c r="P186" s="221">
        <f>O186*H186</f>
        <v>0</v>
      </c>
      <c r="Q186" s="221">
        <v>0</v>
      </c>
      <c r="R186" s="221">
        <f>Q186*H186</f>
        <v>0</v>
      </c>
      <c r="S186" s="221">
        <v>0</v>
      </c>
      <c r="T186" s="22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3" t="s">
        <v>120</v>
      </c>
      <c r="AT186" s="223" t="s">
        <v>116</v>
      </c>
      <c r="AU186" s="223" t="s">
        <v>81</v>
      </c>
      <c r="AY186" s="16" t="s">
        <v>114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6" t="s">
        <v>79</v>
      </c>
      <c r="BK186" s="224">
        <f>ROUND(I186*H186,2)</f>
        <v>0</v>
      </c>
      <c r="BL186" s="16" t="s">
        <v>120</v>
      </c>
      <c r="BM186" s="223" t="s">
        <v>265</v>
      </c>
    </row>
    <row r="187" s="13" customFormat="1">
      <c r="A187" s="13"/>
      <c r="B187" s="225"/>
      <c r="C187" s="226"/>
      <c r="D187" s="227" t="s">
        <v>122</v>
      </c>
      <c r="E187" s="228" t="s">
        <v>1</v>
      </c>
      <c r="F187" s="229" t="s">
        <v>266</v>
      </c>
      <c r="G187" s="226"/>
      <c r="H187" s="230">
        <v>51.264000000000003</v>
      </c>
      <c r="I187" s="231"/>
      <c r="J187" s="226"/>
      <c r="K187" s="226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122</v>
      </c>
      <c r="AU187" s="236" t="s">
        <v>81</v>
      </c>
      <c r="AV187" s="13" t="s">
        <v>81</v>
      </c>
      <c r="AW187" s="13" t="s">
        <v>31</v>
      </c>
      <c r="AX187" s="13" t="s">
        <v>79</v>
      </c>
      <c r="AY187" s="236" t="s">
        <v>114</v>
      </c>
    </row>
    <row r="188" s="2" customFormat="1" ht="33" customHeight="1">
      <c r="A188" s="37"/>
      <c r="B188" s="38"/>
      <c r="C188" s="211" t="s">
        <v>267</v>
      </c>
      <c r="D188" s="211" t="s">
        <v>116</v>
      </c>
      <c r="E188" s="212" t="s">
        <v>268</v>
      </c>
      <c r="F188" s="213" t="s">
        <v>269</v>
      </c>
      <c r="G188" s="214" t="s">
        <v>149</v>
      </c>
      <c r="H188" s="215">
        <v>6.8360000000000003</v>
      </c>
      <c r="I188" s="216"/>
      <c r="J188" s="217">
        <f>ROUND(I188*H188,2)</f>
        <v>0</v>
      </c>
      <c r="K188" s="218"/>
      <c r="L188" s="43"/>
      <c r="M188" s="219" t="s">
        <v>1</v>
      </c>
      <c r="N188" s="220" t="s">
        <v>39</v>
      </c>
      <c r="O188" s="90"/>
      <c r="P188" s="221">
        <f>O188*H188</f>
        <v>0</v>
      </c>
      <c r="Q188" s="221">
        <v>0</v>
      </c>
      <c r="R188" s="221">
        <f>Q188*H188</f>
        <v>0</v>
      </c>
      <c r="S188" s="221">
        <v>0</v>
      </c>
      <c r="T188" s="22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3" t="s">
        <v>120</v>
      </c>
      <c r="AT188" s="223" t="s">
        <v>116</v>
      </c>
      <c r="AU188" s="223" t="s">
        <v>81</v>
      </c>
      <c r="AY188" s="16" t="s">
        <v>114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6" t="s">
        <v>79</v>
      </c>
      <c r="BK188" s="224">
        <f>ROUND(I188*H188,2)</f>
        <v>0</v>
      </c>
      <c r="BL188" s="16" t="s">
        <v>120</v>
      </c>
      <c r="BM188" s="223" t="s">
        <v>270</v>
      </c>
    </row>
    <row r="189" s="12" customFormat="1" ht="22.8" customHeight="1">
      <c r="A189" s="12"/>
      <c r="B189" s="195"/>
      <c r="C189" s="196"/>
      <c r="D189" s="197" t="s">
        <v>73</v>
      </c>
      <c r="E189" s="209" t="s">
        <v>271</v>
      </c>
      <c r="F189" s="209" t="s">
        <v>272</v>
      </c>
      <c r="G189" s="196"/>
      <c r="H189" s="196"/>
      <c r="I189" s="199"/>
      <c r="J189" s="210">
        <f>BK189</f>
        <v>0</v>
      </c>
      <c r="K189" s="196"/>
      <c r="L189" s="201"/>
      <c r="M189" s="202"/>
      <c r="N189" s="203"/>
      <c r="O189" s="203"/>
      <c r="P189" s="204">
        <f>P190</f>
        <v>0</v>
      </c>
      <c r="Q189" s="203"/>
      <c r="R189" s="204">
        <f>R190</f>
        <v>0</v>
      </c>
      <c r="S189" s="203"/>
      <c r="T189" s="205">
        <f>T190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6" t="s">
        <v>79</v>
      </c>
      <c r="AT189" s="207" t="s">
        <v>73</v>
      </c>
      <c r="AU189" s="207" t="s">
        <v>79</v>
      </c>
      <c r="AY189" s="206" t="s">
        <v>114</v>
      </c>
      <c r="BK189" s="208">
        <f>BK190</f>
        <v>0</v>
      </c>
    </row>
    <row r="190" s="2" customFormat="1" ht="24.15" customHeight="1">
      <c r="A190" s="37"/>
      <c r="B190" s="38"/>
      <c r="C190" s="211" t="s">
        <v>273</v>
      </c>
      <c r="D190" s="211" t="s">
        <v>116</v>
      </c>
      <c r="E190" s="212" t="s">
        <v>274</v>
      </c>
      <c r="F190" s="213" t="s">
        <v>275</v>
      </c>
      <c r="G190" s="214" t="s">
        <v>149</v>
      </c>
      <c r="H190" s="215">
        <v>165.39599999999999</v>
      </c>
      <c r="I190" s="216"/>
      <c r="J190" s="217">
        <f>ROUND(I190*H190,2)</f>
        <v>0</v>
      </c>
      <c r="K190" s="218"/>
      <c r="L190" s="43"/>
      <c r="M190" s="219" t="s">
        <v>1</v>
      </c>
      <c r="N190" s="220" t="s">
        <v>39</v>
      </c>
      <c r="O190" s="90"/>
      <c r="P190" s="221">
        <f>O190*H190</f>
        <v>0</v>
      </c>
      <c r="Q190" s="221">
        <v>0</v>
      </c>
      <c r="R190" s="221">
        <f>Q190*H190</f>
        <v>0</v>
      </c>
      <c r="S190" s="221">
        <v>0</v>
      </c>
      <c r="T190" s="22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3" t="s">
        <v>120</v>
      </c>
      <c r="AT190" s="223" t="s">
        <v>116</v>
      </c>
      <c r="AU190" s="223" t="s">
        <v>81</v>
      </c>
      <c r="AY190" s="16" t="s">
        <v>114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6" t="s">
        <v>79</v>
      </c>
      <c r="BK190" s="224">
        <f>ROUND(I190*H190,2)</f>
        <v>0</v>
      </c>
      <c r="BL190" s="16" t="s">
        <v>120</v>
      </c>
      <c r="BM190" s="223" t="s">
        <v>276</v>
      </c>
    </row>
    <row r="191" s="12" customFormat="1" ht="25.92" customHeight="1">
      <c r="A191" s="12"/>
      <c r="B191" s="195"/>
      <c r="C191" s="196"/>
      <c r="D191" s="197" t="s">
        <v>73</v>
      </c>
      <c r="E191" s="198" t="s">
        <v>277</v>
      </c>
      <c r="F191" s="198" t="s">
        <v>278</v>
      </c>
      <c r="G191" s="196"/>
      <c r="H191" s="196"/>
      <c r="I191" s="199"/>
      <c r="J191" s="200">
        <f>BK191</f>
        <v>0</v>
      </c>
      <c r="K191" s="196"/>
      <c r="L191" s="201"/>
      <c r="M191" s="202"/>
      <c r="N191" s="203"/>
      <c r="O191" s="203"/>
      <c r="P191" s="204">
        <f>P192+P194</f>
        <v>0</v>
      </c>
      <c r="Q191" s="203"/>
      <c r="R191" s="204">
        <f>R192+R194</f>
        <v>0</v>
      </c>
      <c r="S191" s="203"/>
      <c r="T191" s="205">
        <f>T192+T194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6" t="s">
        <v>141</v>
      </c>
      <c r="AT191" s="207" t="s">
        <v>73</v>
      </c>
      <c r="AU191" s="207" t="s">
        <v>74</v>
      </c>
      <c r="AY191" s="206" t="s">
        <v>114</v>
      </c>
      <c r="BK191" s="208">
        <f>BK192+BK194</f>
        <v>0</v>
      </c>
    </row>
    <row r="192" s="12" customFormat="1" ht="22.8" customHeight="1">
      <c r="A192" s="12"/>
      <c r="B192" s="195"/>
      <c r="C192" s="196"/>
      <c r="D192" s="197" t="s">
        <v>73</v>
      </c>
      <c r="E192" s="209" t="s">
        <v>279</v>
      </c>
      <c r="F192" s="209" t="s">
        <v>280</v>
      </c>
      <c r="G192" s="196"/>
      <c r="H192" s="196"/>
      <c r="I192" s="199"/>
      <c r="J192" s="210">
        <f>BK192</f>
        <v>0</v>
      </c>
      <c r="K192" s="196"/>
      <c r="L192" s="201"/>
      <c r="M192" s="202"/>
      <c r="N192" s="203"/>
      <c r="O192" s="203"/>
      <c r="P192" s="204">
        <f>P193</f>
        <v>0</v>
      </c>
      <c r="Q192" s="203"/>
      <c r="R192" s="204">
        <f>R193</f>
        <v>0</v>
      </c>
      <c r="S192" s="203"/>
      <c r="T192" s="205">
        <f>T193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6" t="s">
        <v>141</v>
      </c>
      <c r="AT192" s="207" t="s">
        <v>73</v>
      </c>
      <c r="AU192" s="207" t="s">
        <v>79</v>
      </c>
      <c r="AY192" s="206" t="s">
        <v>114</v>
      </c>
      <c r="BK192" s="208">
        <f>BK193</f>
        <v>0</v>
      </c>
    </row>
    <row r="193" s="2" customFormat="1" ht="16.5" customHeight="1">
      <c r="A193" s="37"/>
      <c r="B193" s="38"/>
      <c r="C193" s="211" t="s">
        <v>281</v>
      </c>
      <c r="D193" s="211" t="s">
        <v>116</v>
      </c>
      <c r="E193" s="212" t="s">
        <v>282</v>
      </c>
      <c r="F193" s="213" t="s">
        <v>280</v>
      </c>
      <c r="G193" s="214" t="s">
        <v>283</v>
      </c>
      <c r="H193" s="215">
        <v>1</v>
      </c>
      <c r="I193" s="216"/>
      <c r="J193" s="217">
        <f>ROUND(I193*H193,2)</f>
        <v>0</v>
      </c>
      <c r="K193" s="218"/>
      <c r="L193" s="43"/>
      <c r="M193" s="219" t="s">
        <v>1</v>
      </c>
      <c r="N193" s="220" t="s">
        <v>39</v>
      </c>
      <c r="O193" s="90"/>
      <c r="P193" s="221">
        <f>O193*H193</f>
        <v>0</v>
      </c>
      <c r="Q193" s="221">
        <v>0</v>
      </c>
      <c r="R193" s="221">
        <f>Q193*H193</f>
        <v>0</v>
      </c>
      <c r="S193" s="221">
        <v>0</v>
      </c>
      <c r="T193" s="222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3" t="s">
        <v>284</v>
      </c>
      <c r="AT193" s="223" t="s">
        <v>116</v>
      </c>
      <c r="AU193" s="223" t="s">
        <v>81</v>
      </c>
      <c r="AY193" s="16" t="s">
        <v>114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6" t="s">
        <v>79</v>
      </c>
      <c r="BK193" s="224">
        <f>ROUND(I193*H193,2)</f>
        <v>0</v>
      </c>
      <c r="BL193" s="16" t="s">
        <v>284</v>
      </c>
      <c r="BM193" s="223" t="s">
        <v>285</v>
      </c>
    </row>
    <row r="194" s="12" customFormat="1" ht="22.8" customHeight="1">
      <c r="A194" s="12"/>
      <c r="B194" s="195"/>
      <c r="C194" s="196"/>
      <c r="D194" s="197" t="s">
        <v>73</v>
      </c>
      <c r="E194" s="209" t="s">
        <v>286</v>
      </c>
      <c r="F194" s="209" t="s">
        <v>287</v>
      </c>
      <c r="G194" s="196"/>
      <c r="H194" s="196"/>
      <c r="I194" s="199"/>
      <c r="J194" s="210">
        <f>BK194</f>
        <v>0</v>
      </c>
      <c r="K194" s="196"/>
      <c r="L194" s="201"/>
      <c r="M194" s="202"/>
      <c r="N194" s="203"/>
      <c r="O194" s="203"/>
      <c r="P194" s="204">
        <f>P195</f>
        <v>0</v>
      </c>
      <c r="Q194" s="203"/>
      <c r="R194" s="204">
        <f>R195</f>
        <v>0</v>
      </c>
      <c r="S194" s="203"/>
      <c r="T194" s="205">
        <f>T195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6" t="s">
        <v>141</v>
      </c>
      <c r="AT194" s="207" t="s">
        <v>73</v>
      </c>
      <c r="AU194" s="207" t="s">
        <v>79</v>
      </c>
      <c r="AY194" s="206" t="s">
        <v>114</v>
      </c>
      <c r="BK194" s="208">
        <f>BK195</f>
        <v>0</v>
      </c>
    </row>
    <row r="195" s="2" customFormat="1" ht="16.5" customHeight="1">
      <c r="A195" s="37"/>
      <c r="B195" s="38"/>
      <c r="C195" s="211" t="s">
        <v>288</v>
      </c>
      <c r="D195" s="211" t="s">
        <v>116</v>
      </c>
      <c r="E195" s="212" t="s">
        <v>289</v>
      </c>
      <c r="F195" s="213" t="s">
        <v>290</v>
      </c>
      <c r="G195" s="214" t="s">
        <v>283</v>
      </c>
      <c r="H195" s="215">
        <v>1</v>
      </c>
      <c r="I195" s="216"/>
      <c r="J195" s="217">
        <f>ROUND(I195*H195,2)</f>
        <v>0</v>
      </c>
      <c r="K195" s="218"/>
      <c r="L195" s="43"/>
      <c r="M195" s="259" t="s">
        <v>1</v>
      </c>
      <c r="N195" s="260" t="s">
        <v>39</v>
      </c>
      <c r="O195" s="261"/>
      <c r="P195" s="262">
        <f>O195*H195</f>
        <v>0</v>
      </c>
      <c r="Q195" s="262">
        <v>0</v>
      </c>
      <c r="R195" s="262">
        <f>Q195*H195</f>
        <v>0</v>
      </c>
      <c r="S195" s="262">
        <v>0</v>
      </c>
      <c r="T195" s="26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3" t="s">
        <v>284</v>
      </c>
      <c r="AT195" s="223" t="s">
        <v>116</v>
      </c>
      <c r="AU195" s="223" t="s">
        <v>81</v>
      </c>
      <c r="AY195" s="16" t="s">
        <v>114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6" t="s">
        <v>79</v>
      </c>
      <c r="BK195" s="224">
        <f>ROUND(I195*H195,2)</f>
        <v>0</v>
      </c>
      <c r="BL195" s="16" t="s">
        <v>284</v>
      </c>
      <c r="BM195" s="223" t="s">
        <v>291</v>
      </c>
    </row>
    <row r="196" s="2" customFormat="1" ht="6.96" customHeight="1">
      <c r="A196" s="37"/>
      <c r="B196" s="65"/>
      <c r="C196" s="66"/>
      <c r="D196" s="66"/>
      <c r="E196" s="66"/>
      <c r="F196" s="66"/>
      <c r="G196" s="66"/>
      <c r="H196" s="66"/>
      <c r="I196" s="66"/>
      <c r="J196" s="66"/>
      <c r="K196" s="66"/>
      <c r="L196" s="43"/>
      <c r="M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</row>
  </sheetData>
  <sheetProtection sheet="1" autoFilter="0" formatColumns="0" formatRows="0" objects="1" scenarios="1" spinCount="100000" saltValue="cxNjo81a6ECt5vahOU4ji8scsAO9oLcSeRO/78hhTRHLIPHgPNV4n1xA37QWabcHShB6SrQwylOKYgPAKgYdXQ==" hashValue="MfvGrPwVj44ZVGCvBIDOo7SaCzRLMssdLu0gAKap4Azd/J/k8lxtv6uh91FXpTd3mSQta3QUSaggX/Gp8rk3fA==" algorithmName="SHA-512" password="CC35"/>
  <autoFilter ref="C122:K195"/>
  <mergeCells count="6">
    <mergeCell ref="E7:H7"/>
    <mergeCell ref="E16:H16"/>
    <mergeCell ref="E25:H25"/>
    <mergeCell ref="E85:H85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LAPTOP-525MKNK0\Jirka</dc:creator>
  <cp:lastModifiedBy>LAPTOP-525MKNK0\Jirka</cp:lastModifiedBy>
  <dcterms:created xsi:type="dcterms:W3CDTF">2025-11-11T17:45:52Z</dcterms:created>
  <dcterms:modified xsi:type="dcterms:W3CDTF">2025-11-11T17:45:54Z</dcterms:modified>
</cp:coreProperties>
</file>