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EXPORT\"/>
    </mc:Choice>
  </mc:AlternateContent>
  <bookViews>
    <workbookView xWindow="0" yWindow="0" windowWidth="0" windowHeight="0"/>
  </bookViews>
  <sheets>
    <sheet name="Rekapitulace stavby" sheetId="1" r:id="rId1"/>
    <sheet name="SO 101 - Společný prostor..." sheetId="2" r:id="rId2"/>
    <sheet name="SO 401 - Stranová přeložk..." sheetId="3" r:id="rId3"/>
    <sheet name="SO 801 - Vegetační úpravy" sheetId="4" r:id="rId4"/>
    <sheet name="VRN.1 - Vedlejší rozpočto..." sheetId="5" r:id="rId5"/>
    <sheet name="VRN.2 - Vedlejší rozpočto..." sheetId="6" r:id="rId6"/>
    <sheet name="Pokyny pro vyplnění" sheetId="7" r:id="rId7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'SO 101 - Společný prostor...'!$C$91:$K$343</definedName>
    <definedName name="_xlnm.Print_Area" localSheetId="1">'SO 101 - Společný prostor...'!$C$4:$J$41,'SO 101 - Společný prostor...'!$C$47:$J$71,'SO 101 - Společný prostor...'!$C$77:$K$343</definedName>
    <definedName name="_xlnm.Print_Titles" localSheetId="1">'SO 101 - Společný prostor...'!$91:$91</definedName>
    <definedName name="_xlnm._FilterDatabase" localSheetId="2" hidden="1">'SO 401 - Stranová přeložk...'!$C$86:$K$92</definedName>
    <definedName name="_xlnm.Print_Area" localSheetId="2">'SO 401 - Stranová přeložk...'!$C$4:$J$41,'SO 401 - Stranová přeložk...'!$C$47:$J$66,'SO 401 - Stranová přeložk...'!$C$72:$K$92</definedName>
    <definedName name="_xlnm.Print_Titles" localSheetId="2">'SO 401 - Stranová přeložk...'!$86:$86</definedName>
    <definedName name="_xlnm._FilterDatabase" localSheetId="3" hidden="1">'SO 801 - Vegetační úpravy'!$C$87:$K$128</definedName>
    <definedName name="_xlnm.Print_Area" localSheetId="3">'SO 801 - Vegetační úpravy'!$C$4:$J$41,'SO 801 - Vegetační úpravy'!$C$47:$J$67,'SO 801 - Vegetační úpravy'!$C$73:$K$128</definedName>
    <definedName name="_xlnm.Print_Titles" localSheetId="3">'SO 801 - Vegetační úpravy'!$87:$87</definedName>
    <definedName name="_xlnm._FilterDatabase" localSheetId="4" hidden="1">'VRN.1 - Vedlejší rozpočto...'!$C$86:$K$97</definedName>
    <definedName name="_xlnm.Print_Area" localSheetId="4">'VRN.1 - Vedlejší rozpočto...'!$C$4:$J$41,'VRN.1 - Vedlejší rozpočto...'!$C$47:$J$66,'VRN.1 - Vedlejší rozpočto...'!$C$72:$K$97</definedName>
    <definedName name="_xlnm.Print_Titles" localSheetId="4">'VRN.1 - Vedlejší rozpočto...'!$86:$86</definedName>
    <definedName name="_xlnm._FilterDatabase" localSheetId="5" hidden="1">'VRN.2 - Vedlejší rozpočto...'!$C$86:$K$97</definedName>
    <definedName name="_xlnm.Print_Area" localSheetId="5">'VRN.2 - Vedlejší rozpočto...'!$C$4:$J$41,'VRN.2 - Vedlejší rozpočto...'!$C$47:$J$66,'VRN.2 - Vedlejší rozpočto...'!$C$72:$K$97</definedName>
    <definedName name="_xlnm.Print_Titles" localSheetId="5">'VRN.2 - Vedlejší rozpočto...'!$86:$86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T95"/>
  <c r="J39"/>
  <c r="J38"/>
  <c i="1" r="AY63"/>
  <c i="6" r="J37"/>
  <c i="1" r="AX63"/>
  <c i="6" r="BI96"/>
  <c r="BH96"/>
  <c r="BG96"/>
  <c r="BF96"/>
  <c r="T96"/>
  <c r="R96"/>
  <c r="R95"/>
  <c r="P96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F83"/>
  <c r="F81"/>
  <c r="E79"/>
  <c r="J58"/>
  <c r="F58"/>
  <c r="F56"/>
  <c r="E54"/>
  <c r="J26"/>
  <c r="E26"/>
  <c r="J84"/>
  <c r="J25"/>
  <c r="J20"/>
  <c r="E20"/>
  <c r="F84"/>
  <c r="J19"/>
  <c r="J14"/>
  <c r="J81"/>
  <c r="E7"/>
  <c r="E75"/>
  <c i="5" r="J39"/>
  <c r="J38"/>
  <c i="1" r="AY62"/>
  <c i="5" r="J37"/>
  <c i="1" r="AX62"/>
  <c i="5"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T88"/>
  <c r="R89"/>
  <c r="R88"/>
  <c r="P89"/>
  <c r="P88"/>
  <c r="J83"/>
  <c r="F83"/>
  <c r="F81"/>
  <c r="E79"/>
  <c r="J58"/>
  <c r="F58"/>
  <c r="F56"/>
  <c r="E54"/>
  <c r="J26"/>
  <c r="E26"/>
  <c r="J84"/>
  <c r="J25"/>
  <c r="J20"/>
  <c r="E20"/>
  <c r="F84"/>
  <c r="J19"/>
  <c r="J14"/>
  <c r="J56"/>
  <c r="E7"/>
  <c r="E75"/>
  <c i="4" r="J39"/>
  <c r="J38"/>
  <c i="1" r="AY60"/>
  <c i="4" r="J37"/>
  <c i="1" r="AX60"/>
  <c i="4" r="BI126"/>
  <c r="BH126"/>
  <c r="BG126"/>
  <c r="BF126"/>
  <c r="T126"/>
  <c r="T125"/>
  <c r="R126"/>
  <c r="R125"/>
  <c r="P126"/>
  <c r="P125"/>
  <c r="BI122"/>
  <c r="BH122"/>
  <c r="BG122"/>
  <c r="BF122"/>
  <c r="T122"/>
  <c r="R122"/>
  <c r="P122"/>
  <c r="BI118"/>
  <c r="BH118"/>
  <c r="BG118"/>
  <c r="BF118"/>
  <c r="T118"/>
  <c r="R118"/>
  <c r="P118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4"/>
  <c r="F84"/>
  <c r="F82"/>
  <c r="E80"/>
  <c r="J58"/>
  <c r="F58"/>
  <c r="F56"/>
  <c r="E54"/>
  <c r="J26"/>
  <c r="E26"/>
  <c r="J85"/>
  <c r="J25"/>
  <c r="J20"/>
  <c r="E20"/>
  <c r="F59"/>
  <c r="J19"/>
  <c r="J14"/>
  <c r="J82"/>
  <c r="E7"/>
  <c r="E76"/>
  <c i="3" r="J39"/>
  <c r="J38"/>
  <c i="1" r="AY58"/>
  <c i="3" r="J37"/>
  <c i="1" r="AX58"/>
  <c i="3" r="BI90"/>
  <c r="BH90"/>
  <c r="BG90"/>
  <c r="BF90"/>
  <c r="T90"/>
  <c r="T89"/>
  <c r="T88"/>
  <c r="T87"/>
  <c r="R90"/>
  <c r="R89"/>
  <c r="R88"/>
  <c r="R87"/>
  <c r="P90"/>
  <c r="P89"/>
  <c r="P88"/>
  <c r="P87"/>
  <c i="1" r="AU58"/>
  <c i="3" r="J83"/>
  <c r="F83"/>
  <c r="F81"/>
  <c r="E79"/>
  <c r="J58"/>
  <c r="F58"/>
  <c r="F56"/>
  <c r="E54"/>
  <c r="J26"/>
  <c r="E26"/>
  <c r="J84"/>
  <c r="J25"/>
  <c r="J20"/>
  <c r="E20"/>
  <c r="F84"/>
  <c r="J19"/>
  <c r="J14"/>
  <c r="J81"/>
  <c r="E7"/>
  <c r="E75"/>
  <c i="2" r="J39"/>
  <c r="J38"/>
  <c i="1" r="AY56"/>
  <c i="2" r="J37"/>
  <c i="1" r="AX56"/>
  <c i="2" r="BI341"/>
  <c r="BH341"/>
  <c r="BG341"/>
  <c r="BF341"/>
  <c r="T341"/>
  <c r="T340"/>
  <c r="R341"/>
  <c r="R340"/>
  <c r="P341"/>
  <c r="P340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18"/>
  <c r="BH318"/>
  <c r="BG318"/>
  <c r="BF318"/>
  <c r="T318"/>
  <c r="R318"/>
  <c r="P318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7"/>
  <c r="BH277"/>
  <c r="BG277"/>
  <c r="BF277"/>
  <c r="T277"/>
  <c r="R277"/>
  <c r="P277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0"/>
  <c r="BH260"/>
  <c r="BG260"/>
  <c r="BF260"/>
  <c r="T260"/>
  <c r="R260"/>
  <c r="P260"/>
  <c r="BI255"/>
  <c r="BH255"/>
  <c r="BG255"/>
  <c r="BF255"/>
  <c r="T255"/>
  <c r="R255"/>
  <c r="P255"/>
  <c r="BI251"/>
  <c r="BH251"/>
  <c r="BG251"/>
  <c r="BF251"/>
  <c r="T251"/>
  <c r="R251"/>
  <c r="P251"/>
  <c r="BI246"/>
  <c r="BH246"/>
  <c r="BG246"/>
  <c r="BF246"/>
  <c r="T246"/>
  <c r="R246"/>
  <c r="P246"/>
  <c r="BI242"/>
  <c r="BH242"/>
  <c r="BG242"/>
  <c r="BF242"/>
  <c r="T242"/>
  <c r="R242"/>
  <c r="P242"/>
  <c r="BI239"/>
  <c r="BH239"/>
  <c r="BG239"/>
  <c r="BF239"/>
  <c r="T239"/>
  <c r="R239"/>
  <c r="P239"/>
  <c r="BI233"/>
  <c r="BH233"/>
  <c r="BG233"/>
  <c r="BF233"/>
  <c r="T233"/>
  <c r="R233"/>
  <c r="P233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09"/>
  <c r="BH209"/>
  <c r="BG209"/>
  <c r="BF209"/>
  <c r="T209"/>
  <c r="R209"/>
  <c r="P209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J88"/>
  <c r="F88"/>
  <c r="F86"/>
  <c r="E84"/>
  <c r="J58"/>
  <c r="F58"/>
  <c r="F56"/>
  <c r="E54"/>
  <c r="J26"/>
  <c r="E26"/>
  <c r="J89"/>
  <c r="J25"/>
  <c r="J20"/>
  <c r="E20"/>
  <c r="F89"/>
  <c r="J19"/>
  <c r="J14"/>
  <c r="J56"/>
  <c r="E7"/>
  <c r="E50"/>
  <c i="1" r="L50"/>
  <c r="AM50"/>
  <c r="AM49"/>
  <c r="L49"/>
  <c r="AM47"/>
  <c r="L47"/>
  <c r="L45"/>
  <c r="L44"/>
  <c i="2" r="BK298"/>
  <c r="J306"/>
  <c i="4" r="J107"/>
  <c i="2" r="BK271"/>
  <c r="J287"/>
  <c r="BK268"/>
  <c r="J266"/>
  <c r="BK191"/>
  <c r="BK223"/>
  <c r="J103"/>
  <c r="BK103"/>
  <c i="4" r="BK103"/>
  <c i="2" r="BK341"/>
  <c r="BK130"/>
  <c i="3" r="J36"/>
  <c i="1" r="AW58"/>
  <c i="6" r="BK91"/>
  <c i="2" r="J162"/>
  <c r="BK99"/>
  <c r="J111"/>
  <c i="5" r="J89"/>
  <c i="4" r="BK107"/>
  <c i="5" r="J94"/>
  <c i="2" r="J264"/>
  <c r="BK95"/>
  <c r="J191"/>
  <c r="BK119"/>
  <c i="4" r="J103"/>
  <c i="2" r="BK203"/>
  <c r="BK107"/>
  <c i="4" r="J99"/>
  <c i="3" r="BK90"/>
  <c i="5" r="BK94"/>
  <c i="2" r="BK287"/>
  <c r="BK328"/>
  <c r="BK273"/>
  <c i="3" r="F39"/>
  <c i="1" r="BD58"/>
  <c r="BD57"/>
  <c i="2" r="BK280"/>
  <c r="BK306"/>
  <c r="J277"/>
  <c r="J246"/>
  <c r="J260"/>
  <c r="J107"/>
  <c r="J134"/>
  <c r="BK187"/>
  <c r="J171"/>
  <c i="4" r="BK126"/>
  <c i="5" r="BK92"/>
  <c i="2" r="BK183"/>
  <c r="J166"/>
  <c i="3" r="J90"/>
  <c i="5" r="J96"/>
  <c i="2" r="BK155"/>
  <c i="1" r="AU57"/>
  <c i="2" r="BK277"/>
  <c r="J195"/>
  <c r="J219"/>
  <c r="BK295"/>
  <c i="1" r="AS61"/>
  <c i="2" r="BK111"/>
  <c i="5" r="J92"/>
  <c i="2" r="BK195"/>
  <c r="J138"/>
  <c i="4" r="J118"/>
  <c i="1" r="AS57"/>
  <c i="2" r="J95"/>
  <c i="5" r="BK89"/>
  <c i="2" r="J302"/>
  <c r="BK308"/>
  <c r="J273"/>
  <c r="J268"/>
  <c r="BK239"/>
  <c r="J239"/>
  <c r="J119"/>
  <c i="1" r="AS59"/>
  <c i="2" r="J336"/>
  <c r="J130"/>
  <c r="J147"/>
  <c r="J142"/>
  <c i="3" r="F37"/>
  <c i="1" r="BB58"/>
  <c r="BB57"/>
  <c i="4" r="BK122"/>
  <c i="2" r="BK242"/>
  <c r="J155"/>
  <c r="BK209"/>
  <c i="4" r="BK91"/>
  <c r="BK115"/>
  <c i="6" r="J93"/>
  <c i="2" r="BK336"/>
  <c r="BK266"/>
  <c r="J295"/>
  <c r="J151"/>
  <c i="4" r="BK118"/>
  <c i="2" r="J328"/>
  <c r="J298"/>
  <c r="J242"/>
  <c r="BK246"/>
  <c r="BK151"/>
  <c r="BK138"/>
  <c r="J271"/>
  <c r="BK134"/>
  <c r="J227"/>
  <c r="BK199"/>
  <c i="4" r="J115"/>
  <c i="6" r="BK96"/>
  <c r="J89"/>
  <c i="2" r="BK302"/>
  <c r="BK231"/>
  <c r="J203"/>
  <c r="BK318"/>
  <c r="J209"/>
  <c r="BK313"/>
  <c r="J251"/>
  <c r="J310"/>
  <c r="J341"/>
  <c r="BK291"/>
  <c r="J255"/>
  <c r="BK227"/>
  <c r="BK178"/>
  <c r="J215"/>
  <c r="J223"/>
  <c i="4" r="J126"/>
  <c i="6" r="J96"/>
  <c i="2" r="J175"/>
  <c i="1" r="AS55"/>
  <c i="2" r="BK115"/>
  <c i="4" r="J122"/>
  <c r="BK95"/>
  <c i="2" r="J199"/>
  <c r="BK260"/>
  <c r="BK142"/>
  <c i="4" r="BK111"/>
  <c i="2" r="J231"/>
  <c r="J308"/>
  <c r="J99"/>
  <c r="BK284"/>
  <c r="J318"/>
  <c i="4" r="J95"/>
  <c i="2" r="J291"/>
  <c r="BK147"/>
  <c r="J284"/>
  <c r="BK215"/>
  <c r="BK251"/>
  <c r="J233"/>
  <c r="BK233"/>
  <c r="J159"/>
  <c r="BK159"/>
  <c r="BK219"/>
  <c r="J183"/>
  <c r="J178"/>
  <c i="4" r="J111"/>
  <c i="2" r="BK175"/>
  <c i="4" r="BK99"/>
  <c i="2" r="BK166"/>
  <c r="BK332"/>
  <c i="6" r="J91"/>
  <c i="2" r="BK310"/>
  <c i="6" r="BK89"/>
  <c r="BK93"/>
  <c i="2" r="J332"/>
  <c i="5" r="BK96"/>
  <c i="2" r="J187"/>
  <c r="J280"/>
  <c r="BK264"/>
  <c r="BK255"/>
  <c r="BK171"/>
  <c i="3" r="F38"/>
  <c i="1" r="BC58"/>
  <c r="BC57"/>
  <c i="2" r="J313"/>
  <c i="4" r="J91"/>
  <c i="2" r="BK162"/>
  <c r="J115"/>
  <c l="1" r="R94"/>
  <c r="BK170"/>
  <c r="J170"/>
  <c r="J66"/>
  <c r="T170"/>
  <c r="BK250"/>
  <c r="J250"/>
  <c r="J68"/>
  <c r="BK317"/>
  <c r="J317"/>
  <c r="J69"/>
  <c i="5" r="T91"/>
  <c r="T87"/>
  <c i="2" r="BK94"/>
  <c r="J94"/>
  <c r="J65"/>
  <c r="P182"/>
  <c r="R250"/>
  <c r="T317"/>
  <c i="4" r="BK90"/>
  <c r="J90"/>
  <c r="J65"/>
  <c i="5" r="R91"/>
  <c r="R87"/>
  <c i="2" r="BK182"/>
  <c r="J182"/>
  <c r="J67"/>
  <c r="P250"/>
  <c r="P317"/>
  <c i="4" r="T90"/>
  <c r="T89"/>
  <c r="T88"/>
  <c i="5" r="BK91"/>
  <c r="J91"/>
  <c r="J65"/>
  <c i="2" r="P94"/>
  <c r="R182"/>
  <c r="T250"/>
  <c i="4" r="P90"/>
  <c r="P89"/>
  <c r="P88"/>
  <c i="1" r="AU60"/>
  <c i="5" r="P91"/>
  <c r="P87"/>
  <c i="1" r="AU62"/>
  <c i="6" r="BK88"/>
  <c r="J88"/>
  <c r="J64"/>
  <c r="P88"/>
  <c r="P87"/>
  <c i="1" r="AU63"/>
  <c i="6" r="R88"/>
  <c r="R87"/>
  <c r="T88"/>
  <c r="T87"/>
  <c i="2" r="T94"/>
  <c r="P170"/>
  <c r="R170"/>
  <c r="T182"/>
  <c r="R317"/>
  <c i="4" r="R90"/>
  <c r="R89"/>
  <c r="R88"/>
  <c r="BK125"/>
  <c r="J125"/>
  <c r="J66"/>
  <c i="3" r="BK89"/>
  <c r="J89"/>
  <c r="J65"/>
  <c i="2" r="BK340"/>
  <c r="J340"/>
  <c r="J70"/>
  <c i="5" r="BK88"/>
  <c r="J88"/>
  <c r="J64"/>
  <c i="6" r="BK95"/>
  <c r="J95"/>
  <c r="J65"/>
  <c r="F59"/>
  <c r="BE93"/>
  <c r="J59"/>
  <c r="BE96"/>
  <c r="E50"/>
  <c r="J56"/>
  <c r="BE89"/>
  <c r="BE91"/>
  <c i="5" r="BE92"/>
  <c i="4" r="BK89"/>
  <c r="J89"/>
  <c r="J64"/>
  <c i="5" r="J59"/>
  <c r="J81"/>
  <c r="F59"/>
  <c r="BE94"/>
  <c r="E50"/>
  <c r="BE89"/>
  <c r="BE96"/>
  <c i="4" r="E50"/>
  <c r="J56"/>
  <c r="J59"/>
  <c r="F85"/>
  <c r="BE95"/>
  <c r="BE107"/>
  <c r="BE115"/>
  <c r="BE91"/>
  <c r="BE99"/>
  <c r="BE103"/>
  <c r="BE111"/>
  <c r="BE118"/>
  <c r="BE122"/>
  <c r="BE126"/>
  <c i="2" r="BK93"/>
  <c r="BK92"/>
  <c r="J92"/>
  <c r="J63"/>
  <c i="3" r="E50"/>
  <c r="F59"/>
  <c r="J56"/>
  <c r="J59"/>
  <c r="BE90"/>
  <c i="2" r="J59"/>
  <c r="BE162"/>
  <c r="BE166"/>
  <c r="J86"/>
  <c r="BE130"/>
  <c r="BE138"/>
  <c r="BE147"/>
  <c r="BE151"/>
  <c r="BE178"/>
  <c r="BE191"/>
  <c r="BE209"/>
  <c r="BE231"/>
  <c r="E80"/>
  <c r="BE95"/>
  <c r="BE119"/>
  <c r="BE134"/>
  <c r="BE142"/>
  <c r="BE215"/>
  <c r="BE242"/>
  <c r="F59"/>
  <c r="BE111"/>
  <c r="BE199"/>
  <c r="BE203"/>
  <c r="BE271"/>
  <c r="BE223"/>
  <c r="BE227"/>
  <c r="BE239"/>
  <c r="BE255"/>
  <c r="BE264"/>
  <c r="BE266"/>
  <c r="BE273"/>
  <c r="BE280"/>
  <c r="BE287"/>
  <c r="BE291"/>
  <c r="BE298"/>
  <c r="BE308"/>
  <c r="BE310"/>
  <c r="BE318"/>
  <c r="BE328"/>
  <c r="BE332"/>
  <c r="BE341"/>
  <c r="BE99"/>
  <c r="BE103"/>
  <c r="BE107"/>
  <c r="BE115"/>
  <c r="BE155"/>
  <c r="BE159"/>
  <c r="BE171"/>
  <c r="BE175"/>
  <c r="BE183"/>
  <c r="BE187"/>
  <c r="BE195"/>
  <c r="BE219"/>
  <c r="BE233"/>
  <c r="BE246"/>
  <c r="BE251"/>
  <c r="BE260"/>
  <c r="BE268"/>
  <c r="BE277"/>
  <c r="BE284"/>
  <c r="BE295"/>
  <c r="BE302"/>
  <c r="BE306"/>
  <c r="BE313"/>
  <c r="BE336"/>
  <c i="6" r="F37"/>
  <c i="1" r="BB63"/>
  <c i="2" r="F39"/>
  <c i="1" r="BD56"/>
  <c r="BD55"/>
  <c i="4" r="F39"/>
  <c i="1" r="BD60"/>
  <c r="BD59"/>
  <c i="5" r="F38"/>
  <c i="1" r="BC62"/>
  <c r="AY57"/>
  <c i="4" r="F38"/>
  <c i="1" r="BC60"/>
  <c r="BC59"/>
  <c r="AY59"/>
  <c i="2" r="J36"/>
  <c i="1" r="AW56"/>
  <c r="AS54"/>
  <c r="AU59"/>
  <c i="2" r="F37"/>
  <c i="1" r="BB56"/>
  <c r="BB55"/>
  <c r="AX55"/>
  <c i="5" r="F36"/>
  <c i="1" r="BA62"/>
  <c i="5" r="F37"/>
  <c i="1" r="BB62"/>
  <c i="5" r="F39"/>
  <c i="1" r="BD62"/>
  <c i="6" r="J36"/>
  <c i="1" r="AW63"/>
  <c i="4" r="J36"/>
  <c i="1" r="AW60"/>
  <c i="6" r="F39"/>
  <c i="1" r="BD63"/>
  <c i="3" r="F36"/>
  <c i="1" r="BA58"/>
  <c r="BA57"/>
  <c r="AW57"/>
  <c i="4" r="F36"/>
  <c i="1" r="BA60"/>
  <c r="BA59"/>
  <c r="AW59"/>
  <c i="2" r="F36"/>
  <c i="1" r="BA56"/>
  <c r="BA55"/>
  <c r="AW55"/>
  <c i="2" r="F38"/>
  <c i="1" r="BC56"/>
  <c r="BC55"/>
  <c i="4" r="F37"/>
  <c i="1" r="BB60"/>
  <c r="BB59"/>
  <c r="AX59"/>
  <c i="5" r="J36"/>
  <c i="1" r="AW62"/>
  <c r="AX57"/>
  <c i="6" r="F36"/>
  <c i="1" r="BA63"/>
  <c i="6" r="F38"/>
  <c i="1" r="BC63"/>
  <c i="3" r="F35"/>
  <c i="1" r="AZ58"/>
  <c r="AZ57"/>
  <c r="AV57"/>
  <c i="2" l="1" r="R93"/>
  <c r="R92"/>
  <c r="T93"/>
  <c r="T92"/>
  <c r="P93"/>
  <c r="P92"/>
  <c i="1" r="AU56"/>
  <c i="5" r="BK87"/>
  <c r="J87"/>
  <c i="6" r="BK87"/>
  <c r="J87"/>
  <c r="J63"/>
  <c i="3" r="BK88"/>
  <c r="J88"/>
  <c r="J64"/>
  <c i="4" r="BK88"/>
  <c r="J88"/>
  <c i="2" r="J93"/>
  <c r="J64"/>
  <c i="1" r="AU61"/>
  <c i="2" r="F35"/>
  <c i="1" r="AZ56"/>
  <c r="AZ55"/>
  <c i="6" r="F35"/>
  <c i="1" r="AZ63"/>
  <c i="2" r="J32"/>
  <c i="1" r="AG56"/>
  <c r="AG55"/>
  <c i="4" r="J35"/>
  <c i="1" r="AV60"/>
  <c r="AT60"/>
  <c r="BB61"/>
  <c r="AX61"/>
  <c i="5" r="J32"/>
  <c i="1" r="AG62"/>
  <c r="AY55"/>
  <c i="4" r="F35"/>
  <c i="1" r="AZ60"/>
  <c r="AZ59"/>
  <c r="AV59"/>
  <c r="AT59"/>
  <c i="5" r="F35"/>
  <c i="1" r="AZ62"/>
  <c r="BD61"/>
  <c i="4" r="J32"/>
  <c i="1" r="AG60"/>
  <c r="AG59"/>
  <c i="5" r="J35"/>
  <c i="1" r="AV62"/>
  <c r="AT62"/>
  <c r="AN62"/>
  <c i="6" r="J35"/>
  <c i="1" r="AV63"/>
  <c r="AT63"/>
  <c r="BA61"/>
  <c r="AW61"/>
  <c r="AT57"/>
  <c r="BC61"/>
  <c r="AY61"/>
  <c i="2" r="J35"/>
  <c i="1" r="AV56"/>
  <c r="AT56"/>
  <c i="3" r="J35"/>
  <c i="1" r="AV58"/>
  <c r="AT58"/>
  <c r="AU55"/>
  <c i="5" l="1" r="J63"/>
  <c i="3" r="BK87"/>
  <c r="J87"/>
  <c r="J63"/>
  <c i="1" r="AN59"/>
  <c r="AN60"/>
  <c i="4" r="J63"/>
  <c i="5" r="J41"/>
  <c i="4" r="J41"/>
  <c i="1" r="AN56"/>
  <c i="2" r="J41"/>
  <c i="6" r="J32"/>
  <c i="1" r="AG63"/>
  <c r="AG61"/>
  <c r="AZ61"/>
  <c r="AV61"/>
  <c r="AT61"/>
  <c r="AN61"/>
  <c r="AV55"/>
  <c r="AT55"/>
  <c r="BA54"/>
  <c r="W30"/>
  <c r="AU54"/>
  <c r="BD54"/>
  <c r="W33"/>
  <c r="BC54"/>
  <c r="AY54"/>
  <c r="BB54"/>
  <c r="W31"/>
  <c i="6" l="1" r="J41"/>
  <c i="1" r="AN55"/>
  <c r="AN63"/>
  <c i="3" r="J32"/>
  <c i="1" r="AG58"/>
  <c r="AG57"/>
  <c r="AN57"/>
  <c r="AX54"/>
  <c r="W32"/>
  <c r="AW54"/>
  <c r="AK30"/>
  <c r="AZ54"/>
  <c r="AV54"/>
  <c r="AK29"/>
  <c i="3" l="1" r="J41"/>
  <c i="1" r="AN58"/>
  <c r="W29"/>
  <c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<sst xmlns="http://schemas.openxmlformats.org/spreadsheetml/2006/main">
  <si>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</si>
  <si>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</si>
  <si>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</si>
  <si>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</si>
  <si>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</si>
  <si>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{f11a9c05-1a37-425a-b66e-b3cfbb4def3a}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</si>
  <si>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</si>
  <si>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</si>
  <si>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</si>
  <si>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</si>
  <si>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</si>
  <si>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</si>
  <si>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</si>
  <si>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</si>
  <si>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VD11523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</si>
  <si>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</si>
  <si>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</si>
  <si>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Projektová dokumentace na SO 01 Cyklostezka HC1</t>
  </si>
  <si>
    <t>KSO:</t>
  </si>
  <si>
    <t/>
  </si>
  <si>
    <t>CC-CZ:</t>
  </si>
  <si>
    <t>Místo:</t>
  </si>
  <si>
    <t xml:space="preserve"> </t>
  </si>
  <si>
    <t>Datum:</t>
  </si>
  <si>
    <t>15. 5. 2024</t>
  </si>
  <si>
    <t>Zadavatel:</t>
  </si>
  <si>
    <t>IČ:</t>
  </si>
  <si>
    <t>městys Velké Němčice</t>
  </si>
  <si>
    <t>DIČ:</t>
  </si>
  <si>
    <t>Uchazeč:</t>
  </si>
  <si>
    <t>Vyplň údaj</t>
  </si>
  <si>
    <t>Projektant:</t>
  </si>
  <si>
    <t>ViaDesigne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</si>
  <si>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</si>
  <si>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</si>
  <si>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</si>
  <si>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</si>
  <si>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</si>
  <si>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</si>
  <si>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</si>
  <si>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</si>
  <si>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</si>
  <si>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</si>
  <si>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</si>
  <si>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</si>
  <si>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</si>
  <si>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</si>
  <si>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</si>
  <si>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</si>
  <si>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</si>
  <si>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</si>
  <si>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</si>
  <si>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</si>
  <si>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</si>
  <si>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</si>
  <si>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</si>
  <si>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</si>
  <si>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</si>
  <si>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</si>
  <si>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</si>
  <si>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</si>
  <si>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</si>
  <si>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</si>
  <si>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</si>
  <si>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</si>
  <si>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</si>
  <si>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</si>
  <si>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</si>
  <si>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</si>
  <si>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</si>
  <si>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</si>
  <si>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</si>
  <si>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</si>
  <si>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</si>
  <si>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</si>
  <si>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101</t>
  </si>
  <si>
    <t>Společný prostor pro chodce a cyklisty</t>
  </si>
  <si>
    <t>STA</t>
  </si>
  <si>
    <t>1</t>
  </si>
  <si>
    <t>{301ff61c-fd32-4876-b707-d71180c07a6d}</t>
  </si>
  <si>
    <t>2</t>
  </si>
  <si>
    <t>/</t>
  </si>
  <si>
    <t>Soupis</t>
  </si>
  <si>
    <t>{7c5e077c-1e60-40e4-be21-9d0f10af70a9}</t>
  </si>
  <si>
    <t>SO 401</t>
  </si>
  <si>
    <t>Stranová přeložka Cetin</t>
  </si>
  <si>
    <t>{3bdcf3d1-8bf9-44ad-9df9-72dc8008cecc}</t>
  </si>
  <si>
    <t>{ca18994b-7986-4fdc-a517-475ceadb82ce}</t>
  </si>
  <si>
    <t>SO 801</t>
  </si>
  <si>
    <t>Vegetační úpravy</t>
  </si>
  <si>
    <t>{25a40376-505d-4872-842e-6bec5eb0a26c}</t>
  </si>
  <si>
    <t>{5b792435-2c49-4e2a-9dc2-8fe9dee15137}</t>
  </si>
  <si>
    <t>VRN</t>
  </si>
  <si>
    <t>Vedlejší rozpočtové náklady</t>
  </si>
  <si>
    <t>{f79d52c1-dbb5-49ce-a9d9-e881fd4f1e96}</t>
  </si>
  <si>
    <t>VRN.1</t>
  </si>
  <si>
    <t>Vedlejší rozpočtové náklady - uznatelné</t>
  </si>
  <si>
    <t>{4655e636-676e-45bc-b2fe-41b5a21d8bdd}</t>
  </si>
  <si>
    <t>VRN.2</t>
  </si>
  <si>
    <t>Vedlejší rozpočtové náklady - neuznatelné</t>
  </si>
  <si>
    <t>{46124de4-c2a0-472d-8434-9ab02bd3dcd1}</t>
  </si>
  <si>
    <t>KRYCÍ LIST SOUPISU PRACÍ</t>
  </si>
  <si>
    <t>Objekt:</t>
  </si>
  <si>
    <t>SO 101 - Společný prostor pro chodce a cyklisty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</si>
  <si>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</si>
  <si>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</si>
  <si>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</si>
  <si>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</si>
  <si>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</si>
  <si>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</si>
  <si>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</si>
  <si>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</si>
  <si>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</si>
  <si>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</si>
  <si>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</si>
  <si>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</si>
  <si>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</si>
  <si>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</si>
  <si>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</si>
  <si>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</si>
  <si>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</si>
  <si>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</si>
  <si>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</si>
  <si>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</si>
  <si>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</si>
  <si>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</si>
  <si>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</si>
  <si>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</si>
  <si>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</si>
  <si>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</si>
  <si>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</si>
  <si>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</si>
  <si>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</si>
  <si>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</si>
  <si>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</si>
  <si>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</si>
  <si>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</si>
  <si>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CS ÚRS 2024 01</t>
  </si>
  <si>
    <t>4</t>
  </si>
  <si>
    <t>1081523916</t>
  </si>
  <si>
    <t>PP</t>
  </si>
  <si>
    <t>Odstranění křovin a stromů s odstraněním kořenů ručně průměru kmene do 100 mm jakékoliv plochy v rovině nebo ve svahu o sklonu do 1:5</t>
  </si>
  <si>
    <t>Online PSC</t>
  </si>
  <si>
    <t>https://podminky.urs.cz/item/CS_URS_2024_01/111211101</t>
  </si>
  <si>
    <t>VV</t>
  </si>
  <si>
    <t>"odvoz a likvidace v režii zhotovitele" 20</t>
  </si>
  <si>
    <t>113106123</t>
  </si>
  <si>
    <t>Rozebrání dlažeb ze zámkových dlaždic komunikací pro pěší ručně</t>
  </si>
  <si>
    <t>1490037447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</si>
  <si>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</si>
  <si>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https://podminky.urs.cz/item/CS_URS_2024_01/113106123</t>
  </si>
  <si>
    <t>"předláždění" 2</t>
  </si>
  <si>
    <t>3</t>
  </si>
  <si>
    <t>113107142</t>
  </si>
  <si>
    <t>Odstranění podkladu živičného tl přes 50 do 100 mm ručně</t>
  </si>
  <si>
    <t>1598997324</t>
  </si>
  <si>
    <t>Odstranění podkladů nebo krytů ručně s přemístěním hmot na skládku na vzdálenost do 3 m nebo s naložením na dopravní prostředek živičných, o tl. vrstvy přes 50 do 100 mm</t>
  </si>
  <si>
    <t>https://podminky.urs.cz/item/CS_URS_2024_01/113107142</t>
  </si>
  <si>
    <t>"napojení asfalt tl.100mm" 2,3+2,3+2,1</t>
  </si>
  <si>
    <t>113201112</t>
  </si>
  <si>
    <t>Vytrhání obrub silničních ležatých</t>
  </si>
  <si>
    <t>m</t>
  </si>
  <si>
    <t>-1075441485</t>
  </si>
  <si>
    <t>Vytrhání obrub s vybouráním lože, s přemístěním hmot na skládku na vzdálenost do 3 m nebo s naložením na dopravní prostředek silničních ležatých</t>
  </si>
  <si>
    <t>https://podminky.urs.cz/item/CS_URS_2024_01/113201112</t>
  </si>
  <si>
    <t>"obruba" 5+5</t>
  </si>
  <si>
    <t>5</t>
  </si>
  <si>
    <t>113202111</t>
  </si>
  <si>
    <t>Vytrhání obrub krajníků obrubníků stojatých</t>
  </si>
  <si>
    <t>-1171044788</t>
  </si>
  <si>
    <t>Vytrhání obrub s vybouráním lože, s přemístěním hmot na skládku na vzdálenost do 3 m nebo s naložením na dopravní prostředek z krajníků nebo obrubníků stojatých</t>
  </si>
  <si>
    <t>https://podminky.urs.cz/item/CS_URS_2024_01/113202111</t>
  </si>
  <si>
    <t>"přídlažba" 5+5</t>
  </si>
  <si>
    <t>6</t>
  </si>
  <si>
    <t>121151125</t>
  </si>
  <si>
    <t>Sejmutí ornice plochy přes 500 m2 tl vrstvy přes 250 do 300 mm strojně</t>
  </si>
  <si>
    <t>1073268574</t>
  </si>
  <si>
    <t>Sejmutí ornice strojně při souvislé ploše přes 500 m2, tl. vrstvy přes 250 do 300 mm</t>
  </si>
  <si>
    <t>https://podminky.urs.cz/item/CS_URS_2024_01/121151125</t>
  </si>
  <si>
    <t>"skrývka ornice tl.300mm" 3130</t>
  </si>
  <si>
    <t>7</t>
  </si>
  <si>
    <t>122251106</t>
  </si>
  <si>
    <t>Odkopávky a prokopávky nezapažené v hornině třídy těžitelnosti I skupiny 3 objem do 5000 m3 strojně</t>
  </si>
  <si>
    <t>m3</t>
  </si>
  <si>
    <t>-1624169959</t>
  </si>
  <si>
    <t>Odkopávky a prokopávky nezapažené strojně v hornině třídy těžitelnosti I skupiny 3 přes 1 000 do 5 000 m3</t>
  </si>
  <si>
    <t>https://podminky.urs.cz/item/CS_URS_2024_01/122251106</t>
  </si>
  <si>
    <t>"odkop dle příčných řezů - vyrovnání nivelety" 30</t>
  </si>
  <si>
    <t>"odkop napojení tl.300mm" 0,3*(2,6+2,6+2,3+2,5)</t>
  </si>
  <si>
    <t>"odkop pro odláždění lom. kamenem tl.300mm" 0,3*(7+12)</t>
  </si>
  <si>
    <t>"odkop pro nové kce tl.50mm" 0,05*3130</t>
  </si>
  <si>
    <t>"odkop pro nové kce tl.350mm" 0,35*(280+42+235)</t>
  </si>
  <si>
    <t>"odkop pro sanace tl.300mm" 0,3*(3650+(0,2*205))</t>
  </si>
  <si>
    <t>"odkop v krajích dle řezů" 0,15*2*930</t>
  </si>
  <si>
    <t>Součet</t>
  </si>
  <si>
    <t>8</t>
  </si>
  <si>
    <t>132251101</t>
  </si>
  <si>
    <t>Hloubení rýh nezapažených š do 800 mm v hornině třídy těžitelnosti I skupiny 3 objem do 20 m3 strojně</t>
  </si>
  <si>
    <t>1719437458</t>
  </si>
  <si>
    <t>Hloubení nezapažených rýh šířky do 800 mm strojně s urovnáním dna do předepsaného profilu a spádu v hornině třídy těžitelnosti I skupiny 3 do 20 m3</t>
  </si>
  <si>
    <t>https://podminky.urs.cz/item/CS_URS_2024_01/132251101</t>
  </si>
  <si>
    <t>"bet. prahy propustku" 2*(0,4*0,8*2)</t>
  </si>
  <si>
    <t>9</t>
  </si>
  <si>
    <t>162751117</t>
  </si>
  <si>
    <t>Vodorovné přemístění přes 9 000 do 10000 m výkopku/sypaniny z horniny třídy těžitelnosti I skupiny 1 až 3</t>
  </si>
  <si>
    <t>-2062494503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</si>
  <si>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</si>
  <si>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https://podminky.urs.cz/item/CS_URS_2024_01/162751117</t>
  </si>
  <si>
    <t>"odkop zeminy" 1776,45+1,28</t>
  </si>
  <si>
    <t>10</t>
  </si>
  <si>
    <t>162751119</t>
  </si>
  <si>
    <t>Příplatek k vodorovnému přemístění výkopku/sypaniny z horniny třídy těžitelnosti I skupiny 1 až 3 ZKD 1000 m přes 10000 m</t>
  </si>
  <si>
    <t>-1249431836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</si>
  <si>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</si>
  <si>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https://podminky.urs.cz/item/CS_URS_2024_01/162751119</t>
  </si>
  <si>
    <t>3*1777,73</t>
  </si>
  <si>
    <t>11</t>
  </si>
  <si>
    <t>171151103</t>
  </si>
  <si>
    <t>Uložení sypaniny z hornin soudržných do násypů zhutněných strojně</t>
  </si>
  <si>
    <t>-675394674</t>
  </si>
  <si>
    <t>Uložení sypanin do násypů strojně s rozprostřením sypaniny ve vrstvách a s hrubým urovnáním zhutněných z hornin soudržných jakékoliv třídy těžitelnosti</t>
  </si>
  <si>
    <t>https://podminky.urs.cz/item/CS_URS_2024_01/171151103</t>
  </si>
  <si>
    <t>zemina vhodná do násypů - hutněno po vrstvách tl.300mm</t>
  </si>
  <si>
    <t>"dosyp dle příčných řezů - vyrovnání nivelety" 20*(5,5+4+5,5+6)</t>
  </si>
  <si>
    <t>171201231</t>
  </si>
  <si>
    <t>Poplatek za uložení zeminy a kamení na recyklační skládce (skládkovné) kód odpadu 17 05 04</t>
  </si>
  <si>
    <t>t</t>
  </si>
  <si>
    <t>414607480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</si>
  <si>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</si>
  <si>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</si>
  <si>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1,8*1777,73</t>
  </si>
  <si>
    <t>13</t>
  </si>
  <si>
    <t>171251201</t>
  </si>
  <si>
    <t>Uložení sypaniny na skládky nebo meziskládky</t>
  </si>
  <si>
    <t>213936453</t>
  </si>
  <si>
    <t>Uložení sypaniny na skládky nebo meziskládky bez hutnění s upravením uložené sypaniny do předepsaného tvaru</t>
  </si>
  <si>
    <t>https://podminky.urs.cz/item/CS_URS_2024_01/171251201</t>
  </si>
  <si>
    <t>1777,73</t>
  </si>
  <si>
    <t>14</t>
  </si>
  <si>
    <t>174111101</t>
  </si>
  <si>
    <t>Zásyp jam, šachet rýh nebo kolem objektů sypaninou se zhutněním ručně</t>
  </si>
  <si>
    <t>-112834431</t>
  </si>
  <si>
    <t>Zásyp sypaninou z jakékoliv horniny ručně s uložením výkopku ve vrstvách se zhutněním jam, šachet, rýh nebo kolem objektů v těchto vykopávkách</t>
  </si>
  <si>
    <t>https://podminky.urs.cz/item/CS_URS_2024_01/174111101</t>
  </si>
  <si>
    <t>"odkop napojení ŠD tl.300mm" 0,3*(2,6+2,6+2,3+2,5)</t>
  </si>
  <si>
    <t>15</t>
  </si>
  <si>
    <t>M</t>
  </si>
  <si>
    <t>58344171</t>
  </si>
  <si>
    <t>štěrkodrť frakce 0/32</t>
  </si>
  <si>
    <t>128</t>
  </si>
  <si>
    <t>1046119349</t>
  </si>
  <si>
    <t>"odkop napojení tl.300mm" 0,3*(2,6+2,6+2,3+2,5)*2</t>
  </si>
  <si>
    <t>16</t>
  </si>
  <si>
    <t>181351113</t>
  </si>
  <si>
    <t>Rozprostření ornice tl vrstvy do 200 mm pl přes 500 m2 v rovině nebo ve svahu do 1:5 strojně</t>
  </si>
  <si>
    <t>-1757869179</t>
  </si>
  <si>
    <t>Rozprostření a urovnání ornice v rovině nebo ve svahu sklonu do 1:5 strojně při souvislé ploše přes 500 m2, tl. vrstvy do 200 mm</t>
  </si>
  <si>
    <t>https://podminky.urs.cz/item/CS_URS_2024_01/181351113</t>
  </si>
  <si>
    <t>"rozprostření ornice v okolí stavby tl.100mm" 9390</t>
  </si>
  <si>
    <t>17</t>
  </si>
  <si>
    <t>181951112</t>
  </si>
  <si>
    <t>Úprava pláně v hornině třídy těžitelnosti I skupiny 1 až 3 se zhutněním strojně</t>
  </si>
  <si>
    <t>1834442164</t>
  </si>
  <si>
    <t>Úprava pláně vyrovnáním výškových rozdílů strojně v hornině třídy těžitelnosti I, skupiny 1 až 3 se zhutněním</t>
  </si>
  <si>
    <t>https://podminky.urs.cz/item/CS_URS_2024_01/181951112</t>
  </si>
  <si>
    <t>7+12+3650+(0,2*205)+15</t>
  </si>
  <si>
    <t>Zakládání</t>
  </si>
  <si>
    <t>18</t>
  </si>
  <si>
    <t>213141111</t>
  </si>
  <si>
    <t>Zřízení vrstvy z geotextilie v rovině nebo ve sklonu do 1:5 š do 3 m</t>
  </si>
  <si>
    <t>-1932912396</t>
  </si>
  <si>
    <t>Zřízení vrstvy z geotextilie filtrační, separační, odvodňovací, ochranné, výztužné nebo protierozní v rovině nebo ve sklonu do 1:5, šířky do 3 m</t>
  </si>
  <si>
    <t>https://podminky.urs.cz/item/CS_URS_2024_01/213141111</t>
  </si>
  <si>
    <t>"sanace 300g/m2" 3650+(0,2*205)+15</t>
  </si>
  <si>
    <t>19</t>
  </si>
  <si>
    <t>69311068</t>
  </si>
  <si>
    <t>geotextilie netkaná separační, ochranná, filtrační, drenážní PP 300g/m2</t>
  </si>
  <si>
    <t>-482436145</t>
  </si>
  <si>
    <t>3706*1,1845 'Přepočtené koeficientem množství</t>
  </si>
  <si>
    <t>20</t>
  </si>
  <si>
    <t>275313711</t>
  </si>
  <si>
    <t>Základové patky z betonu tř. C 20/25</t>
  </si>
  <si>
    <t>-318810073</t>
  </si>
  <si>
    <t>Základy z betonu prostého patky a bloky z betonu kamenem neprokládaného tř. C 20/25</t>
  </si>
  <si>
    <t>https://podminky.urs.cz/item/CS_URS_2024_01/275313711</t>
  </si>
  <si>
    <t>Komunikace pozemní</t>
  </si>
  <si>
    <t>564871111</t>
  </si>
  <si>
    <t>Podklad ze štěrkodrtě ŠD plochy přes 100 m2 tl 250 mm</t>
  </si>
  <si>
    <t>1756630794</t>
  </si>
  <si>
    <t>Podklad ze štěrkodrti ŠD s rozprostřením a zhutněním plochy přes 100 m2, po zhutnění tl. 250 mm</t>
  </si>
  <si>
    <t>https://podminky.urs.cz/item/CS_URS_2024_01/564871111</t>
  </si>
  <si>
    <t>"nová kce ŠDa0/32" 3650+15</t>
  </si>
  <si>
    <t>22</t>
  </si>
  <si>
    <t>564871116</t>
  </si>
  <si>
    <t>Podklad ze štěrkodrtě ŠD plochy přes 100 m2 tl. 300 mm</t>
  </si>
  <si>
    <t>-60321906</t>
  </si>
  <si>
    <t>Podklad ze štěrkodrti ŠD s rozprostřením a zhutněním plochy přes 100 m2, po zhutnění tl. 300 mm</t>
  </si>
  <si>
    <t>https://podminky.urs.cz/item/CS_URS_2024_01/564871116</t>
  </si>
  <si>
    <t>"sanace ŠDb 0/63" 3650+(0,2*205)+15</t>
  </si>
  <si>
    <t>23</t>
  </si>
  <si>
    <t>565145111</t>
  </si>
  <si>
    <t>Asfaltový beton vrstva podkladní ACP 16 (obalované kamenivo OKS) tl 60 mm š do 3 m</t>
  </si>
  <si>
    <t>-1979868056</t>
  </si>
  <si>
    <t>Asfaltový beton vrstva podkladní ACP 16 (obalované kamenivo střednězrnné - OKS) s rozprostřením a zhutněním v pruhu šířky přes 1,5 do 3 m, po zhutnění tl. 60 mm</t>
  </si>
  <si>
    <t>https://podminky.urs.cz/item/CS_URS_2024_01/565145111</t>
  </si>
  <si>
    <t>"nová kce ACP 16+" 2810+(0,15*1670)</t>
  </si>
  <si>
    <t>24</t>
  </si>
  <si>
    <t>569903311</t>
  </si>
  <si>
    <t>Zřízení zemních krajnic se zhutněním</t>
  </si>
  <si>
    <t>868397469</t>
  </si>
  <si>
    <t>Zřízení zemních krajnic z hornin jakékoliv třídy se zhutněním</t>
  </si>
  <si>
    <t>https://podminky.urs.cz/item/CS_URS_2024_01/569903311</t>
  </si>
  <si>
    <t>"zásyp zeminou" 0,2*2*930</t>
  </si>
  <si>
    <t>25</t>
  </si>
  <si>
    <t>569931132</t>
  </si>
  <si>
    <t>Zpevnění krajnic asfaltovým recyklátem tl 100 mm</t>
  </si>
  <si>
    <t>-975250744</t>
  </si>
  <si>
    <t>Zpevnění krajnic nebo komunikací pro pěší s rozprostřením a zhutněním, po zhutnění asfaltovým recyklátem tl. 100 mm</t>
  </si>
  <si>
    <t>https://podminky.urs.cz/item/CS_URS_2024_01/569931132</t>
  </si>
  <si>
    <t>"krajnice tl.100mm" 835</t>
  </si>
  <si>
    <t>26</t>
  </si>
  <si>
    <t>573191111</t>
  </si>
  <si>
    <t>Postřik infiltrační kationaktivní emulzí v množství 1 kg/m2</t>
  </si>
  <si>
    <t>1928767023</t>
  </si>
  <si>
    <t>Postřik infiltrační kationaktivní emulzí v množství 1,00 kg/m2</t>
  </si>
  <si>
    <t>https://podminky.urs.cz/item/CS_URS_2024_01/573191111</t>
  </si>
  <si>
    <t>"nová kce" 2810+(0,15*1670)</t>
  </si>
  <si>
    <t>27</t>
  </si>
  <si>
    <t>573231106</t>
  </si>
  <si>
    <t>Postřik živičný spojovací ze silniční emulze v množství 0,30 kg/m2</t>
  </si>
  <si>
    <t>-737853624</t>
  </si>
  <si>
    <t>Postřik spojovací PS bez posypu kamenivem ze silniční emulze, v množství 0,30 kg/m2</t>
  </si>
  <si>
    <t>https://podminky.urs.cz/item/CS_URS_2024_01/573231106</t>
  </si>
  <si>
    <t>"nová kce" 2810+(0,04*1670)</t>
  </si>
  <si>
    <t>28</t>
  </si>
  <si>
    <t>577133111</t>
  </si>
  <si>
    <t>Asfaltový beton vrstva obrusná ACO 8 (ABJ) tl 40 mm š do 3 m z nemodifikovaného asfaltu</t>
  </si>
  <si>
    <t>-716343980</t>
  </si>
  <si>
    <t>Asfaltový beton vrstva obrusná ACO 8 (ABJ) s rozprostřením a se zhutněním z nemodifikovaného asfaltu v pruhu šířky do 3 m, po zhutnění tl. 40 mm</t>
  </si>
  <si>
    <t>https://podminky.urs.cz/item/CS_URS_2024_01/577133111</t>
  </si>
  <si>
    <t>29</t>
  </si>
  <si>
    <t>577134141.R</t>
  </si>
  <si>
    <t>Asfaltový beton vrstva obrusná ACO 11 (ABS) s rozprostřením a se zhutněním asfaltu tl. 40 mm - RUČNÍ POKLÁDKA</t>
  </si>
  <si>
    <t>-1446710652</t>
  </si>
  <si>
    <t>PSC</t>
  </si>
  <si>
    <t xml:space="preserve">Poznámka k souboru cen:_x000d_
1. ČSN EN 13108-1 připouští pro ACO 11 pouze tl. 35 až 50 mm._x000d_
</t>
  </si>
  <si>
    <t>30</t>
  </si>
  <si>
    <t>577155142.R</t>
  </si>
  <si>
    <t>Asfaltový beton vrstva ložní ACL 16 (ABH) s rozprostřením a se zhutněním po zhutnění tl. 60 mm - RUČNÍ POKLÁDKA</t>
  </si>
  <si>
    <t>1103366188</t>
  </si>
  <si>
    <t xml:space="preserve">Poznámka k souboru cen:_x000d_
1. ČSN EN 13108-1 připouští pro ACL 16 pouze tl. 50 až 70 mm._x000d_
</t>
  </si>
  <si>
    <t>31</t>
  </si>
  <si>
    <t>594511113</t>
  </si>
  <si>
    <t>Kladení dlažby z lomového kamene tl do 250 mm s provedením lože z betonu</t>
  </si>
  <si>
    <t>1292975126</t>
  </si>
  <si>
    <t>Kladení dlažby z lomového kamene lomařsky upraveného v ploše vodorovné nebo ve sklonu na plocho tl. do 250 mm, bez vyplnění spár, s provedením lože z betonu</t>
  </si>
  <si>
    <t>https://podminky.urs.cz/item/CS_URS_2024_01/594511113</t>
  </si>
  <si>
    <t>"kamen tl.200mm lože 100mm" 7+12</t>
  </si>
  <si>
    <t>32</t>
  </si>
  <si>
    <t>58381086</t>
  </si>
  <si>
    <t>kámen lomový upravený štípaný</t>
  </si>
  <si>
    <t>-922243971</t>
  </si>
  <si>
    <t xml:space="preserve">kámen lomový upravený štípaný </t>
  </si>
  <si>
    <t>33</t>
  </si>
  <si>
    <t>596211210</t>
  </si>
  <si>
    <t>Kladení zámkové dlažby komunikací pro pěší ručně tl 80 mm skupiny A pl do 50 m2</t>
  </si>
  <si>
    <t>-1549676196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</si>
  <si>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</si>
  <si>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https://podminky.urs.cz/item/CS_URS_2024_01/596211210</t>
  </si>
  <si>
    <t>"varovný pás" 15</t>
  </si>
  <si>
    <t>34</t>
  </si>
  <si>
    <t>59245226</t>
  </si>
  <si>
    <t>dlažba pro nevidomé betonová 200x100mm tl 80mm barevná</t>
  </si>
  <si>
    <t>-1200213848</t>
  </si>
  <si>
    <t>17*1,03 'Přepočtené koeficientem množství</t>
  </si>
  <si>
    <t>35</t>
  </si>
  <si>
    <t>599141111</t>
  </si>
  <si>
    <t>Vyplnění spár mezi silničními dílci živičnou zálivkou</t>
  </si>
  <si>
    <t>2093020841</t>
  </si>
  <si>
    <t>Vyplnění spár mezi silničními dílci jakékoliv tloušťky živičnou zálivkou</t>
  </si>
  <si>
    <t>https://podminky.urs.cz/item/CS_URS_2024_01/599141111</t>
  </si>
  <si>
    <t>"napojení tl.100mm" 5,6+5,6+5</t>
  </si>
  <si>
    <t>36</t>
  </si>
  <si>
    <t>599632111</t>
  </si>
  <si>
    <t>Vyplnění spár dlažby z lomového kamene MC se zatřením</t>
  </si>
  <si>
    <t>-42224886</t>
  </si>
  <si>
    <t>Vyplnění spár dlažby (přídlažby) z lomového kamene v jakémkoliv sklonu plochy a jakékoliv tloušťky cementovou maltou se zatřením</t>
  </si>
  <si>
    <t>https://podminky.urs.cz/item/CS_URS_2024_01/599632111</t>
  </si>
  <si>
    <t>7+12</t>
  </si>
  <si>
    <t>Ostatní konstrukce a práce, bourání</t>
  </si>
  <si>
    <t>37</t>
  </si>
  <si>
    <t>914111111</t>
  </si>
  <si>
    <t>Montáž svislé dopravní značky do velikosti 1 m2 objímkami na sloupek nebo konzolu</t>
  </si>
  <si>
    <t>kus</t>
  </si>
  <si>
    <t>-1094763764</t>
  </si>
  <si>
    <t>Montáž svislé dopravní značky základní velikosti do 1 m2 objímkami na sloupky nebo konzoly</t>
  </si>
  <si>
    <t>https://podminky.urs.cz/item/CS_URS_2024_01/914111111</t>
  </si>
  <si>
    <t>"nové SDZ" 4+4</t>
  </si>
  <si>
    <t>38</t>
  </si>
  <si>
    <t>40445620</t>
  </si>
  <si>
    <t>zákazové, příkazové dopravní značky B1-B34, C1-15 700mm</t>
  </si>
  <si>
    <t>-21354667</t>
  </si>
  <si>
    <t>"C9a" 4</t>
  </si>
  <si>
    <t>"C9b" 4</t>
  </si>
  <si>
    <t>39</t>
  </si>
  <si>
    <t>914511112</t>
  </si>
  <si>
    <t>Montáž sloupku dopravních značek délky do 3,5 m s betonovým základem a patkou D 60 mm</t>
  </si>
  <si>
    <t>920813157</t>
  </si>
  <si>
    <t>Montáž sloupku dopravních značek délky do 3,5 m do hliníkové patky pro sloupek D 60 mm</t>
  </si>
  <si>
    <t>https://podminky.urs.cz/item/CS_URS_2024_01/914511112</t>
  </si>
  <si>
    <t>"nové SDZ" 4</t>
  </si>
  <si>
    <t>40</t>
  </si>
  <si>
    <t>40445235</t>
  </si>
  <si>
    <t>sloupek pro dopravní značku Al D 60mm v 3,5m</t>
  </si>
  <si>
    <t>-396215398</t>
  </si>
  <si>
    <t>41</t>
  </si>
  <si>
    <t>40445240</t>
  </si>
  <si>
    <t>patka pro sloupek Al D 60mm</t>
  </si>
  <si>
    <t>-64531541</t>
  </si>
  <si>
    <t>42</t>
  </si>
  <si>
    <t>40445256</t>
  </si>
  <si>
    <t>svorka upínací na sloupek dopravní značky D 60mm</t>
  </si>
  <si>
    <t>-1120551286</t>
  </si>
  <si>
    <t>2*8</t>
  </si>
  <si>
    <t>43</t>
  </si>
  <si>
    <t>40445253</t>
  </si>
  <si>
    <t>víčko plastové na sloupek D 60mm</t>
  </si>
  <si>
    <t>-440574648</t>
  </si>
  <si>
    <t>44</t>
  </si>
  <si>
    <t>916131213</t>
  </si>
  <si>
    <t>Osazení silničního obrubníku betonového stojatého s boční opěrou do lože z betonu prostého</t>
  </si>
  <si>
    <t>140632296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</si>
  <si>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</si>
  <si>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https://podminky.urs.cz/item/CS_URS_2024_01/916131213</t>
  </si>
  <si>
    <t>"nová obruba v křížení sjezdů" 34</t>
  </si>
  <si>
    <t>45</t>
  </si>
  <si>
    <t>59217031</t>
  </si>
  <si>
    <t>obrubník silniční betonový 1000x150x250mm</t>
  </si>
  <si>
    <t>33899083</t>
  </si>
  <si>
    <t>46</t>
  </si>
  <si>
    <t>916231213</t>
  </si>
  <si>
    <t>Osazení chodníkového obrubníku betonového stojatého s boční opěrou do lože z betonu prostého</t>
  </si>
  <si>
    <t>-1318783089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</si>
  <si>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</si>
  <si>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</si>
  <si>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"nová obruba" 185</t>
  </si>
  <si>
    <t>47</t>
  </si>
  <si>
    <t>59217017</t>
  </si>
  <si>
    <t>obrubník betonový chodníkový 1000x100x250mm</t>
  </si>
  <si>
    <t>-1056984355</t>
  </si>
  <si>
    <t>189</t>
  </si>
  <si>
    <t>48</t>
  </si>
  <si>
    <t>919511112</t>
  </si>
  <si>
    <t>Čela propustků z lomového kamene</t>
  </si>
  <si>
    <t>-1905259425</t>
  </si>
  <si>
    <t>Čela propustků z lomového kamene upraveného, na maltu cementovou</t>
  </si>
  <si>
    <t>https://podminky.urs.cz/item/CS_URS_2024_01/919511112</t>
  </si>
  <si>
    <t>2*6</t>
  </si>
  <si>
    <t>49</t>
  </si>
  <si>
    <t>919521180</t>
  </si>
  <si>
    <t>Zřízení silničního propustku z trub betonových nebo ŽB DN 1000</t>
  </si>
  <si>
    <t>799227436</t>
  </si>
  <si>
    <t>Zřízení silničního propustku z trub betonových nebo železobetonových DN 1000 mm</t>
  </si>
  <si>
    <t>https://podminky.urs.cz/item/CS_URS_2024_01/919521180</t>
  </si>
  <si>
    <t>"propustek DN1000" 7</t>
  </si>
  <si>
    <t>50</t>
  </si>
  <si>
    <t>59223015</t>
  </si>
  <si>
    <t>trouba betonová hrdlová DN 1000</t>
  </si>
  <si>
    <t>1815733729</t>
  </si>
  <si>
    <t>7*1,01 'Přepočtené koeficientem množství</t>
  </si>
  <si>
    <t>51</t>
  </si>
  <si>
    <t>919735112</t>
  </si>
  <si>
    <t>Řezání stávajícího živičného krytu hl přes 50 do 100 mm</t>
  </si>
  <si>
    <t>944795516</t>
  </si>
  <si>
    <t>Řezání stávajícího živičného krytu nebo podkladu hloubky přes 50 do 100 mm</t>
  </si>
  <si>
    <t>https://podminky.urs.cz/item/CS_URS_2024_01/919735112</t>
  </si>
  <si>
    <t>52</t>
  </si>
  <si>
    <t>935113112</t>
  </si>
  <si>
    <t>Osazení odvodňovacího polymerbetonového žlabu s krycím roštem šířky přes 200 mm</t>
  </si>
  <si>
    <t>93659505</t>
  </si>
  <si>
    <t>Osazení odvodňovacího žlabu s krycím roštem polymerbetonového šířky přes 200 mm</t>
  </si>
  <si>
    <t>https://podminky.urs.cz/item/CS_URS_2024_01/935113112</t>
  </si>
  <si>
    <t>"odvodňovací žlab do bet C16/20" 2*4</t>
  </si>
  <si>
    <t>53</t>
  </si>
  <si>
    <t>59227110</t>
  </si>
  <si>
    <t>žlab odvodňovací z polymerbetonu bez spádu dna pozinkovaná hrana š 300mm</t>
  </si>
  <si>
    <t>-998365881</t>
  </si>
  <si>
    <t>54</t>
  </si>
  <si>
    <t>56241042</t>
  </si>
  <si>
    <t>rošt můstkový D400 litina pro žlab š 300mm</t>
  </si>
  <si>
    <t>2105462175</t>
  </si>
  <si>
    <t>55</t>
  </si>
  <si>
    <t>96600.R</t>
  </si>
  <si>
    <t>Odstranění reklamního poutače</t>
  </si>
  <si>
    <t>1077201088</t>
  </si>
  <si>
    <t>"odvoz a likvidace v režii zhotovitele" 1</t>
  </si>
  <si>
    <t>56</t>
  </si>
  <si>
    <t>979054451</t>
  </si>
  <si>
    <t>Očištění vybouraných zámkových dlaždic s původním spárováním z kameniva těženého</t>
  </si>
  <si>
    <t>1075221195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</si>
  <si>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</si>
  <si>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https://podminky.urs.cz/item/CS_URS_2024_01/979054451</t>
  </si>
  <si>
    <t>997</t>
  </si>
  <si>
    <t>Přesun sutě</t>
  </si>
  <si>
    <t>57</t>
  </si>
  <si>
    <t>997211511</t>
  </si>
  <si>
    <t>Vodorovná doprava suti po suchu na vzdálenost do 1 km</t>
  </si>
  <si>
    <t>-1868892555</t>
  </si>
  <si>
    <t>Vodorovná doprava suti nebo vybouraných hmot suti se složením a hrubým urovnáním, na vzdálenost do 1 km</t>
  </si>
  <si>
    <t>https://podminky.urs.cz/item/CS_URS_2024_01/997211511</t>
  </si>
  <si>
    <t>beton</t>
  </si>
  <si>
    <t>"obruba" (5+5)*0,205</t>
  </si>
  <si>
    <t>"přídlažba" (5+5)*0,04</t>
  </si>
  <si>
    <t>"bet. patky poutače" 2*0,15</t>
  </si>
  <si>
    <t>asfalt</t>
  </si>
  <si>
    <t>"napojení asfalt tl.100mm" (2,3+2,3+2,1)*0,1*2,4</t>
  </si>
  <si>
    <t>58</t>
  </si>
  <si>
    <t>997211519</t>
  </si>
  <si>
    <t>Příplatek ZKD 1 km u vodorovné dopravy suti</t>
  </si>
  <si>
    <t>-234512101</t>
  </si>
  <si>
    <t>Vodorovná doprava suti nebo vybouraných hmot suti se složením a hrubým urovnáním, na vzdálenost Příplatek k ceně za každý další započatý 1 km přes 1 km</t>
  </si>
  <si>
    <t>https://podminky.urs.cz/item/CS_URS_2024_01/997211519</t>
  </si>
  <si>
    <t>12*4,358</t>
  </si>
  <si>
    <t>59</t>
  </si>
  <si>
    <t>997221861</t>
  </si>
  <si>
    <t>Poplatek za uložení na recyklační skládce (skládkovné) stavebního odpadu z prostého betonu pod kódem 17 01 01</t>
  </si>
  <si>
    <t>-926313819</t>
  </si>
  <si>
    <t>Poplatek za uložení stavebního odpadu na recyklační skládce (skládkovné) z prostého betonu zatříděného do Katalogu odpadů pod kódem 17 01 01</t>
  </si>
  <si>
    <t>https://podminky.urs.cz/item/CS_URS_2024_01/997221861</t>
  </si>
  <si>
    <t>2,75</t>
  </si>
  <si>
    <t>60</t>
  </si>
  <si>
    <t>997221875</t>
  </si>
  <si>
    <t>Poplatek za uložení na recyklační skládce (skládkovné) stavebního odpadu asfaltového bez obsahu dehtu zatříděného do Katalogu odpadů pod kódem 17 03 02</t>
  </si>
  <si>
    <t>-1005889388</t>
  </si>
  <si>
    <t>Poplatek za uložení stavebního odpadu na recyklační skládce (skládkovné) asfaltového bez obsahu dehtu zatříděného do Katalogu odpadů pod kódem 17 03 02</t>
  </si>
  <si>
    <t>https://podminky.urs.cz/item/CS_URS_2024_01/997221875</t>
  </si>
  <si>
    <t>1,608</t>
  </si>
  <si>
    <t>998</t>
  </si>
  <si>
    <t>Přesun hmot</t>
  </si>
  <si>
    <t>61</t>
  </si>
  <si>
    <t>998225111</t>
  </si>
  <si>
    <t>Přesun hmot pro pozemní komunikace s krytem z kamene, monolitickým betonovým nebo živičným</t>
  </si>
  <si>
    <t>475189944</t>
  </si>
  <si>
    <t>Přesun hmot pro komunikace s krytem z kameniva, monolitickým betonovým nebo živičným dopravní vzdálenost do 200 m jakékoliv délky objektu</t>
  </si>
  <si>
    <t>https://podminky.urs.cz/item/CS_URS_2024_01/998225111</t>
  </si>
  <si>
    <t>SO 401 - Stranová přeložka Cetin</t>
  </si>
  <si>
    <t>M - Práce a dodávky M</t>
  </si>
  <si>
    <t xml:space="preserve">    46-M - Zemní práce při extr.mont.pracích</t>
  </si>
  <si>
    <t>Práce a dodávky M</t>
  </si>
  <si>
    <t>46-M</t>
  </si>
  <si>
    <t>Zemní práce při extr.mont.pracích</t>
  </si>
  <si>
    <t>46079.R</t>
  </si>
  <si>
    <t>Přeložka kabelu v rýze</t>
  </si>
  <si>
    <t>kpl</t>
  </si>
  <si>
    <t>64</t>
  </si>
  <si>
    <t>-569616305</t>
  </si>
  <si>
    <t>P</t>
  </si>
  <si>
    <t xml:space="preserve">Poznámka k položce:_x000d_
Cena doložena samostatným výkazem výměr vytvořeným majitelem a správcem sítě._x000d_
</t>
  </si>
  <si>
    <t>SO 801 - Vegetační úpravy</t>
  </si>
  <si>
    <t>122251101</t>
  </si>
  <si>
    <t>Odkopávky a prokopávky nezapažené v hornině třídy těžitelnosti I skupiny 3 objem do 20 m3 strojně</t>
  </si>
  <si>
    <t>74233023</t>
  </si>
  <si>
    <t>Odkopávky a prokopávky nezapažené strojně v hornině třídy těžitelnosti I skupiny 3 do 20 m3</t>
  </si>
  <si>
    <t>https://podminky.urs.cz/item/CS_URS_2024_01/122251101</t>
  </si>
  <si>
    <t>"odkop pro ohumusování tl.100mm" 0,1*100</t>
  </si>
  <si>
    <t>1975055512</t>
  </si>
  <si>
    <t>"odkop zeminy" 10</t>
  </si>
  <si>
    <t>905011211</t>
  </si>
  <si>
    <t>3*10</t>
  </si>
  <si>
    <t>-2117349468</t>
  </si>
  <si>
    <t>1,8*10</t>
  </si>
  <si>
    <t>-692435250</t>
  </si>
  <si>
    <t>-541954994</t>
  </si>
  <si>
    <t>"ohumusování za obrubou tl.100mm" 650</t>
  </si>
  <si>
    <t>10364101</t>
  </si>
  <si>
    <t>zemina pro terénní úpravy - ornice</t>
  </si>
  <si>
    <t>1132242347</t>
  </si>
  <si>
    <t>650*1,8*0,1</t>
  </si>
  <si>
    <t>181411131</t>
  </si>
  <si>
    <t>Založení parkového trávníku výsevem pl do 1000 m2 v rovině a ve svahu do 1:5</t>
  </si>
  <si>
    <t>1054149768</t>
  </si>
  <si>
    <t>Založení trávníku na půdě předem připravené plochy do 1000 m2 výsevem včetně utažení parkového v rovině nebo na svahu do 1:5</t>
  </si>
  <si>
    <t>https://podminky.urs.cz/item/CS_URS_2024_01/181411131</t>
  </si>
  <si>
    <t>"zatravnění po zpětném zásypu" 650</t>
  </si>
  <si>
    <t>00572410</t>
  </si>
  <si>
    <t>osivo směs travní parková</t>
  </si>
  <si>
    <t>kg</t>
  </si>
  <si>
    <t>1288809696</t>
  </si>
  <si>
    <t>650*0,04</t>
  </si>
  <si>
    <t>2095206931</t>
  </si>
  <si>
    <t>VRN - Vedlejší rozpočtové náklady</t>
  </si>
  <si>
    <t>VRN.1 - Vedlejší rozpočtové náklady - uznatelné</t>
  </si>
  <si>
    <t>VRN1 - Průzkumné, geodetické a projektové práce</t>
  </si>
  <si>
    <t>VRN3 - Zařízení staveniště</t>
  </si>
  <si>
    <t>VRN1</t>
  </si>
  <si>
    <t>Průzkumné, geodetické a projektové práce</t>
  </si>
  <si>
    <t>012303000</t>
  </si>
  <si>
    <t>Geodetické práce po výstavbě</t>
  </si>
  <si>
    <t>1024</t>
  </si>
  <si>
    <t>-956942143</t>
  </si>
  <si>
    <t>VRN3</t>
  </si>
  <si>
    <t>Zařízení staveniště</t>
  </si>
  <si>
    <t>032002000</t>
  </si>
  <si>
    <t>Vybavení staveniště</t>
  </si>
  <si>
    <t>412608977</t>
  </si>
  <si>
    <t>034303000</t>
  </si>
  <si>
    <t>Dopravní značení na staveništi</t>
  </si>
  <si>
    <t>1043979529</t>
  </si>
  <si>
    <t>039002000</t>
  </si>
  <si>
    <t>Zrušení zařízení staveniště</t>
  </si>
  <si>
    <t>990143934</t>
  </si>
  <si>
    <t>VRN.2 - Vedlejší rozpočtové náklady - neuznatelné</t>
  </si>
  <si>
    <t>VRN4 - Inženýrská činnost</t>
  </si>
  <si>
    <t>011414000</t>
  </si>
  <si>
    <t>Průzkum výskytu odpadu</t>
  </si>
  <si>
    <t>-579445659</t>
  </si>
  <si>
    <t>012103000</t>
  </si>
  <si>
    <t>Geodetické práce před výstavbou</t>
  </si>
  <si>
    <t>-1810762777</t>
  </si>
  <si>
    <t>013254000</t>
  </si>
  <si>
    <t>Dokumentace skutečného provedení stavby</t>
  </si>
  <si>
    <t>889998497</t>
  </si>
  <si>
    <t>VRN4</t>
  </si>
  <si>
    <t>Inženýrská činnost</t>
  </si>
  <si>
    <t>043194000</t>
  </si>
  <si>
    <t>Ostatní zkoušky</t>
  </si>
  <si>
    <t>-1818411933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</si>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</sst>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211101" TargetMode="External" /><Relationship Id="rId2" Type="http://schemas.openxmlformats.org/officeDocument/2006/relationships/hyperlink" Target="https://podminky.urs.cz/item/CS_URS_2024_01/113106123" TargetMode="External" /><Relationship Id="rId3" Type="http://schemas.openxmlformats.org/officeDocument/2006/relationships/hyperlink" Target="https://podminky.urs.cz/item/CS_URS_2024_01/113107142" TargetMode="External" /><Relationship Id="rId4" Type="http://schemas.openxmlformats.org/officeDocument/2006/relationships/hyperlink" Target="https://podminky.urs.cz/item/CS_URS_2024_01/113201112" TargetMode="External" /><Relationship Id="rId5" Type="http://schemas.openxmlformats.org/officeDocument/2006/relationships/hyperlink" Target="https://podminky.urs.cz/item/CS_URS_2024_01/113202111" TargetMode="External" /><Relationship Id="rId6" Type="http://schemas.openxmlformats.org/officeDocument/2006/relationships/hyperlink" Target="https://podminky.urs.cz/item/CS_URS_2024_01/121151125" TargetMode="External" /><Relationship Id="rId7" Type="http://schemas.openxmlformats.org/officeDocument/2006/relationships/hyperlink" Target="https://podminky.urs.cz/item/CS_URS_2024_01/122251106" TargetMode="External" /><Relationship Id="rId8" Type="http://schemas.openxmlformats.org/officeDocument/2006/relationships/hyperlink" Target="https://podminky.urs.cz/item/CS_URS_2024_01/132251101" TargetMode="External" /><Relationship Id="rId9" Type="http://schemas.openxmlformats.org/officeDocument/2006/relationships/hyperlink" Target="https://podminky.urs.cz/item/CS_URS_2024_01/162751117" TargetMode="External" /><Relationship Id="rId10" Type="http://schemas.openxmlformats.org/officeDocument/2006/relationships/hyperlink" Target="https://podminky.urs.cz/item/CS_URS_2024_01/162751119" TargetMode="External" /><Relationship Id="rId11" Type="http://schemas.openxmlformats.org/officeDocument/2006/relationships/hyperlink" Target="https://podminky.urs.cz/item/CS_URS_2024_01/171151103" TargetMode="External" /><Relationship Id="rId12" Type="http://schemas.openxmlformats.org/officeDocument/2006/relationships/hyperlink" Target="https://podminky.urs.cz/item/CS_URS_2024_01/171201231" TargetMode="External" /><Relationship Id="rId13" Type="http://schemas.openxmlformats.org/officeDocument/2006/relationships/hyperlink" Target="https://podminky.urs.cz/item/CS_URS_2024_01/171251201" TargetMode="External" /><Relationship Id="rId14" Type="http://schemas.openxmlformats.org/officeDocument/2006/relationships/hyperlink" Target="https://podminky.urs.cz/item/CS_URS_2024_01/174111101" TargetMode="External" /><Relationship Id="rId15" Type="http://schemas.openxmlformats.org/officeDocument/2006/relationships/hyperlink" Target="https://podminky.urs.cz/item/CS_URS_2024_01/181351113" TargetMode="External" /><Relationship Id="rId16" Type="http://schemas.openxmlformats.org/officeDocument/2006/relationships/hyperlink" Target="https://podminky.urs.cz/item/CS_URS_2024_01/181951112" TargetMode="External" /><Relationship Id="rId17" Type="http://schemas.openxmlformats.org/officeDocument/2006/relationships/hyperlink" Target="https://podminky.urs.cz/item/CS_URS_2024_01/213141111" TargetMode="External" /><Relationship Id="rId18" Type="http://schemas.openxmlformats.org/officeDocument/2006/relationships/hyperlink" Target="https://podminky.urs.cz/item/CS_URS_2024_01/275313711" TargetMode="External" /><Relationship Id="rId19" Type="http://schemas.openxmlformats.org/officeDocument/2006/relationships/hyperlink" Target="https://podminky.urs.cz/item/CS_URS_2024_01/564871111" TargetMode="External" /><Relationship Id="rId20" Type="http://schemas.openxmlformats.org/officeDocument/2006/relationships/hyperlink" Target="https://podminky.urs.cz/item/CS_URS_2024_01/564871116" TargetMode="External" /><Relationship Id="rId21" Type="http://schemas.openxmlformats.org/officeDocument/2006/relationships/hyperlink" Target="https://podminky.urs.cz/item/CS_URS_2024_01/565145111" TargetMode="External" /><Relationship Id="rId22" Type="http://schemas.openxmlformats.org/officeDocument/2006/relationships/hyperlink" Target="https://podminky.urs.cz/item/CS_URS_2024_01/569903311" TargetMode="External" /><Relationship Id="rId23" Type="http://schemas.openxmlformats.org/officeDocument/2006/relationships/hyperlink" Target="https://podminky.urs.cz/item/CS_URS_2024_01/569931132" TargetMode="External" /><Relationship Id="rId24" Type="http://schemas.openxmlformats.org/officeDocument/2006/relationships/hyperlink" Target="https://podminky.urs.cz/item/CS_URS_2024_01/573191111" TargetMode="External" /><Relationship Id="rId25" Type="http://schemas.openxmlformats.org/officeDocument/2006/relationships/hyperlink" Target="https://podminky.urs.cz/item/CS_URS_2024_01/573231106" TargetMode="External" /><Relationship Id="rId26" Type="http://schemas.openxmlformats.org/officeDocument/2006/relationships/hyperlink" Target="https://podminky.urs.cz/item/CS_URS_2024_01/577133111" TargetMode="External" /><Relationship Id="rId27" Type="http://schemas.openxmlformats.org/officeDocument/2006/relationships/hyperlink" Target="https://podminky.urs.cz/item/CS_URS_2024_01/594511113" TargetMode="External" /><Relationship Id="rId28" Type="http://schemas.openxmlformats.org/officeDocument/2006/relationships/hyperlink" Target="https://podminky.urs.cz/item/CS_URS_2024_01/596211210" TargetMode="External" /><Relationship Id="rId29" Type="http://schemas.openxmlformats.org/officeDocument/2006/relationships/hyperlink" Target="https://podminky.urs.cz/item/CS_URS_2024_01/599141111" TargetMode="External" /><Relationship Id="rId30" Type="http://schemas.openxmlformats.org/officeDocument/2006/relationships/hyperlink" Target="https://podminky.urs.cz/item/CS_URS_2024_01/599632111" TargetMode="External" /><Relationship Id="rId31" Type="http://schemas.openxmlformats.org/officeDocument/2006/relationships/hyperlink" Target="https://podminky.urs.cz/item/CS_URS_2024_01/914111111" TargetMode="External" /><Relationship Id="rId32" Type="http://schemas.openxmlformats.org/officeDocument/2006/relationships/hyperlink" Target="https://podminky.urs.cz/item/CS_URS_2024_01/914511112" TargetMode="External" /><Relationship Id="rId33" Type="http://schemas.openxmlformats.org/officeDocument/2006/relationships/hyperlink" Target="https://podminky.urs.cz/item/CS_URS_2024_01/916131213" TargetMode="External" /><Relationship Id="rId34" Type="http://schemas.openxmlformats.org/officeDocument/2006/relationships/hyperlink" Target="https://podminky.urs.cz/item/CS_URS_2024_01/916231213" TargetMode="External" /><Relationship Id="rId35" Type="http://schemas.openxmlformats.org/officeDocument/2006/relationships/hyperlink" Target="https://podminky.urs.cz/item/CS_URS_2024_01/919511112" TargetMode="External" /><Relationship Id="rId36" Type="http://schemas.openxmlformats.org/officeDocument/2006/relationships/hyperlink" Target="https://podminky.urs.cz/item/CS_URS_2024_01/919521180" TargetMode="External" /><Relationship Id="rId37" Type="http://schemas.openxmlformats.org/officeDocument/2006/relationships/hyperlink" Target="https://podminky.urs.cz/item/CS_URS_2024_01/919735112" TargetMode="External" /><Relationship Id="rId38" Type="http://schemas.openxmlformats.org/officeDocument/2006/relationships/hyperlink" Target="https://podminky.urs.cz/item/CS_URS_2024_01/935113112" TargetMode="External" /><Relationship Id="rId39" Type="http://schemas.openxmlformats.org/officeDocument/2006/relationships/hyperlink" Target="https://podminky.urs.cz/item/CS_URS_2024_01/979054451" TargetMode="External" /><Relationship Id="rId40" Type="http://schemas.openxmlformats.org/officeDocument/2006/relationships/hyperlink" Target="https://podminky.urs.cz/item/CS_URS_2024_01/997211511" TargetMode="External" /><Relationship Id="rId41" Type="http://schemas.openxmlformats.org/officeDocument/2006/relationships/hyperlink" Target="https://podminky.urs.cz/item/CS_URS_2024_01/997211519" TargetMode="External" /><Relationship Id="rId42" Type="http://schemas.openxmlformats.org/officeDocument/2006/relationships/hyperlink" Target="https://podminky.urs.cz/item/CS_URS_2024_01/997221861" TargetMode="External" /><Relationship Id="rId43" Type="http://schemas.openxmlformats.org/officeDocument/2006/relationships/hyperlink" Target="https://podminky.urs.cz/item/CS_URS_2024_01/997221875" TargetMode="External" /><Relationship Id="rId44" Type="http://schemas.openxmlformats.org/officeDocument/2006/relationships/hyperlink" Target="https://podminky.urs.cz/item/CS_URS_2024_01/998225111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1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2751119" TargetMode="External" /><Relationship Id="rId4" Type="http://schemas.openxmlformats.org/officeDocument/2006/relationships/hyperlink" Target="https://podminky.urs.cz/item/CS_URS_2024_01/171201231" TargetMode="External" /><Relationship Id="rId5" Type="http://schemas.openxmlformats.org/officeDocument/2006/relationships/hyperlink" Target="https://podminky.urs.cz/item/CS_URS_2024_01/171251201" TargetMode="External" /><Relationship Id="rId6" Type="http://schemas.openxmlformats.org/officeDocument/2006/relationships/hyperlink" Target="https://podminky.urs.cz/item/CS_URS_2024_01/181351113" TargetMode="External" /><Relationship Id="rId7" Type="http://schemas.openxmlformats.org/officeDocument/2006/relationships/hyperlink" Target="https://podminky.urs.cz/item/CS_URS_2024_01/181411131" TargetMode="External" /><Relationship Id="rId8" Type="http://schemas.openxmlformats.org/officeDocument/2006/relationships/hyperlink" Target="https://podminky.urs.cz/item/CS_URS_2024_01/998225111" TargetMode="External" /><Relationship Id="rId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VD11523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Projektová dokumentace na SO 01 Cyklostezka HC1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15. 5. 2024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městys Velké Němčice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ViaDesigne s.r.o.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ROUND(AG55+AG57+AG59+AG61,2)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ROUND(AS55+AS57+AS59+AS61,2)</f>
        <v>0</v>
      </c>
      <c r="AT54" s="108">
        <f>ROUND(SUM(AV54:AW54),2)</f>
        <v>0</v>
      </c>
      <c r="AU54" s="109">
        <f>ROUND(AU55+AU57+AU59+AU61,5)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ROUND(AZ55+AZ57+AZ59+AZ61,2)</f>
        <v>0</v>
      </c>
      <c r="BA54" s="108">
        <f>ROUND(BA55+BA57+BA59+BA61,2)</f>
        <v>0</v>
      </c>
      <c r="BB54" s="108">
        <f>ROUND(BB55+BB57+BB59+BB61,2)</f>
        <v>0</v>
      </c>
      <c r="BC54" s="108">
        <f>ROUND(BC55+BC57+BC59+BC61,2)</f>
        <v>0</v>
      </c>
      <c r="BD54" s="110">
        <f>ROUND(BD55+BD57+BD59+BD61,2)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7"/>
      <c r="B55" s="113"/>
      <c r="C55" s="114"/>
      <c r="D55" s="115" t="s">
        <v>75</v>
      </c>
      <c r="E55" s="115"/>
      <c r="F55" s="115"/>
      <c r="G55" s="115"/>
      <c r="H55" s="115"/>
      <c r="I55" s="116"/>
      <c r="J55" s="115" t="s">
        <v>76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77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70</v>
      </c>
      <c r="BT55" s="125" t="s">
        <v>78</v>
      </c>
      <c r="BU55" s="125" t="s">
        <v>72</v>
      </c>
      <c r="BV55" s="125" t="s">
        <v>73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4" customFormat="1" ht="16.5" customHeight="1">
      <c r="A56" s="126" t="s">
        <v>81</v>
      </c>
      <c r="B56" s="65"/>
      <c r="C56" s="127"/>
      <c r="D56" s="127"/>
      <c r="E56" s="128" t="s">
        <v>75</v>
      </c>
      <c r="F56" s="128"/>
      <c r="G56" s="128"/>
      <c r="H56" s="128"/>
      <c r="I56" s="128"/>
      <c r="J56" s="127"/>
      <c r="K56" s="128" t="s">
        <v>76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 101 - Společný prostor...'!J32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82</v>
      </c>
      <c r="AR56" s="67"/>
      <c r="AS56" s="131">
        <v>0</v>
      </c>
      <c r="AT56" s="132">
        <f>ROUND(SUM(AV56:AW56),2)</f>
        <v>0</v>
      </c>
      <c r="AU56" s="133">
        <f>'SO 101 - Společný prostor...'!P92</f>
        <v>0</v>
      </c>
      <c r="AV56" s="132">
        <f>'SO 101 - Společný prostor...'!J35</f>
        <v>0</v>
      </c>
      <c r="AW56" s="132">
        <f>'SO 101 - Společný prostor...'!J36</f>
        <v>0</v>
      </c>
      <c r="AX56" s="132">
        <f>'SO 101 - Společný prostor...'!J37</f>
        <v>0</v>
      </c>
      <c r="AY56" s="132">
        <f>'SO 101 - Společný prostor...'!J38</f>
        <v>0</v>
      </c>
      <c r="AZ56" s="132">
        <f>'SO 101 - Společný prostor...'!F35</f>
        <v>0</v>
      </c>
      <c r="BA56" s="132">
        <f>'SO 101 - Společný prostor...'!F36</f>
        <v>0</v>
      </c>
      <c r="BB56" s="132">
        <f>'SO 101 - Společný prostor...'!F37</f>
        <v>0</v>
      </c>
      <c r="BC56" s="132">
        <f>'SO 101 - Společný prostor...'!F38</f>
        <v>0</v>
      </c>
      <c r="BD56" s="134">
        <f>'SO 101 - Společný prostor...'!F39</f>
        <v>0</v>
      </c>
      <c r="BE56" s="4"/>
      <c r="BT56" s="135" t="s">
        <v>80</v>
      </c>
      <c r="BV56" s="135" t="s">
        <v>73</v>
      </c>
      <c r="BW56" s="135" t="s">
        <v>83</v>
      </c>
      <c r="BX56" s="135" t="s">
        <v>79</v>
      </c>
      <c r="CL56" s="135" t="s">
        <v>19</v>
      </c>
    </row>
    <row r="57" s="7" customFormat="1" ht="16.5" customHeight="1">
      <c r="A57" s="7"/>
      <c r="B57" s="113"/>
      <c r="C57" s="114"/>
      <c r="D57" s="115" t="s">
        <v>84</v>
      </c>
      <c r="E57" s="115"/>
      <c r="F57" s="115"/>
      <c r="G57" s="115"/>
      <c r="H57" s="115"/>
      <c r="I57" s="116"/>
      <c r="J57" s="115" t="s">
        <v>85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ROUND(AG58,2)</f>
        <v>0</v>
      </c>
      <c r="AH57" s="116"/>
      <c r="AI57" s="116"/>
      <c r="AJ57" s="116"/>
      <c r="AK57" s="116"/>
      <c r="AL57" s="116"/>
      <c r="AM57" s="116"/>
      <c r="AN57" s="118">
        <f>SUM(AG57,AT57)</f>
        <v>0</v>
      </c>
      <c r="AO57" s="116"/>
      <c r="AP57" s="116"/>
      <c r="AQ57" s="119" t="s">
        <v>77</v>
      </c>
      <c r="AR57" s="120"/>
      <c r="AS57" s="121">
        <f>ROUND(AS58,2)</f>
        <v>0</v>
      </c>
      <c r="AT57" s="122">
        <f>ROUND(SUM(AV57:AW57),2)</f>
        <v>0</v>
      </c>
      <c r="AU57" s="123">
        <f>ROUND(AU58,5)</f>
        <v>0</v>
      </c>
      <c r="AV57" s="122">
        <f>ROUND(AZ57*L29,2)</f>
        <v>0</v>
      </c>
      <c r="AW57" s="122">
        <f>ROUND(BA57*L30,2)</f>
        <v>0</v>
      </c>
      <c r="AX57" s="122">
        <f>ROUND(BB57*L29,2)</f>
        <v>0</v>
      </c>
      <c r="AY57" s="122">
        <f>ROUND(BC57*L30,2)</f>
        <v>0</v>
      </c>
      <c r="AZ57" s="122">
        <f>ROUND(AZ58,2)</f>
        <v>0</v>
      </c>
      <c r="BA57" s="122">
        <f>ROUND(BA58,2)</f>
        <v>0</v>
      </c>
      <c r="BB57" s="122">
        <f>ROUND(BB58,2)</f>
        <v>0</v>
      </c>
      <c r="BC57" s="122">
        <f>ROUND(BC58,2)</f>
        <v>0</v>
      </c>
      <c r="BD57" s="124">
        <f>ROUND(BD58,2)</f>
        <v>0</v>
      </c>
      <c r="BE57" s="7"/>
      <c r="BS57" s="125" t="s">
        <v>70</v>
      </c>
      <c r="BT57" s="125" t="s">
        <v>78</v>
      </c>
      <c r="BU57" s="125" t="s">
        <v>72</v>
      </c>
      <c r="BV57" s="125" t="s">
        <v>73</v>
      </c>
      <c r="BW57" s="125" t="s">
        <v>86</v>
      </c>
      <c r="BX57" s="125" t="s">
        <v>5</v>
      </c>
      <c r="CL57" s="125" t="s">
        <v>19</v>
      </c>
      <c r="CM57" s="125" t="s">
        <v>80</v>
      </c>
    </row>
    <row r="58" s="4" customFormat="1" ht="16.5" customHeight="1">
      <c r="A58" s="126" t="s">
        <v>81</v>
      </c>
      <c r="B58" s="65"/>
      <c r="C58" s="127"/>
      <c r="D58" s="127"/>
      <c r="E58" s="128" t="s">
        <v>84</v>
      </c>
      <c r="F58" s="128"/>
      <c r="G58" s="128"/>
      <c r="H58" s="128"/>
      <c r="I58" s="128"/>
      <c r="J58" s="127"/>
      <c r="K58" s="128" t="s">
        <v>85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'SO 401 - Stranová přeložk...'!J32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82</v>
      </c>
      <c r="AR58" s="67"/>
      <c r="AS58" s="131">
        <v>0</v>
      </c>
      <c r="AT58" s="132">
        <f>ROUND(SUM(AV58:AW58),2)</f>
        <v>0</v>
      </c>
      <c r="AU58" s="133">
        <f>'SO 401 - Stranová přeložk...'!P87</f>
        <v>0</v>
      </c>
      <c r="AV58" s="132">
        <f>'SO 401 - Stranová přeložk...'!J35</f>
        <v>0</v>
      </c>
      <c r="AW58" s="132">
        <f>'SO 401 - Stranová přeložk...'!J36</f>
        <v>0</v>
      </c>
      <c r="AX58" s="132">
        <f>'SO 401 - Stranová přeložk...'!J37</f>
        <v>0</v>
      </c>
      <c r="AY58" s="132">
        <f>'SO 401 - Stranová přeložk...'!J38</f>
        <v>0</v>
      </c>
      <c r="AZ58" s="132">
        <f>'SO 401 - Stranová přeložk...'!F35</f>
        <v>0</v>
      </c>
      <c r="BA58" s="132">
        <f>'SO 401 - Stranová přeložk...'!F36</f>
        <v>0</v>
      </c>
      <c r="BB58" s="132">
        <f>'SO 401 - Stranová přeložk...'!F37</f>
        <v>0</v>
      </c>
      <c r="BC58" s="132">
        <f>'SO 401 - Stranová přeložk...'!F38</f>
        <v>0</v>
      </c>
      <c r="BD58" s="134">
        <f>'SO 401 - Stranová přeložk...'!F39</f>
        <v>0</v>
      </c>
      <c r="BE58" s="4"/>
      <c r="BT58" s="135" t="s">
        <v>80</v>
      </c>
      <c r="BV58" s="135" t="s">
        <v>73</v>
      </c>
      <c r="BW58" s="135" t="s">
        <v>87</v>
      </c>
      <c r="BX58" s="135" t="s">
        <v>86</v>
      </c>
      <c r="CL58" s="135" t="s">
        <v>19</v>
      </c>
    </row>
    <row r="59" s="7" customFormat="1" ht="16.5" customHeight="1">
      <c r="A59" s="7"/>
      <c r="B59" s="113"/>
      <c r="C59" s="114"/>
      <c r="D59" s="115" t="s">
        <v>88</v>
      </c>
      <c r="E59" s="115"/>
      <c r="F59" s="115"/>
      <c r="G59" s="115"/>
      <c r="H59" s="115"/>
      <c r="I59" s="116"/>
      <c r="J59" s="115" t="s">
        <v>89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ROUND(AG60,2)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77</v>
      </c>
      <c r="AR59" s="120"/>
      <c r="AS59" s="121">
        <f>ROUND(AS60,2)</f>
        <v>0</v>
      </c>
      <c r="AT59" s="122">
        <f>ROUND(SUM(AV59:AW59),2)</f>
        <v>0</v>
      </c>
      <c r="AU59" s="123">
        <f>ROUND(AU60,5)</f>
        <v>0</v>
      </c>
      <c r="AV59" s="122">
        <f>ROUND(AZ59*L29,2)</f>
        <v>0</v>
      </c>
      <c r="AW59" s="122">
        <f>ROUND(BA59*L30,2)</f>
        <v>0</v>
      </c>
      <c r="AX59" s="122">
        <f>ROUND(BB59*L29,2)</f>
        <v>0</v>
      </c>
      <c r="AY59" s="122">
        <f>ROUND(BC59*L30,2)</f>
        <v>0</v>
      </c>
      <c r="AZ59" s="122">
        <f>ROUND(AZ60,2)</f>
        <v>0</v>
      </c>
      <c r="BA59" s="122">
        <f>ROUND(BA60,2)</f>
        <v>0</v>
      </c>
      <c r="BB59" s="122">
        <f>ROUND(BB60,2)</f>
        <v>0</v>
      </c>
      <c r="BC59" s="122">
        <f>ROUND(BC60,2)</f>
        <v>0</v>
      </c>
      <c r="BD59" s="124">
        <f>ROUND(BD60,2)</f>
        <v>0</v>
      </c>
      <c r="BE59" s="7"/>
      <c r="BS59" s="125" t="s">
        <v>70</v>
      </c>
      <c r="BT59" s="125" t="s">
        <v>78</v>
      </c>
      <c r="BU59" s="125" t="s">
        <v>72</v>
      </c>
      <c r="BV59" s="125" t="s">
        <v>73</v>
      </c>
      <c r="BW59" s="125" t="s">
        <v>90</v>
      </c>
      <c r="BX59" s="125" t="s">
        <v>5</v>
      </c>
      <c r="CL59" s="125" t="s">
        <v>19</v>
      </c>
      <c r="CM59" s="125" t="s">
        <v>80</v>
      </c>
    </row>
    <row r="60" s="4" customFormat="1" ht="16.5" customHeight="1">
      <c r="A60" s="126" t="s">
        <v>81</v>
      </c>
      <c r="B60" s="65"/>
      <c r="C60" s="127"/>
      <c r="D60" s="127"/>
      <c r="E60" s="128" t="s">
        <v>88</v>
      </c>
      <c r="F60" s="128"/>
      <c r="G60" s="128"/>
      <c r="H60" s="128"/>
      <c r="I60" s="128"/>
      <c r="J60" s="127"/>
      <c r="K60" s="128" t="s">
        <v>89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'SO 801 - Vegetační úpravy'!J32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82</v>
      </c>
      <c r="AR60" s="67"/>
      <c r="AS60" s="131">
        <v>0</v>
      </c>
      <c r="AT60" s="132">
        <f>ROUND(SUM(AV60:AW60),2)</f>
        <v>0</v>
      </c>
      <c r="AU60" s="133">
        <f>'SO 801 - Vegetační úpravy'!P88</f>
        <v>0</v>
      </c>
      <c r="AV60" s="132">
        <f>'SO 801 - Vegetační úpravy'!J35</f>
        <v>0</v>
      </c>
      <c r="AW60" s="132">
        <f>'SO 801 - Vegetační úpravy'!J36</f>
        <v>0</v>
      </c>
      <c r="AX60" s="132">
        <f>'SO 801 - Vegetační úpravy'!J37</f>
        <v>0</v>
      </c>
      <c r="AY60" s="132">
        <f>'SO 801 - Vegetační úpravy'!J38</f>
        <v>0</v>
      </c>
      <c r="AZ60" s="132">
        <f>'SO 801 - Vegetační úpravy'!F35</f>
        <v>0</v>
      </c>
      <c r="BA60" s="132">
        <f>'SO 801 - Vegetační úpravy'!F36</f>
        <v>0</v>
      </c>
      <c r="BB60" s="132">
        <f>'SO 801 - Vegetační úpravy'!F37</f>
        <v>0</v>
      </c>
      <c r="BC60" s="132">
        <f>'SO 801 - Vegetační úpravy'!F38</f>
        <v>0</v>
      </c>
      <c r="BD60" s="134">
        <f>'SO 801 - Vegetační úpravy'!F39</f>
        <v>0</v>
      </c>
      <c r="BE60" s="4"/>
      <c r="BT60" s="135" t="s">
        <v>80</v>
      </c>
      <c r="BV60" s="135" t="s">
        <v>73</v>
      </c>
      <c r="BW60" s="135" t="s">
        <v>91</v>
      </c>
      <c r="BX60" s="135" t="s">
        <v>90</v>
      </c>
      <c r="CL60" s="135" t="s">
        <v>19</v>
      </c>
    </row>
    <row r="61" s="7" customFormat="1" ht="16.5" customHeight="1">
      <c r="A61" s="7"/>
      <c r="B61" s="113"/>
      <c r="C61" s="114"/>
      <c r="D61" s="115" t="s">
        <v>92</v>
      </c>
      <c r="E61" s="115"/>
      <c r="F61" s="115"/>
      <c r="G61" s="115"/>
      <c r="H61" s="115"/>
      <c r="I61" s="116"/>
      <c r="J61" s="115" t="s">
        <v>93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ROUND(SUM(AG62:AG63),2)</f>
        <v>0</v>
      </c>
      <c r="AH61" s="116"/>
      <c r="AI61" s="116"/>
      <c r="AJ61" s="116"/>
      <c r="AK61" s="116"/>
      <c r="AL61" s="116"/>
      <c r="AM61" s="116"/>
      <c r="AN61" s="118">
        <f>SUM(AG61,AT61)</f>
        <v>0</v>
      </c>
      <c r="AO61" s="116"/>
      <c r="AP61" s="116"/>
      <c r="AQ61" s="119" t="s">
        <v>77</v>
      </c>
      <c r="AR61" s="120"/>
      <c r="AS61" s="121">
        <f>ROUND(SUM(AS62:AS63),2)</f>
        <v>0</v>
      </c>
      <c r="AT61" s="122">
        <f>ROUND(SUM(AV61:AW61),2)</f>
        <v>0</v>
      </c>
      <c r="AU61" s="123">
        <f>ROUND(SUM(AU62:AU63),5)</f>
        <v>0</v>
      </c>
      <c r="AV61" s="122">
        <f>ROUND(AZ61*L29,2)</f>
        <v>0</v>
      </c>
      <c r="AW61" s="122">
        <f>ROUND(BA61*L30,2)</f>
        <v>0</v>
      </c>
      <c r="AX61" s="122">
        <f>ROUND(BB61*L29,2)</f>
        <v>0</v>
      </c>
      <c r="AY61" s="122">
        <f>ROUND(BC61*L30,2)</f>
        <v>0</v>
      </c>
      <c r="AZ61" s="122">
        <f>ROUND(SUM(AZ62:AZ63),2)</f>
        <v>0</v>
      </c>
      <c r="BA61" s="122">
        <f>ROUND(SUM(BA62:BA63),2)</f>
        <v>0</v>
      </c>
      <c r="BB61" s="122">
        <f>ROUND(SUM(BB62:BB63),2)</f>
        <v>0</v>
      </c>
      <c r="BC61" s="122">
        <f>ROUND(SUM(BC62:BC63),2)</f>
        <v>0</v>
      </c>
      <c r="BD61" s="124">
        <f>ROUND(SUM(BD62:BD63),2)</f>
        <v>0</v>
      </c>
      <c r="BE61" s="7"/>
      <c r="BS61" s="125" t="s">
        <v>70</v>
      </c>
      <c r="BT61" s="125" t="s">
        <v>78</v>
      </c>
      <c r="BU61" s="125" t="s">
        <v>72</v>
      </c>
      <c r="BV61" s="125" t="s">
        <v>73</v>
      </c>
      <c r="BW61" s="125" t="s">
        <v>94</v>
      </c>
      <c r="BX61" s="125" t="s">
        <v>5</v>
      </c>
      <c r="CL61" s="125" t="s">
        <v>19</v>
      </c>
      <c r="CM61" s="125" t="s">
        <v>80</v>
      </c>
    </row>
    <row r="62" s="4" customFormat="1" ht="16.5" customHeight="1">
      <c r="A62" s="126" t="s">
        <v>81</v>
      </c>
      <c r="B62" s="65"/>
      <c r="C62" s="127"/>
      <c r="D62" s="127"/>
      <c r="E62" s="128" t="s">
        <v>95</v>
      </c>
      <c r="F62" s="128"/>
      <c r="G62" s="128"/>
      <c r="H62" s="128"/>
      <c r="I62" s="128"/>
      <c r="J62" s="127"/>
      <c r="K62" s="128" t="s">
        <v>96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'VRN.1 - Vedlejší rozpočto...'!J32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82</v>
      </c>
      <c r="AR62" s="67"/>
      <c r="AS62" s="131">
        <v>0</v>
      </c>
      <c r="AT62" s="132">
        <f>ROUND(SUM(AV62:AW62),2)</f>
        <v>0</v>
      </c>
      <c r="AU62" s="133">
        <f>'VRN.1 - Vedlejší rozpočto...'!P87</f>
        <v>0</v>
      </c>
      <c r="AV62" s="132">
        <f>'VRN.1 - Vedlejší rozpočto...'!J35</f>
        <v>0</v>
      </c>
      <c r="AW62" s="132">
        <f>'VRN.1 - Vedlejší rozpočto...'!J36</f>
        <v>0</v>
      </c>
      <c r="AX62" s="132">
        <f>'VRN.1 - Vedlejší rozpočto...'!J37</f>
        <v>0</v>
      </c>
      <c r="AY62" s="132">
        <f>'VRN.1 - Vedlejší rozpočto...'!J38</f>
        <v>0</v>
      </c>
      <c r="AZ62" s="132">
        <f>'VRN.1 - Vedlejší rozpočto...'!F35</f>
        <v>0</v>
      </c>
      <c r="BA62" s="132">
        <f>'VRN.1 - Vedlejší rozpočto...'!F36</f>
        <v>0</v>
      </c>
      <c r="BB62" s="132">
        <f>'VRN.1 - Vedlejší rozpočto...'!F37</f>
        <v>0</v>
      </c>
      <c r="BC62" s="132">
        <f>'VRN.1 - Vedlejší rozpočto...'!F38</f>
        <v>0</v>
      </c>
      <c r="BD62" s="134">
        <f>'VRN.1 - Vedlejší rozpočto...'!F39</f>
        <v>0</v>
      </c>
      <c r="BE62" s="4"/>
      <c r="BT62" s="135" t="s">
        <v>80</v>
      </c>
      <c r="BV62" s="135" t="s">
        <v>73</v>
      </c>
      <c r="BW62" s="135" t="s">
        <v>97</v>
      </c>
      <c r="BX62" s="135" t="s">
        <v>94</v>
      </c>
      <c r="CL62" s="135" t="s">
        <v>19</v>
      </c>
    </row>
    <row r="63" s="4" customFormat="1" ht="16.5" customHeight="1">
      <c r="A63" s="126" t="s">
        <v>81</v>
      </c>
      <c r="B63" s="65"/>
      <c r="C63" s="127"/>
      <c r="D63" s="127"/>
      <c r="E63" s="128" t="s">
        <v>98</v>
      </c>
      <c r="F63" s="128"/>
      <c r="G63" s="128"/>
      <c r="H63" s="128"/>
      <c r="I63" s="128"/>
      <c r="J63" s="127"/>
      <c r="K63" s="128" t="s">
        <v>99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'VRN.2 - Vedlejší rozpočto...'!J32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82</v>
      </c>
      <c r="AR63" s="67"/>
      <c r="AS63" s="136">
        <v>0</v>
      </c>
      <c r="AT63" s="137">
        <f>ROUND(SUM(AV63:AW63),2)</f>
        <v>0</v>
      </c>
      <c r="AU63" s="138">
        <f>'VRN.2 - Vedlejší rozpočto...'!P87</f>
        <v>0</v>
      </c>
      <c r="AV63" s="137">
        <f>'VRN.2 - Vedlejší rozpočto...'!J35</f>
        <v>0</v>
      </c>
      <c r="AW63" s="137">
        <f>'VRN.2 - Vedlejší rozpočto...'!J36</f>
        <v>0</v>
      </c>
      <c r="AX63" s="137">
        <f>'VRN.2 - Vedlejší rozpočto...'!J37</f>
        <v>0</v>
      </c>
      <c r="AY63" s="137">
        <f>'VRN.2 - Vedlejší rozpočto...'!J38</f>
        <v>0</v>
      </c>
      <c r="AZ63" s="137">
        <f>'VRN.2 - Vedlejší rozpočto...'!F35</f>
        <v>0</v>
      </c>
      <c r="BA63" s="137">
        <f>'VRN.2 - Vedlejší rozpočto...'!F36</f>
        <v>0</v>
      </c>
      <c r="BB63" s="137">
        <f>'VRN.2 - Vedlejší rozpočto...'!F37</f>
        <v>0</v>
      </c>
      <c r="BC63" s="137">
        <f>'VRN.2 - Vedlejší rozpočto...'!F38</f>
        <v>0</v>
      </c>
      <c r="BD63" s="139">
        <f>'VRN.2 - Vedlejší rozpočto...'!F39</f>
        <v>0</v>
      </c>
      <c r="BE63" s="4"/>
      <c r="BT63" s="135" t="s">
        <v>80</v>
      </c>
      <c r="BV63" s="135" t="s">
        <v>73</v>
      </c>
      <c r="BW63" s="135" t="s">
        <v>100</v>
      </c>
      <c r="BX63" s="135" t="s">
        <v>94</v>
      </c>
      <c r="CL63" s="135" t="s">
        <v>19</v>
      </c>
    </row>
    <row r="64" s="2" customFormat="1" ht="30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46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</sheetData>
  <sheetProtection sheet="1" formatColumns="0" formatRows="0" objects="1" scenarios="1" spinCount="100000" saltValue="Wj5Wwb/VK4lPkiTyf7+gheatWze5nh40E/GVsC4fxio4rOzj2TaA6iE00e63vI3Doz0BPbHV3ywolO+D/OERzQ==" hashValue="Q8FCOZZrTDf4cdkGIkhRbQBmhTAr3myDC6UDjJGmEbdXAoipeo9f3YpgN1RVr3TkckBDHtucCzgDpLjXTiI0WA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K56:AF56"/>
    <mergeCell ref="AN56:AP56"/>
    <mergeCell ref="AG56:AM56"/>
    <mergeCell ref="E56:I56"/>
    <mergeCell ref="D57:H57"/>
    <mergeCell ref="J57:AF57"/>
    <mergeCell ref="AN57:AP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N62:AP62"/>
    <mergeCell ref="AG62:AM62"/>
    <mergeCell ref="E62:I62"/>
    <mergeCell ref="K62:AF62"/>
    <mergeCell ref="AN63:AP63"/>
    <mergeCell ref="AG63:AM63"/>
    <mergeCell ref="E63:I63"/>
    <mergeCell ref="K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SO 101 - Společný prostor...'!C2" display="/"/>
    <hyperlink ref="A58" location="'SO 401 - Stranová přeložk...'!C2" display="/"/>
    <hyperlink ref="A60" location="'SO 801 - Vegetační úpravy'!C2" display="/"/>
    <hyperlink ref="A62" location="'VRN.1 - Vedlejší rozpočto...'!C2" display="/"/>
    <hyperlink ref="A63" location="'VRN.2 - Vedlejší rozpočt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101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Projektová dokumentace na SO 01 Cyklostezka HC1</v>
      </c>
      <c r="F7" s="144"/>
      <c r="G7" s="144"/>
      <c r="H7" s="144"/>
      <c r="L7" s="22"/>
    </row>
    <row r="8" s="1" customFormat="1" ht="12" customHeight="1">
      <c r="B8" s="22"/>
      <c r="D8" s="144" t="s">
        <v>102</v>
      </c>
      <c r="L8" s="22"/>
    </row>
    <row r="9" s="2" customFormat="1" ht="16.5" customHeight="1">
      <c r="A9" s="40"/>
      <c r="B9" s="46"/>
      <c r="C9" s="40"/>
      <c r="D9" s="40"/>
      <c r="E9" s="145" t="s">
        <v>103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15. 5. 2024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ROUND((SUM(BE92:BE343)),  2)</f>
        <v>0</v>
      </c>
      <c r="G35" s="40"/>
      <c r="H35" s="40"/>
      <c r="I35" s="159">
        <v>0.20999999999999999</v>
      </c>
      <c r="J35" s="158">
        <f>ROUND(((SUM(BE92:BE343))*I35),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ROUND((SUM(BF92:BF343)),  2)</f>
        <v>0</v>
      </c>
      <c r="G36" s="40"/>
      <c r="H36" s="40"/>
      <c r="I36" s="159">
        <v>0.12</v>
      </c>
      <c r="J36" s="158">
        <f>ROUND(((SUM(BF92:BF343))*I36),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ROUND((SUM(BG92:BG343)),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ROUND((SUM(BH92:BH343)),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ROUND((SUM(BI92:BI343)),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Projektová dokumentace na SO 01 Cyklostezka HC1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102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101 - Společný prostor pro chodce a cyklisty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15. 5. 2024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městys Velké Němčice</v>
      </c>
      <c r="G58" s="42"/>
      <c r="H58" s="42"/>
      <c r="I58" s="34" t="s">
        <v>31</v>
      </c>
      <c r="J58" s="38" t="str">
        <f>E23</f>
        <v>ViaDesigne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106</v>
      </c>
      <c r="D61" s="173"/>
      <c r="E61" s="173"/>
      <c r="F61" s="173"/>
      <c r="G61" s="173"/>
      <c r="H61" s="173"/>
      <c r="I61" s="173"/>
      <c r="J61" s="174" t="s">
        <v>107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108</v>
      </c>
    </row>
    <row r="64" s="9" customFormat="1" ht="24.96" customHeight="1">
      <c r="A64" s="9"/>
      <c r="B64" s="176"/>
      <c r="C64" s="177"/>
      <c r="D64" s="178" t="s">
        <v>109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110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111</v>
      </c>
      <c r="E66" s="184"/>
      <c r="F66" s="184"/>
      <c r="G66" s="184"/>
      <c r="H66" s="184"/>
      <c r="I66" s="184"/>
      <c r="J66" s="185">
        <f>J170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112</v>
      </c>
      <c r="E67" s="184"/>
      <c r="F67" s="184"/>
      <c r="G67" s="184"/>
      <c r="H67" s="184"/>
      <c r="I67" s="184"/>
      <c r="J67" s="185">
        <f>J182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113</v>
      </c>
      <c r="E68" s="184"/>
      <c r="F68" s="184"/>
      <c r="G68" s="184"/>
      <c r="H68" s="184"/>
      <c r="I68" s="184"/>
      <c r="J68" s="185">
        <f>J250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114</v>
      </c>
      <c r="E69" s="184"/>
      <c r="F69" s="184"/>
      <c r="G69" s="184"/>
      <c r="H69" s="184"/>
      <c r="I69" s="184"/>
      <c r="J69" s="185">
        <f>J317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115</v>
      </c>
      <c r="E70" s="184"/>
      <c r="F70" s="184"/>
      <c r="G70" s="184"/>
      <c r="H70" s="184"/>
      <c r="I70" s="184"/>
      <c r="J70" s="185">
        <f>J340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116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Projektová dokumentace na SO 01 Cyklostezka HC1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102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103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104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SO 101 - Společný prostor pro chodce a cyklisty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 xml:space="preserve"> </v>
      </c>
      <c r="G86" s="42"/>
      <c r="H86" s="42"/>
      <c r="I86" s="34" t="s">
        <v>23</v>
      </c>
      <c r="J86" s="74" t="str">
        <f>IF(J14="","",J14)</f>
        <v>15. 5. 2024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městys Velké Němčice</v>
      </c>
      <c r="G88" s="42"/>
      <c r="H88" s="42"/>
      <c r="I88" s="34" t="s">
        <v>31</v>
      </c>
      <c r="J88" s="38" t="str">
        <f>E23</f>
        <v>ViaDesigne s.r.o.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34</v>
      </c>
      <c r="J89" s="38" t="str">
        <f>E26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117</v>
      </c>
      <c r="D91" s="190" t="s">
        <v>56</v>
      </c>
      <c r="E91" s="190" t="s">
        <v>52</v>
      </c>
      <c r="F91" s="190" t="s">
        <v>53</v>
      </c>
      <c r="G91" s="190" t="s">
        <v>118</v>
      </c>
      <c r="H91" s="190" t="s">
        <v>119</v>
      </c>
      <c r="I91" s="190" t="s">
        <v>120</v>
      </c>
      <c r="J91" s="190" t="s">
        <v>107</v>
      </c>
      <c r="K91" s="191" t="s">
        <v>121</v>
      </c>
      <c r="L91" s="192"/>
      <c r="M91" s="94" t="s">
        <v>19</v>
      </c>
      <c r="N91" s="95" t="s">
        <v>41</v>
      </c>
      <c r="O91" s="95" t="s">
        <v>122</v>
      </c>
      <c r="P91" s="95" t="s">
        <v>123</v>
      </c>
      <c r="Q91" s="95" t="s">
        <v>124</v>
      </c>
      <c r="R91" s="95" t="s">
        <v>125</v>
      </c>
      <c r="S91" s="95" t="s">
        <v>126</v>
      </c>
      <c r="T91" s="96" t="s">
        <v>127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128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323.48328070000002</v>
      </c>
      <c r="S92" s="98"/>
      <c r="T92" s="196">
        <f>T93</f>
        <v>7.4259999999999993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70</v>
      </c>
      <c r="AU92" s="19" t="s">
        <v>108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70</v>
      </c>
      <c r="E93" s="201" t="s">
        <v>129</v>
      </c>
      <c r="F93" s="201" t="s">
        <v>130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P94+P170+P182+P250+P317+P340</f>
        <v>0</v>
      </c>
      <c r="Q93" s="206"/>
      <c r="R93" s="207">
        <f>R94+R170+R182+R250+R317+R340</f>
        <v>323.48328070000002</v>
      </c>
      <c r="S93" s="206"/>
      <c r="T93" s="208">
        <f>T94+T170+T182+T250+T317+T340</f>
        <v>7.4259999999999993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78</v>
      </c>
      <c r="AT93" s="210" t="s">
        <v>70</v>
      </c>
      <c r="AU93" s="210" t="s">
        <v>71</v>
      </c>
      <c r="AY93" s="209" t="s">
        <v>131</v>
      </c>
      <c r="BK93" s="211">
        <f>BK94+BK170+BK182+BK250+BK317+BK340</f>
        <v>0</v>
      </c>
    </row>
    <row r="94" s="12" customFormat="1" ht="22.8" customHeight="1">
      <c r="A94" s="12"/>
      <c r="B94" s="198"/>
      <c r="C94" s="199"/>
      <c r="D94" s="200" t="s">
        <v>70</v>
      </c>
      <c r="E94" s="212" t="s">
        <v>78</v>
      </c>
      <c r="F94" s="212" t="s">
        <v>132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SUM(P95:P169)</f>
        <v>0</v>
      </c>
      <c r="Q94" s="206"/>
      <c r="R94" s="207">
        <f>SUM(R95:R169)</f>
        <v>6</v>
      </c>
      <c r="S94" s="206"/>
      <c r="T94" s="208">
        <f>SUM(T95:T169)</f>
        <v>6.9439999999999991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78</v>
      </c>
      <c r="AT94" s="210" t="s">
        <v>70</v>
      </c>
      <c r="AU94" s="210" t="s">
        <v>78</v>
      </c>
      <c r="AY94" s="209" t="s">
        <v>131</v>
      </c>
      <c r="BK94" s="211">
        <f>SUM(BK95:BK169)</f>
        <v>0</v>
      </c>
    </row>
    <row r="95" s="2" customFormat="1" ht="21.75" customHeight="1">
      <c r="A95" s="40"/>
      <c r="B95" s="41"/>
      <c r="C95" s="214" t="s">
        <v>78</v>
      </c>
      <c r="D95" s="214" t="s">
        <v>133</v>
      </c>
      <c r="E95" s="215" t="s">
        <v>134</v>
      </c>
      <c r="F95" s="216" t="s">
        <v>135</v>
      </c>
      <c r="G95" s="217" t="s">
        <v>136</v>
      </c>
      <c r="H95" s="218">
        <v>20</v>
      </c>
      <c r="I95" s="219"/>
      <c r="J95" s="220">
        <f>ROUND(I95*H95,2)</f>
        <v>0</v>
      </c>
      <c r="K95" s="216" t="s">
        <v>137</v>
      </c>
      <c r="L95" s="46"/>
      <c r="M95" s="221" t="s">
        <v>19</v>
      </c>
      <c r="N95" s="222" t="s">
        <v>42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138</v>
      </c>
      <c r="AT95" s="225" t="s">
        <v>133</v>
      </c>
      <c r="AU95" s="225" t="s">
        <v>80</v>
      </c>
      <c r="AY95" s="19" t="s">
        <v>131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78</v>
      </c>
      <c r="BK95" s="226">
        <f>ROUND(I95*H95,2)</f>
        <v>0</v>
      </c>
      <c r="BL95" s="19" t="s">
        <v>138</v>
      </c>
      <c r="BM95" s="225" t="s">
        <v>139</v>
      </c>
    </row>
    <row r="96" s="2" customFormat="1">
      <c r="A96" s="40"/>
      <c r="B96" s="41"/>
      <c r="C96" s="42"/>
      <c r="D96" s="227" t="s">
        <v>140</v>
      </c>
      <c r="E96" s="42"/>
      <c r="F96" s="228" t="s">
        <v>141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140</v>
      </c>
      <c r="AU96" s="19" t="s">
        <v>80</v>
      </c>
    </row>
    <row r="97" s="2" customFormat="1">
      <c r="A97" s="40"/>
      <c r="B97" s="41"/>
      <c r="C97" s="42"/>
      <c r="D97" s="232" t="s">
        <v>142</v>
      </c>
      <c r="E97" s="42"/>
      <c r="F97" s="233" t="s">
        <v>143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142</v>
      </c>
      <c r="AU97" s="19" t="s">
        <v>80</v>
      </c>
    </row>
    <row r="98" s="13" customFormat="1">
      <c r="A98" s="13"/>
      <c r="B98" s="234"/>
      <c r="C98" s="235"/>
      <c r="D98" s="227" t="s">
        <v>144</v>
      </c>
      <c r="E98" s="236" t="s">
        <v>19</v>
      </c>
      <c r="F98" s="237" t="s">
        <v>145</v>
      </c>
      <c r="G98" s="235"/>
      <c r="H98" s="238">
        <v>20</v>
      </c>
      <c r="I98" s="239"/>
      <c r="J98" s="235"/>
      <c r="K98" s="235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144</v>
      </c>
      <c r="AU98" s="244" t="s">
        <v>80</v>
      </c>
      <c r="AV98" s="13" t="s">
        <v>80</v>
      </c>
      <c r="AW98" s="13" t="s">
        <v>33</v>
      </c>
      <c r="AX98" s="13" t="s">
        <v>78</v>
      </c>
      <c r="AY98" s="244" t="s">
        <v>131</v>
      </c>
    </row>
    <row r="99" s="2" customFormat="1" ht="16.5" customHeight="1">
      <c r="A99" s="40"/>
      <c r="B99" s="41"/>
      <c r="C99" s="214" t="s">
        <v>80</v>
      </c>
      <c r="D99" s="214" t="s">
        <v>133</v>
      </c>
      <c r="E99" s="215" t="s">
        <v>146</v>
      </c>
      <c r="F99" s="216" t="s">
        <v>147</v>
      </c>
      <c r="G99" s="217" t="s">
        <v>136</v>
      </c>
      <c r="H99" s="218">
        <v>2</v>
      </c>
      <c r="I99" s="219"/>
      <c r="J99" s="220">
        <f>ROUND(I99*H99,2)</f>
        <v>0</v>
      </c>
      <c r="K99" s="216" t="s">
        <v>137</v>
      </c>
      <c r="L99" s="46"/>
      <c r="M99" s="221" t="s">
        <v>19</v>
      </c>
      <c r="N99" s="222" t="s">
        <v>42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0.26000000000000001</v>
      </c>
      <c r="T99" s="224">
        <f>S99*H99</f>
        <v>0.52000000000000002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138</v>
      </c>
      <c r="AT99" s="225" t="s">
        <v>133</v>
      </c>
      <c r="AU99" s="225" t="s">
        <v>80</v>
      </c>
      <c r="AY99" s="19" t="s">
        <v>131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78</v>
      </c>
      <c r="BK99" s="226">
        <f>ROUND(I99*H99,2)</f>
        <v>0</v>
      </c>
      <c r="BL99" s="19" t="s">
        <v>138</v>
      </c>
      <c r="BM99" s="225" t="s">
        <v>148</v>
      </c>
    </row>
    <row r="100" s="2" customFormat="1">
      <c r="A100" s="40"/>
      <c r="B100" s="41"/>
      <c r="C100" s="42"/>
      <c r="D100" s="227" t="s">
        <v>140</v>
      </c>
      <c r="E100" s="42"/>
      <c r="F100" s="228" t="s">
        <v>149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140</v>
      </c>
      <c r="AU100" s="19" t="s">
        <v>80</v>
      </c>
    </row>
    <row r="101" s="2" customFormat="1">
      <c r="A101" s="40"/>
      <c r="B101" s="41"/>
      <c r="C101" s="42"/>
      <c r="D101" s="232" t="s">
        <v>142</v>
      </c>
      <c r="E101" s="42"/>
      <c r="F101" s="233" t="s">
        <v>150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142</v>
      </c>
      <c r="AU101" s="19" t="s">
        <v>80</v>
      </c>
    </row>
    <row r="102" s="13" customFormat="1">
      <c r="A102" s="13"/>
      <c r="B102" s="234"/>
      <c r="C102" s="235"/>
      <c r="D102" s="227" t="s">
        <v>144</v>
      </c>
      <c r="E102" s="236" t="s">
        <v>19</v>
      </c>
      <c r="F102" s="237" t="s">
        <v>151</v>
      </c>
      <c r="G102" s="235"/>
      <c r="H102" s="238">
        <v>2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144</v>
      </c>
      <c r="AU102" s="244" t="s">
        <v>80</v>
      </c>
      <c r="AV102" s="13" t="s">
        <v>80</v>
      </c>
      <c r="AW102" s="13" t="s">
        <v>33</v>
      </c>
      <c r="AX102" s="13" t="s">
        <v>78</v>
      </c>
      <c r="AY102" s="244" t="s">
        <v>131</v>
      </c>
    </row>
    <row r="103" s="2" customFormat="1" ht="16.5" customHeight="1">
      <c r="A103" s="40"/>
      <c r="B103" s="41"/>
      <c r="C103" s="214" t="s">
        <v>152</v>
      </c>
      <c r="D103" s="214" t="s">
        <v>133</v>
      </c>
      <c r="E103" s="215" t="s">
        <v>153</v>
      </c>
      <c r="F103" s="216" t="s">
        <v>154</v>
      </c>
      <c r="G103" s="217" t="s">
        <v>136</v>
      </c>
      <c r="H103" s="218">
        <v>6.7000000000000002</v>
      </c>
      <c r="I103" s="219"/>
      <c r="J103" s="220">
        <f>ROUND(I103*H103,2)</f>
        <v>0</v>
      </c>
      <c r="K103" s="216" t="s">
        <v>137</v>
      </c>
      <c r="L103" s="46"/>
      <c r="M103" s="221" t="s">
        <v>19</v>
      </c>
      <c r="N103" s="222" t="s">
        <v>42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0.22</v>
      </c>
      <c r="T103" s="224">
        <f>S103*H103</f>
        <v>1.474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138</v>
      </c>
      <c r="AT103" s="225" t="s">
        <v>133</v>
      </c>
      <c r="AU103" s="225" t="s">
        <v>80</v>
      </c>
      <c r="AY103" s="19" t="s">
        <v>131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78</v>
      </c>
      <c r="BK103" s="226">
        <f>ROUND(I103*H103,2)</f>
        <v>0</v>
      </c>
      <c r="BL103" s="19" t="s">
        <v>138</v>
      </c>
      <c r="BM103" s="225" t="s">
        <v>155</v>
      </c>
    </row>
    <row r="104" s="2" customFormat="1">
      <c r="A104" s="40"/>
      <c r="B104" s="41"/>
      <c r="C104" s="42"/>
      <c r="D104" s="227" t="s">
        <v>140</v>
      </c>
      <c r="E104" s="42"/>
      <c r="F104" s="228" t="s">
        <v>156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140</v>
      </c>
      <c r="AU104" s="19" t="s">
        <v>80</v>
      </c>
    </row>
    <row r="105" s="2" customFormat="1">
      <c r="A105" s="40"/>
      <c r="B105" s="41"/>
      <c r="C105" s="42"/>
      <c r="D105" s="232" t="s">
        <v>142</v>
      </c>
      <c r="E105" s="42"/>
      <c r="F105" s="233" t="s">
        <v>157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142</v>
      </c>
      <c r="AU105" s="19" t="s">
        <v>80</v>
      </c>
    </row>
    <row r="106" s="13" customFormat="1">
      <c r="A106" s="13"/>
      <c r="B106" s="234"/>
      <c r="C106" s="235"/>
      <c r="D106" s="227" t="s">
        <v>144</v>
      </c>
      <c r="E106" s="236" t="s">
        <v>19</v>
      </c>
      <c r="F106" s="237" t="s">
        <v>158</v>
      </c>
      <c r="G106" s="235"/>
      <c r="H106" s="238">
        <v>6.7000000000000002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144</v>
      </c>
      <c r="AU106" s="244" t="s">
        <v>80</v>
      </c>
      <c r="AV106" s="13" t="s">
        <v>80</v>
      </c>
      <c r="AW106" s="13" t="s">
        <v>33</v>
      </c>
      <c r="AX106" s="13" t="s">
        <v>78</v>
      </c>
      <c r="AY106" s="244" t="s">
        <v>131</v>
      </c>
    </row>
    <row r="107" s="2" customFormat="1" ht="16.5" customHeight="1">
      <c r="A107" s="40"/>
      <c r="B107" s="41"/>
      <c r="C107" s="214" t="s">
        <v>138</v>
      </c>
      <c r="D107" s="214" t="s">
        <v>133</v>
      </c>
      <c r="E107" s="215" t="s">
        <v>159</v>
      </c>
      <c r="F107" s="216" t="s">
        <v>160</v>
      </c>
      <c r="G107" s="217" t="s">
        <v>161</v>
      </c>
      <c r="H107" s="218">
        <v>10</v>
      </c>
      <c r="I107" s="219"/>
      <c r="J107" s="220">
        <f>ROUND(I107*H107,2)</f>
        <v>0</v>
      </c>
      <c r="K107" s="216" t="s">
        <v>137</v>
      </c>
      <c r="L107" s="46"/>
      <c r="M107" s="221" t="s">
        <v>19</v>
      </c>
      <c r="N107" s="222" t="s">
        <v>42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0.28999999999999998</v>
      </c>
      <c r="T107" s="224">
        <f>S107*H107</f>
        <v>2.8999999999999999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138</v>
      </c>
      <c r="AT107" s="225" t="s">
        <v>133</v>
      </c>
      <c r="AU107" s="225" t="s">
        <v>80</v>
      </c>
      <c r="AY107" s="19" t="s">
        <v>131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78</v>
      </c>
      <c r="BK107" s="226">
        <f>ROUND(I107*H107,2)</f>
        <v>0</v>
      </c>
      <c r="BL107" s="19" t="s">
        <v>138</v>
      </c>
      <c r="BM107" s="225" t="s">
        <v>162</v>
      </c>
    </row>
    <row r="108" s="2" customFormat="1">
      <c r="A108" s="40"/>
      <c r="B108" s="41"/>
      <c r="C108" s="42"/>
      <c r="D108" s="227" t="s">
        <v>140</v>
      </c>
      <c r="E108" s="42"/>
      <c r="F108" s="228" t="s">
        <v>163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140</v>
      </c>
      <c r="AU108" s="19" t="s">
        <v>80</v>
      </c>
    </row>
    <row r="109" s="2" customFormat="1">
      <c r="A109" s="40"/>
      <c r="B109" s="41"/>
      <c r="C109" s="42"/>
      <c r="D109" s="232" t="s">
        <v>142</v>
      </c>
      <c r="E109" s="42"/>
      <c r="F109" s="233" t="s">
        <v>164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142</v>
      </c>
      <c r="AU109" s="19" t="s">
        <v>80</v>
      </c>
    </row>
    <row r="110" s="13" customFormat="1">
      <c r="A110" s="13"/>
      <c r="B110" s="234"/>
      <c r="C110" s="235"/>
      <c r="D110" s="227" t="s">
        <v>144</v>
      </c>
      <c r="E110" s="236" t="s">
        <v>19</v>
      </c>
      <c r="F110" s="237" t="s">
        <v>165</v>
      </c>
      <c r="G110" s="235"/>
      <c r="H110" s="238">
        <v>10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144</v>
      </c>
      <c r="AU110" s="244" t="s">
        <v>80</v>
      </c>
      <c r="AV110" s="13" t="s">
        <v>80</v>
      </c>
      <c r="AW110" s="13" t="s">
        <v>33</v>
      </c>
      <c r="AX110" s="13" t="s">
        <v>78</v>
      </c>
      <c r="AY110" s="244" t="s">
        <v>131</v>
      </c>
    </row>
    <row r="111" s="2" customFormat="1" ht="16.5" customHeight="1">
      <c r="A111" s="40"/>
      <c r="B111" s="41"/>
      <c r="C111" s="214" t="s">
        <v>166</v>
      </c>
      <c r="D111" s="214" t="s">
        <v>133</v>
      </c>
      <c r="E111" s="215" t="s">
        <v>167</v>
      </c>
      <c r="F111" s="216" t="s">
        <v>168</v>
      </c>
      <c r="G111" s="217" t="s">
        <v>161</v>
      </c>
      <c r="H111" s="218">
        <v>10</v>
      </c>
      <c r="I111" s="219"/>
      <c r="J111" s="220">
        <f>ROUND(I111*H111,2)</f>
        <v>0</v>
      </c>
      <c r="K111" s="216" t="s">
        <v>137</v>
      </c>
      <c r="L111" s="46"/>
      <c r="M111" s="221" t="s">
        <v>19</v>
      </c>
      <c r="N111" s="222" t="s">
        <v>42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0.20499999999999999</v>
      </c>
      <c r="T111" s="224">
        <f>S111*H111</f>
        <v>2.0499999999999998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138</v>
      </c>
      <c r="AT111" s="225" t="s">
        <v>133</v>
      </c>
      <c r="AU111" s="225" t="s">
        <v>80</v>
      </c>
      <c r="AY111" s="19" t="s">
        <v>131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78</v>
      </c>
      <c r="BK111" s="226">
        <f>ROUND(I111*H111,2)</f>
        <v>0</v>
      </c>
      <c r="BL111" s="19" t="s">
        <v>138</v>
      </c>
      <c r="BM111" s="225" t="s">
        <v>169</v>
      </c>
    </row>
    <row r="112" s="2" customFormat="1">
      <c r="A112" s="40"/>
      <c r="B112" s="41"/>
      <c r="C112" s="42"/>
      <c r="D112" s="227" t="s">
        <v>140</v>
      </c>
      <c r="E112" s="42"/>
      <c r="F112" s="228" t="s">
        <v>170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140</v>
      </c>
      <c r="AU112" s="19" t="s">
        <v>80</v>
      </c>
    </row>
    <row r="113" s="2" customFormat="1">
      <c r="A113" s="40"/>
      <c r="B113" s="41"/>
      <c r="C113" s="42"/>
      <c r="D113" s="232" t="s">
        <v>142</v>
      </c>
      <c r="E113" s="42"/>
      <c r="F113" s="233" t="s">
        <v>171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142</v>
      </c>
      <c r="AU113" s="19" t="s">
        <v>80</v>
      </c>
    </row>
    <row r="114" s="13" customFormat="1">
      <c r="A114" s="13"/>
      <c r="B114" s="234"/>
      <c r="C114" s="235"/>
      <c r="D114" s="227" t="s">
        <v>144</v>
      </c>
      <c r="E114" s="236" t="s">
        <v>19</v>
      </c>
      <c r="F114" s="237" t="s">
        <v>172</v>
      </c>
      <c r="G114" s="235"/>
      <c r="H114" s="238">
        <v>10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144</v>
      </c>
      <c r="AU114" s="244" t="s">
        <v>80</v>
      </c>
      <c r="AV114" s="13" t="s">
        <v>80</v>
      </c>
      <c r="AW114" s="13" t="s">
        <v>33</v>
      </c>
      <c r="AX114" s="13" t="s">
        <v>78</v>
      </c>
      <c r="AY114" s="244" t="s">
        <v>131</v>
      </c>
    </row>
    <row r="115" s="2" customFormat="1" ht="16.5" customHeight="1">
      <c r="A115" s="40"/>
      <c r="B115" s="41"/>
      <c r="C115" s="214" t="s">
        <v>173</v>
      </c>
      <c r="D115" s="214" t="s">
        <v>133</v>
      </c>
      <c r="E115" s="215" t="s">
        <v>174</v>
      </c>
      <c r="F115" s="216" t="s">
        <v>175</v>
      </c>
      <c r="G115" s="217" t="s">
        <v>136</v>
      </c>
      <c r="H115" s="218">
        <v>3130</v>
      </c>
      <c r="I115" s="219"/>
      <c r="J115" s="220">
        <f>ROUND(I115*H115,2)</f>
        <v>0</v>
      </c>
      <c r="K115" s="216" t="s">
        <v>137</v>
      </c>
      <c r="L115" s="46"/>
      <c r="M115" s="221" t="s">
        <v>19</v>
      </c>
      <c r="N115" s="222" t="s">
        <v>42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138</v>
      </c>
      <c r="AT115" s="225" t="s">
        <v>133</v>
      </c>
      <c r="AU115" s="225" t="s">
        <v>80</v>
      </c>
      <c r="AY115" s="19" t="s">
        <v>131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78</v>
      </c>
      <c r="BK115" s="226">
        <f>ROUND(I115*H115,2)</f>
        <v>0</v>
      </c>
      <c r="BL115" s="19" t="s">
        <v>138</v>
      </c>
      <c r="BM115" s="225" t="s">
        <v>176</v>
      </c>
    </row>
    <row r="116" s="2" customFormat="1">
      <c r="A116" s="40"/>
      <c r="B116" s="41"/>
      <c r="C116" s="42"/>
      <c r="D116" s="227" t="s">
        <v>140</v>
      </c>
      <c r="E116" s="42"/>
      <c r="F116" s="228" t="s">
        <v>177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140</v>
      </c>
      <c r="AU116" s="19" t="s">
        <v>80</v>
      </c>
    </row>
    <row r="117" s="2" customFormat="1">
      <c r="A117" s="40"/>
      <c r="B117" s="41"/>
      <c r="C117" s="42"/>
      <c r="D117" s="232" t="s">
        <v>142</v>
      </c>
      <c r="E117" s="42"/>
      <c r="F117" s="233" t="s">
        <v>178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142</v>
      </c>
      <c r="AU117" s="19" t="s">
        <v>80</v>
      </c>
    </row>
    <row r="118" s="13" customFormat="1">
      <c r="A118" s="13"/>
      <c r="B118" s="234"/>
      <c r="C118" s="235"/>
      <c r="D118" s="227" t="s">
        <v>144</v>
      </c>
      <c r="E118" s="236" t="s">
        <v>19</v>
      </c>
      <c r="F118" s="237" t="s">
        <v>179</v>
      </c>
      <c r="G118" s="235"/>
      <c r="H118" s="238">
        <v>3130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144</v>
      </c>
      <c r="AU118" s="244" t="s">
        <v>80</v>
      </c>
      <c r="AV118" s="13" t="s">
        <v>80</v>
      </c>
      <c r="AW118" s="13" t="s">
        <v>33</v>
      </c>
      <c r="AX118" s="13" t="s">
        <v>78</v>
      </c>
      <c r="AY118" s="244" t="s">
        <v>131</v>
      </c>
    </row>
    <row r="119" s="2" customFormat="1" ht="21.75" customHeight="1">
      <c r="A119" s="40"/>
      <c r="B119" s="41"/>
      <c r="C119" s="214" t="s">
        <v>180</v>
      </c>
      <c r="D119" s="214" t="s">
        <v>133</v>
      </c>
      <c r="E119" s="215" t="s">
        <v>181</v>
      </c>
      <c r="F119" s="216" t="s">
        <v>182</v>
      </c>
      <c r="G119" s="217" t="s">
        <v>183</v>
      </c>
      <c r="H119" s="218">
        <v>1776.4500000000001</v>
      </c>
      <c r="I119" s="219"/>
      <c r="J119" s="220">
        <f>ROUND(I119*H119,2)</f>
        <v>0</v>
      </c>
      <c r="K119" s="216" t="s">
        <v>137</v>
      </c>
      <c r="L119" s="46"/>
      <c r="M119" s="221" t="s">
        <v>19</v>
      </c>
      <c r="N119" s="222" t="s">
        <v>42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138</v>
      </c>
      <c r="AT119" s="225" t="s">
        <v>133</v>
      </c>
      <c r="AU119" s="225" t="s">
        <v>80</v>
      </c>
      <c r="AY119" s="19" t="s">
        <v>131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78</v>
      </c>
      <c r="BK119" s="226">
        <f>ROUND(I119*H119,2)</f>
        <v>0</v>
      </c>
      <c r="BL119" s="19" t="s">
        <v>138</v>
      </c>
      <c r="BM119" s="225" t="s">
        <v>184</v>
      </c>
    </row>
    <row r="120" s="2" customFormat="1">
      <c r="A120" s="40"/>
      <c r="B120" s="41"/>
      <c r="C120" s="42"/>
      <c r="D120" s="227" t="s">
        <v>140</v>
      </c>
      <c r="E120" s="42"/>
      <c r="F120" s="228" t="s">
        <v>185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140</v>
      </c>
      <c r="AU120" s="19" t="s">
        <v>80</v>
      </c>
    </row>
    <row r="121" s="2" customFormat="1">
      <c r="A121" s="40"/>
      <c r="B121" s="41"/>
      <c r="C121" s="42"/>
      <c r="D121" s="232" t="s">
        <v>142</v>
      </c>
      <c r="E121" s="42"/>
      <c r="F121" s="233" t="s">
        <v>186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142</v>
      </c>
      <c r="AU121" s="19" t="s">
        <v>80</v>
      </c>
    </row>
    <row r="122" s="13" customFormat="1">
      <c r="A122" s="13"/>
      <c r="B122" s="234"/>
      <c r="C122" s="235"/>
      <c r="D122" s="227" t="s">
        <v>144</v>
      </c>
      <c r="E122" s="236" t="s">
        <v>19</v>
      </c>
      <c r="F122" s="237" t="s">
        <v>187</v>
      </c>
      <c r="G122" s="235"/>
      <c r="H122" s="238">
        <v>30</v>
      </c>
      <c r="I122" s="239"/>
      <c r="J122" s="235"/>
      <c r="K122" s="235"/>
      <c r="L122" s="240"/>
      <c r="M122" s="241"/>
      <c r="N122" s="242"/>
      <c r="O122" s="242"/>
      <c r="P122" s="242"/>
      <c r="Q122" s="242"/>
      <c r="R122" s="242"/>
      <c r="S122" s="242"/>
      <c r="T122" s="24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4" t="s">
        <v>144</v>
      </c>
      <c r="AU122" s="244" t="s">
        <v>80</v>
      </c>
      <c r="AV122" s="13" t="s">
        <v>80</v>
      </c>
      <c r="AW122" s="13" t="s">
        <v>33</v>
      </c>
      <c r="AX122" s="13" t="s">
        <v>71</v>
      </c>
      <c r="AY122" s="244" t="s">
        <v>131</v>
      </c>
    </row>
    <row r="123" s="13" customFormat="1">
      <c r="A123" s="13"/>
      <c r="B123" s="234"/>
      <c r="C123" s="235"/>
      <c r="D123" s="227" t="s">
        <v>144</v>
      </c>
      <c r="E123" s="236" t="s">
        <v>19</v>
      </c>
      <c r="F123" s="237" t="s">
        <v>188</v>
      </c>
      <c r="G123" s="235"/>
      <c r="H123" s="238">
        <v>3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144</v>
      </c>
      <c r="AU123" s="244" t="s">
        <v>80</v>
      </c>
      <c r="AV123" s="13" t="s">
        <v>80</v>
      </c>
      <c r="AW123" s="13" t="s">
        <v>33</v>
      </c>
      <c r="AX123" s="13" t="s">
        <v>71</v>
      </c>
      <c r="AY123" s="244" t="s">
        <v>131</v>
      </c>
    </row>
    <row r="124" s="13" customFormat="1">
      <c r="A124" s="13"/>
      <c r="B124" s="234"/>
      <c r="C124" s="235"/>
      <c r="D124" s="227" t="s">
        <v>144</v>
      </c>
      <c r="E124" s="236" t="s">
        <v>19</v>
      </c>
      <c r="F124" s="237" t="s">
        <v>189</v>
      </c>
      <c r="G124" s="235"/>
      <c r="H124" s="238">
        <v>5.7000000000000002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144</v>
      </c>
      <c r="AU124" s="244" t="s">
        <v>80</v>
      </c>
      <c r="AV124" s="13" t="s">
        <v>80</v>
      </c>
      <c r="AW124" s="13" t="s">
        <v>33</v>
      </c>
      <c r="AX124" s="13" t="s">
        <v>71</v>
      </c>
      <c r="AY124" s="244" t="s">
        <v>131</v>
      </c>
    </row>
    <row r="125" s="13" customFormat="1">
      <c r="A125" s="13"/>
      <c r="B125" s="234"/>
      <c r="C125" s="235"/>
      <c r="D125" s="227" t="s">
        <v>144</v>
      </c>
      <c r="E125" s="236" t="s">
        <v>19</v>
      </c>
      <c r="F125" s="237" t="s">
        <v>190</v>
      </c>
      <c r="G125" s="235"/>
      <c r="H125" s="238">
        <v>156.5</v>
      </c>
      <c r="I125" s="239"/>
      <c r="J125" s="235"/>
      <c r="K125" s="235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144</v>
      </c>
      <c r="AU125" s="244" t="s">
        <v>80</v>
      </c>
      <c r="AV125" s="13" t="s">
        <v>80</v>
      </c>
      <c r="AW125" s="13" t="s">
        <v>33</v>
      </c>
      <c r="AX125" s="13" t="s">
        <v>71</v>
      </c>
      <c r="AY125" s="244" t="s">
        <v>131</v>
      </c>
    </row>
    <row r="126" s="13" customFormat="1">
      <c r="A126" s="13"/>
      <c r="B126" s="234"/>
      <c r="C126" s="235"/>
      <c r="D126" s="227" t="s">
        <v>144</v>
      </c>
      <c r="E126" s="236" t="s">
        <v>19</v>
      </c>
      <c r="F126" s="237" t="s">
        <v>191</v>
      </c>
      <c r="G126" s="235"/>
      <c r="H126" s="238">
        <v>194.94999999999999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144</v>
      </c>
      <c r="AU126" s="244" t="s">
        <v>80</v>
      </c>
      <c r="AV126" s="13" t="s">
        <v>80</v>
      </c>
      <c r="AW126" s="13" t="s">
        <v>33</v>
      </c>
      <c r="AX126" s="13" t="s">
        <v>71</v>
      </c>
      <c r="AY126" s="244" t="s">
        <v>131</v>
      </c>
    </row>
    <row r="127" s="13" customFormat="1">
      <c r="A127" s="13"/>
      <c r="B127" s="234"/>
      <c r="C127" s="235"/>
      <c r="D127" s="227" t="s">
        <v>144</v>
      </c>
      <c r="E127" s="236" t="s">
        <v>19</v>
      </c>
      <c r="F127" s="237" t="s">
        <v>192</v>
      </c>
      <c r="G127" s="235"/>
      <c r="H127" s="238">
        <v>1107.3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144</v>
      </c>
      <c r="AU127" s="244" t="s">
        <v>80</v>
      </c>
      <c r="AV127" s="13" t="s">
        <v>80</v>
      </c>
      <c r="AW127" s="13" t="s">
        <v>33</v>
      </c>
      <c r="AX127" s="13" t="s">
        <v>71</v>
      </c>
      <c r="AY127" s="244" t="s">
        <v>131</v>
      </c>
    </row>
    <row r="128" s="13" customFormat="1">
      <c r="A128" s="13"/>
      <c r="B128" s="234"/>
      <c r="C128" s="235"/>
      <c r="D128" s="227" t="s">
        <v>144</v>
      </c>
      <c r="E128" s="236" t="s">
        <v>19</v>
      </c>
      <c r="F128" s="237" t="s">
        <v>193</v>
      </c>
      <c r="G128" s="235"/>
      <c r="H128" s="238">
        <v>279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144</v>
      </c>
      <c r="AU128" s="244" t="s">
        <v>80</v>
      </c>
      <c r="AV128" s="13" t="s">
        <v>80</v>
      </c>
      <c r="AW128" s="13" t="s">
        <v>33</v>
      </c>
      <c r="AX128" s="13" t="s">
        <v>71</v>
      </c>
      <c r="AY128" s="244" t="s">
        <v>131</v>
      </c>
    </row>
    <row r="129" s="14" customFormat="1">
      <c r="A129" s="14"/>
      <c r="B129" s="245"/>
      <c r="C129" s="246"/>
      <c r="D129" s="227" t="s">
        <v>144</v>
      </c>
      <c r="E129" s="247" t="s">
        <v>19</v>
      </c>
      <c r="F129" s="248" t="s">
        <v>194</v>
      </c>
      <c r="G129" s="246"/>
      <c r="H129" s="249">
        <v>1776.4500000000001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144</v>
      </c>
      <c r="AU129" s="255" t="s">
        <v>80</v>
      </c>
      <c r="AV129" s="14" t="s">
        <v>138</v>
      </c>
      <c r="AW129" s="14" t="s">
        <v>33</v>
      </c>
      <c r="AX129" s="14" t="s">
        <v>78</v>
      </c>
      <c r="AY129" s="255" t="s">
        <v>131</v>
      </c>
    </row>
    <row r="130" s="2" customFormat="1" ht="21.75" customHeight="1">
      <c r="A130" s="40"/>
      <c r="B130" s="41"/>
      <c r="C130" s="214" t="s">
        <v>195</v>
      </c>
      <c r="D130" s="214" t="s">
        <v>133</v>
      </c>
      <c r="E130" s="215" t="s">
        <v>196</v>
      </c>
      <c r="F130" s="216" t="s">
        <v>197</v>
      </c>
      <c r="G130" s="217" t="s">
        <v>183</v>
      </c>
      <c r="H130" s="218">
        <v>1.28</v>
      </c>
      <c r="I130" s="219"/>
      <c r="J130" s="220">
        <f>ROUND(I130*H130,2)</f>
        <v>0</v>
      </c>
      <c r="K130" s="216" t="s">
        <v>137</v>
      </c>
      <c r="L130" s="46"/>
      <c r="M130" s="221" t="s">
        <v>19</v>
      </c>
      <c r="N130" s="222" t="s">
        <v>42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138</v>
      </c>
      <c r="AT130" s="225" t="s">
        <v>133</v>
      </c>
      <c r="AU130" s="225" t="s">
        <v>80</v>
      </c>
      <c r="AY130" s="19" t="s">
        <v>131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78</v>
      </c>
      <c r="BK130" s="226">
        <f>ROUND(I130*H130,2)</f>
        <v>0</v>
      </c>
      <c r="BL130" s="19" t="s">
        <v>138</v>
      </c>
      <c r="BM130" s="225" t="s">
        <v>198</v>
      </c>
    </row>
    <row r="131" s="2" customFormat="1">
      <c r="A131" s="40"/>
      <c r="B131" s="41"/>
      <c r="C131" s="42"/>
      <c r="D131" s="227" t="s">
        <v>140</v>
      </c>
      <c r="E131" s="42"/>
      <c r="F131" s="228" t="s">
        <v>199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140</v>
      </c>
      <c r="AU131" s="19" t="s">
        <v>80</v>
      </c>
    </row>
    <row r="132" s="2" customFormat="1">
      <c r="A132" s="40"/>
      <c r="B132" s="41"/>
      <c r="C132" s="42"/>
      <c r="D132" s="232" t="s">
        <v>142</v>
      </c>
      <c r="E132" s="42"/>
      <c r="F132" s="233" t="s">
        <v>200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142</v>
      </c>
      <c r="AU132" s="19" t="s">
        <v>80</v>
      </c>
    </row>
    <row r="133" s="13" customFormat="1">
      <c r="A133" s="13"/>
      <c r="B133" s="234"/>
      <c r="C133" s="235"/>
      <c r="D133" s="227" t="s">
        <v>144</v>
      </c>
      <c r="E133" s="236" t="s">
        <v>19</v>
      </c>
      <c r="F133" s="237" t="s">
        <v>201</v>
      </c>
      <c r="G133" s="235"/>
      <c r="H133" s="238">
        <v>1.28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144</v>
      </c>
      <c r="AU133" s="244" t="s">
        <v>80</v>
      </c>
      <c r="AV133" s="13" t="s">
        <v>80</v>
      </c>
      <c r="AW133" s="13" t="s">
        <v>33</v>
      </c>
      <c r="AX133" s="13" t="s">
        <v>78</v>
      </c>
      <c r="AY133" s="244" t="s">
        <v>131</v>
      </c>
    </row>
    <row r="134" s="2" customFormat="1" ht="21.75" customHeight="1">
      <c r="A134" s="40"/>
      <c r="B134" s="41"/>
      <c r="C134" s="214" t="s">
        <v>202</v>
      </c>
      <c r="D134" s="214" t="s">
        <v>133</v>
      </c>
      <c r="E134" s="215" t="s">
        <v>203</v>
      </c>
      <c r="F134" s="216" t="s">
        <v>204</v>
      </c>
      <c r="G134" s="217" t="s">
        <v>183</v>
      </c>
      <c r="H134" s="218">
        <v>1777.73</v>
      </c>
      <c r="I134" s="219"/>
      <c r="J134" s="220">
        <f>ROUND(I134*H134,2)</f>
        <v>0</v>
      </c>
      <c r="K134" s="216" t="s">
        <v>137</v>
      </c>
      <c r="L134" s="46"/>
      <c r="M134" s="221" t="s">
        <v>19</v>
      </c>
      <c r="N134" s="222" t="s">
        <v>42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138</v>
      </c>
      <c r="AT134" s="225" t="s">
        <v>133</v>
      </c>
      <c r="AU134" s="225" t="s">
        <v>80</v>
      </c>
      <c r="AY134" s="19" t="s">
        <v>131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78</v>
      </c>
      <c r="BK134" s="226">
        <f>ROUND(I134*H134,2)</f>
        <v>0</v>
      </c>
      <c r="BL134" s="19" t="s">
        <v>138</v>
      </c>
      <c r="BM134" s="225" t="s">
        <v>205</v>
      </c>
    </row>
    <row r="135" s="2" customFormat="1">
      <c r="A135" s="40"/>
      <c r="B135" s="41"/>
      <c r="C135" s="42"/>
      <c r="D135" s="227" t="s">
        <v>140</v>
      </c>
      <c r="E135" s="42"/>
      <c r="F135" s="228" t="s">
        <v>206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140</v>
      </c>
      <c r="AU135" s="19" t="s">
        <v>80</v>
      </c>
    </row>
    <row r="136" s="2" customFormat="1">
      <c r="A136" s="40"/>
      <c r="B136" s="41"/>
      <c r="C136" s="42"/>
      <c r="D136" s="232" t="s">
        <v>142</v>
      </c>
      <c r="E136" s="42"/>
      <c r="F136" s="233" t="s">
        <v>207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142</v>
      </c>
      <c r="AU136" s="19" t="s">
        <v>80</v>
      </c>
    </row>
    <row r="137" s="13" customFormat="1">
      <c r="A137" s="13"/>
      <c r="B137" s="234"/>
      <c r="C137" s="235"/>
      <c r="D137" s="227" t="s">
        <v>144</v>
      </c>
      <c r="E137" s="236" t="s">
        <v>19</v>
      </c>
      <c r="F137" s="237" t="s">
        <v>208</v>
      </c>
      <c r="G137" s="235"/>
      <c r="H137" s="238">
        <v>1777.73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144</v>
      </c>
      <c r="AU137" s="244" t="s">
        <v>80</v>
      </c>
      <c r="AV137" s="13" t="s">
        <v>80</v>
      </c>
      <c r="AW137" s="13" t="s">
        <v>33</v>
      </c>
      <c r="AX137" s="13" t="s">
        <v>78</v>
      </c>
      <c r="AY137" s="244" t="s">
        <v>131</v>
      </c>
    </row>
    <row r="138" s="2" customFormat="1" ht="24.15" customHeight="1">
      <c r="A138" s="40"/>
      <c r="B138" s="41"/>
      <c r="C138" s="214" t="s">
        <v>209</v>
      </c>
      <c r="D138" s="214" t="s">
        <v>133</v>
      </c>
      <c r="E138" s="215" t="s">
        <v>210</v>
      </c>
      <c r="F138" s="216" t="s">
        <v>211</v>
      </c>
      <c r="G138" s="217" t="s">
        <v>183</v>
      </c>
      <c r="H138" s="218">
        <v>5333.1899999999996</v>
      </c>
      <c r="I138" s="219"/>
      <c r="J138" s="220">
        <f>ROUND(I138*H138,2)</f>
        <v>0</v>
      </c>
      <c r="K138" s="216" t="s">
        <v>137</v>
      </c>
      <c r="L138" s="46"/>
      <c r="M138" s="221" t="s">
        <v>19</v>
      </c>
      <c r="N138" s="222" t="s">
        <v>42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138</v>
      </c>
      <c r="AT138" s="225" t="s">
        <v>133</v>
      </c>
      <c r="AU138" s="225" t="s">
        <v>80</v>
      </c>
      <c r="AY138" s="19" t="s">
        <v>131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78</v>
      </c>
      <c r="BK138" s="226">
        <f>ROUND(I138*H138,2)</f>
        <v>0</v>
      </c>
      <c r="BL138" s="19" t="s">
        <v>138</v>
      </c>
      <c r="BM138" s="225" t="s">
        <v>212</v>
      </c>
    </row>
    <row r="139" s="2" customFormat="1">
      <c r="A139" s="40"/>
      <c r="B139" s="41"/>
      <c r="C139" s="42"/>
      <c r="D139" s="227" t="s">
        <v>140</v>
      </c>
      <c r="E139" s="42"/>
      <c r="F139" s="228" t="s">
        <v>213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140</v>
      </c>
      <c r="AU139" s="19" t="s">
        <v>80</v>
      </c>
    </row>
    <row r="140" s="2" customFormat="1">
      <c r="A140" s="40"/>
      <c r="B140" s="41"/>
      <c r="C140" s="42"/>
      <c r="D140" s="232" t="s">
        <v>142</v>
      </c>
      <c r="E140" s="42"/>
      <c r="F140" s="233" t="s">
        <v>214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142</v>
      </c>
      <c r="AU140" s="19" t="s">
        <v>80</v>
      </c>
    </row>
    <row r="141" s="13" customFormat="1">
      <c r="A141" s="13"/>
      <c r="B141" s="234"/>
      <c r="C141" s="235"/>
      <c r="D141" s="227" t="s">
        <v>144</v>
      </c>
      <c r="E141" s="236" t="s">
        <v>19</v>
      </c>
      <c r="F141" s="237" t="s">
        <v>215</v>
      </c>
      <c r="G141" s="235"/>
      <c r="H141" s="238">
        <v>5333.1899999999996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144</v>
      </c>
      <c r="AU141" s="244" t="s">
        <v>80</v>
      </c>
      <c r="AV141" s="13" t="s">
        <v>80</v>
      </c>
      <c r="AW141" s="13" t="s">
        <v>33</v>
      </c>
      <c r="AX141" s="13" t="s">
        <v>78</v>
      </c>
      <c r="AY141" s="244" t="s">
        <v>131</v>
      </c>
    </row>
    <row r="142" s="2" customFormat="1" ht="16.5" customHeight="1">
      <c r="A142" s="40"/>
      <c r="B142" s="41"/>
      <c r="C142" s="214" t="s">
        <v>216</v>
      </c>
      <c r="D142" s="214" t="s">
        <v>133</v>
      </c>
      <c r="E142" s="215" t="s">
        <v>217</v>
      </c>
      <c r="F142" s="216" t="s">
        <v>218</v>
      </c>
      <c r="G142" s="217" t="s">
        <v>183</v>
      </c>
      <c r="H142" s="218">
        <v>420</v>
      </c>
      <c r="I142" s="219"/>
      <c r="J142" s="220">
        <f>ROUND(I142*H142,2)</f>
        <v>0</v>
      </c>
      <c r="K142" s="216" t="s">
        <v>137</v>
      </c>
      <c r="L142" s="46"/>
      <c r="M142" s="221" t="s">
        <v>19</v>
      </c>
      <c r="N142" s="222" t="s">
        <v>42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138</v>
      </c>
      <c r="AT142" s="225" t="s">
        <v>133</v>
      </c>
      <c r="AU142" s="225" t="s">
        <v>80</v>
      </c>
      <c r="AY142" s="19" t="s">
        <v>131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78</v>
      </c>
      <c r="BK142" s="226">
        <f>ROUND(I142*H142,2)</f>
        <v>0</v>
      </c>
      <c r="BL142" s="19" t="s">
        <v>138</v>
      </c>
      <c r="BM142" s="225" t="s">
        <v>219</v>
      </c>
    </row>
    <row r="143" s="2" customFormat="1">
      <c r="A143" s="40"/>
      <c r="B143" s="41"/>
      <c r="C143" s="42"/>
      <c r="D143" s="227" t="s">
        <v>140</v>
      </c>
      <c r="E143" s="42"/>
      <c r="F143" s="228" t="s">
        <v>220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140</v>
      </c>
      <c r="AU143" s="19" t="s">
        <v>80</v>
      </c>
    </row>
    <row r="144" s="2" customFormat="1">
      <c r="A144" s="40"/>
      <c r="B144" s="41"/>
      <c r="C144" s="42"/>
      <c r="D144" s="232" t="s">
        <v>142</v>
      </c>
      <c r="E144" s="42"/>
      <c r="F144" s="233" t="s">
        <v>221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142</v>
      </c>
      <c r="AU144" s="19" t="s">
        <v>80</v>
      </c>
    </row>
    <row r="145" s="15" customFormat="1">
      <c r="A145" s="15"/>
      <c r="B145" s="256"/>
      <c r="C145" s="257"/>
      <c r="D145" s="227" t="s">
        <v>144</v>
      </c>
      <c r="E145" s="258" t="s">
        <v>19</v>
      </c>
      <c r="F145" s="259" t="s">
        <v>222</v>
      </c>
      <c r="G145" s="257"/>
      <c r="H145" s="258" t="s">
        <v>19</v>
      </c>
      <c r="I145" s="260"/>
      <c r="J145" s="257"/>
      <c r="K145" s="257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144</v>
      </c>
      <c r="AU145" s="265" t="s">
        <v>80</v>
      </c>
      <c r="AV145" s="15" t="s">
        <v>78</v>
      </c>
      <c r="AW145" s="15" t="s">
        <v>33</v>
      </c>
      <c r="AX145" s="15" t="s">
        <v>71</v>
      </c>
      <c r="AY145" s="265" t="s">
        <v>131</v>
      </c>
    </row>
    <row r="146" s="13" customFormat="1">
      <c r="A146" s="13"/>
      <c r="B146" s="234"/>
      <c r="C146" s="235"/>
      <c r="D146" s="227" t="s">
        <v>144</v>
      </c>
      <c r="E146" s="236" t="s">
        <v>19</v>
      </c>
      <c r="F146" s="237" t="s">
        <v>223</v>
      </c>
      <c r="G146" s="235"/>
      <c r="H146" s="238">
        <v>420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144</v>
      </c>
      <c r="AU146" s="244" t="s">
        <v>80</v>
      </c>
      <c r="AV146" s="13" t="s">
        <v>80</v>
      </c>
      <c r="AW146" s="13" t="s">
        <v>33</v>
      </c>
      <c r="AX146" s="13" t="s">
        <v>78</v>
      </c>
      <c r="AY146" s="244" t="s">
        <v>131</v>
      </c>
    </row>
    <row r="147" s="2" customFormat="1" ht="16.5" customHeight="1">
      <c r="A147" s="40"/>
      <c r="B147" s="41"/>
      <c r="C147" s="214" t="s">
        <v>8</v>
      </c>
      <c r="D147" s="214" t="s">
        <v>133</v>
      </c>
      <c r="E147" s="215" t="s">
        <v>224</v>
      </c>
      <c r="F147" s="216" t="s">
        <v>225</v>
      </c>
      <c r="G147" s="217" t="s">
        <v>226</v>
      </c>
      <c r="H147" s="218">
        <v>3199.9140000000002</v>
      </c>
      <c r="I147" s="219"/>
      <c r="J147" s="220">
        <f>ROUND(I147*H147,2)</f>
        <v>0</v>
      </c>
      <c r="K147" s="216" t="s">
        <v>137</v>
      </c>
      <c r="L147" s="46"/>
      <c r="M147" s="221" t="s">
        <v>19</v>
      </c>
      <c r="N147" s="222" t="s">
        <v>42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138</v>
      </c>
      <c r="AT147" s="225" t="s">
        <v>133</v>
      </c>
      <c r="AU147" s="225" t="s">
        <v>80</v>
      </c>
      <c r="AY147" s="19" t="s">
        <v>131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78</v>
      </c>
      <c r="BK147" s="226">
        <f>ROUND(I147*H147,2)</f>
        <v>0</v>
      </c>
      <c r="BL147" s="19" t="s">
        <v>138</v>
      </c>
      <c r="BM147" s="225" t="s">
        <v>227</v>
      </c>
    </row>
    <row r="148" s="2" customFormat="1">
      <c r="A148" s="40"/>
      <c r="B148" s="41"/>
      <c r="C148" s="42"/>
      <c r="D148" s="227" t="s">
        <v>140</v>
      </c>
      <c r="E148" s="42"/>
      <c r="F148" s="228" t="s">
        <v>228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140</v>
      </c>
      <c r="AU148" s="19" t="s">
        <v>80</v>
      </c>
    </row>
    <row r="149" s="2" customFormat="1">
      <c r="A149" s="40"/>
      <c r="B149" s="41"/>
      <c r="C149" s="42"/>
      <c r="D149" s="232" t="s">
        <v>142</v>
      </c>
      <c r="E149" s="42"/>
      <c r="F149" s="233" t="s">
        <v>229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142</v>
      </c>
      <c r="AU149" s="19" t="s">
        <v>80</v>
      </c>
    </row>
    <row r="150" s="13" customFormat="1">
      <c r="A150" s="13"/>
      <c r="B150" s="234"/>
      <c r="C150" s="235"/>
      <c r="D150" s="227" t="s">
        <v>144</v>
      </c>
      <c r="E150" s="236" t="s">
        <v>19</v>
      </c>
      <c r="F150" s="237" t="s">
        <v>230</v>
      </c>
      <c r="G150" s="235"/>
      <c r="H150" s="238">
        <v>3199.9140000000002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144</v>
      </c>
      <c r="AU150" s="244" t="s">
        <v>80</v>
      </c>
      <c r="AV150" s="13" t="s">
        <v>80</v>
      </c>
      <c r="AW150" s="13" t="s">
        <v>33</v>
      </c>
      <c r="AX150" s="13" t="s">
        <v>78</v>
      </c>
      <c r="AY150" s="244" t="s">
        <v>131</v>
      </c>
    </row>
    <row r="151" s="2" customFormat="1" ht="16.5" customHeight="1">
      <c r="A151" s="40"/>
      <c r="B151" s="41"/>
      <c r="C151" s="214" t="s">
        <v>231</v>
      </c>
      <c r="D151" s="214" t="s">
        <v>133</v>
      </c>
      <c r="E151" s="215" t="s">
        <v>232</v>
      </c>
      <c r="F151" s="216" t="s">
        <v>233</v>
      </c>
      <c r="G151" s="217" t="s">
        <v>183</v>
      </c>
      <c r="H151" s="218">
        <v>1777.73</v>
      </c>
      <c r="I151" s="219"/>
      <c r="J151" s="220">
        <f>ROUND(I151*H151,2)</f>
        <v>0</v>
      </c>
      <c r="K151" s="216" t="s">
        <v>137</v>
      </c>
      <c r="L151" s="46"/>
      <c r="M151" s="221" t="s">
        <v>19</v>
      </c>
      <c r="N151" s="222" t="s">
        <v>42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138</v>
      </c>
      <c r="AT151" s="225" t="s">
        <v>133</v>
      </c>
      <c r="AU151" s="225" t="s">
        <v>80</v>
      </c>
      <c r="AY151" s="19" t="s">
        <v>131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78</v>
      </c>
      <c r="BK151" s="226">
        <f>ROUND(I151*H151,2)</f>
        <v>0</v>
      </c>
      <c r="BL151" s="19" t="s">
        <v>138</v>
      </c>
      <c r="BM151" s="225" t="s">
        <v>234</v>
      </c>
    </row>
    <row r="152" s="2" customFormat="1">
      <c r="A152" s="40"/>
      <c r="B152" s="41"/>
      <c r="C152" s="42"/>
      <c r="D152" s="227" t="s">
        <v>140</v>
      </c>
      <c r="E152" s="42"/>
      <c r="F152" s="228" t="s">
        <v>235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140</v>
      </c>
      <c r="AU152" s="19" t="s">
        <v>80</v>
      </c>
    </row>
    <row r="153" s="2" customFormat="1">
      <c r="A153" s="40"/>
      <c r="B153" s="41"/>
      <c r="C153" s="42"/>
      <c r="D153" s="232" t="s">
        <v>142</v>
      </c>
      <c r="E153" s="42"/>
      <c r="F153" s="233" t="s">
        <v>236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142</v>
      </c>
      <c r="AU153" s="19" t="s">
        <v>80</v>
      </c>
    </row>
    <row r="154" s="13" customFormat="1">
      <c r="A154" s="13"/>
      <c r="B154" s="234"/>
      <c r="C154" s="235"/>
      <c r="D154" s="227" t="s">
        <v>144</v>
      </c>
      <c r="E154" s="236" t="s">
        <v>19</v>
      </c>
      <c r="F154" s="237" t="s">
        <v>237</v>
      </c>
      <c r="G154" s="235"/>
      <c r="H154" s="238">
        <v>1777.73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144</v>
      </c>
      <c r="AU154" s="244" t="s">
        <v>80</v>
      </c>
      <c r="AV154" s="13" t="s">
        <v>80</v>
      </c>
      <c r="AW154" s="13" t="s">
        <v>33</v>
      </c>
      <c r="AX154" s="13" t="s">
        <v>78</v>
      </c>
      <c r="AY154" s="244" t="s">
        <v>131</v>
      </c>
    </row>
    <row r="155" s="2" customFormat="1" ht="16.5" customHeight="1">
      <c r="A155" s="40"/>
      <c r="B155" s="41"/>
      <c r="C155" s="214" t="s">
        <v>238</v>
      </c>
      <c r="D155" s="214" t="s">
        <v>133</v>
      </c>
      <c r="E155" s="215" t="s">
        <v>239</v>
      </c>
      <c r="F155" s="216" t="s">
        <v>240</v>
      </c>
      <c r="G155" s="217" t="s">
        <v>183</v>
      </c>
      <c r="H155" s="218">
        <v>3</v>
      </c>
      <c r="I155" s="219"/>
      <c r="J155" s="220">
        <f>ROUND(I155*H155,2)</f>
        <v>0</v>
      </c>
      <c r="K155" s="216" t="s">
        <v>137</v>
      </c>
      <c r="L155" s="46"/>
      <c r="M155" s="221" t="s">
        <v>19</v>
      </c>
      <c r="N155" s="222" t="s">
        <v>42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138</v>
      </c>
      <c r="AT155" s="225" t="s">
        <v>133</v>
      </c>
      <c r="AU155" s="225" t="s">
        <v>80</v>
      </c>
      <c r="AY155" s="19" t="s">
        <v>131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78</v>
      </c>
      <c r="BK155" s="226">
        <f>ROUND(I155*H155,2)</f>
        <v>0</v>
      </c>
      <c r="BL155" s="19" t="s">
        <v>138</v>
      </c>
      <c r="BM155" s="225" t="s">
        <v>241</v>
      </c>
    </row>
    <row r="156" s="2" customFormat="1">
      <c r="A156" s="40"/>
      <c r="B156" s="41"/>
      <c r="C156" s="42"/>
      <c r="D156" s="227" t="s">
        <v>140</v>
      </c>
      <c r="E156" s="42"/>
      <c r="F156" s="228" t="s">
        <v>242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140</v>
      </c>
      <c r="AU156" s="19" t="s">
        <v>80</v>
      </c>
    </row>
    <row r="157" s="2" customFormat="1">
      <c r="A157" s="40"/>
      <c r="B157" s="41"/>
      <c r="C157" s="42"/>
      <c r="D157" s="232" t="s">
        <v>142</v>
      </c>
      <c r="E157" s="42"/>
      <c r="F157" s="233" t="s">
        <v>243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142</v>
      </c>
      <c r="AU157" s="19" t="s">
        <v>80</v>
      </c>
    </row>
    <row r="158" s="13" customFormat="1">
      <c r="A158" s="13"/>
      <c r="B158" s="234"/>
      <c r="C158" s="235"/>
      <c r="D158" s="227" t="s">
        <v>144</v>
      </c>
      <c r="E158" s="236" t="s">
        <v>19</v>
      </c>
      <c r="F158" s="237" t="s">
        <v>244</v>
      </c>
      <c r="G158" s="235"/>
      <c r="H158" s="238">
        <v>3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144</v>
      </c>
      <c r="AU158" s="244" t="s">
        <v>80</v>
      </c>
      <c r="AV158" s="13" t="s">
        <v>80</v>
      </c>
      <c r="AW158" s="13" t="s">
        <v>33</v>
      </c>
      <c r="AX158" s="13" t="s">
        <v>78</v>
      </c>
      <c r="AY158" s="244" t="s">
        <v>131</v>
      </c>
    </row>
    <row r="159" s="2" customFormat="1" ht="16.5" customHeight="1">
      <c r="A159" s="40"/>
      <c r="B159" s="41"/>
      <c r="C159" s="266" t="s">
        <v>245</v>
      </c>
      <c r="D159" s="266" t="s">
        <v>246</v>
      </c>
      <c r="E159" s="267" t="s">
        <v>247</v>
      </c>
      <c r="F159" s="268" t="s">
        <v>248</v>
      </c>
      <c r="G159" s="269" t="s">
        <v>226</v>
      </c>
      <c r="H159" s="270">
        <v>6</v>
      </c>
      <c r="I159" s="271"/>
      <c r="J159" s="272">
        <f>ROUND(I159*H159,2)</f>
        <v>0</v>
      </c>
      <c r="K159" s="268" t="s">
        <v>137</v>
      </c>
      <c r="L159" s="273"/>
      <c r="M159" s="274" t="s">
        <v>19</v>
      </c>
      <c r="N159" s="275" t="s">
        <v>42</v>
      </c>
      <c r="O159" s="86"/>
      <c r="P159" s="223">
        <f>O159*H159</f>
        <v>0</v>
      </c>
      <c r="Q159" s="223">
        <v>1</v>
      </c>
      <c r="R159" s="223">
        <f>Q159*H159</f>
        <v>6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249</v>
      </c>
      <c r="AT159" s="225" t="s">
        <v>246</v>
      </c>
      <c r="AU159" s="225" t="s">
        <v>80</v>
      </c>
      <c r="AY159" s="19" t="s">
        <v>131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78</v>
      </c>
      <c r="BK159" s="226">
        <f>ROUND(I159*H159,2)</f>
        <v>0</v>
      </c>
      <c r="BL159" s="19" t="s">
        <v>249</v>
      </c>
      <c r="BM159" s="225" t="s">
        <v>250</v>
      </c>
    </row>
    <row r="160" s="2" customFormat="1">
      <c r="A160" s="40"/>
      <c r="B160" s="41"/>
      <c r="C160" s="42"/>
      <c r="D160" s="227" t="s">
        <v>140</v>
      </c>
      <c r="E160" s="42"/>
      <c r="F160" s="228" t="s">
        <v>248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140</v>
      </c>
      <c r="AU160" s="19" t="s">
        <v>80</v>
      </c>
    </row>
    <row r="161" s="13" customFormat="1">
      <c r="A161" s="13"/>
      <c r="B161" s="234"/>
      <c r="C161" s="235"/>
      <c r="D161" s="227" t="s">
        <v>144</v>
      </c>
      <c r="E161" s="236" t="s">
        <v>19</v>
      </c>
      <c r="F161" s="237" t="s">
        <v>251</v>
      </c>
      <c r="G161" s="235"/>
      <c r="H161" s="238">
        <v>6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144</v>
      </c>
      <c r="AU161" s="244" t="s">
        <v>80</v>
      </c>
      <c r="AV161" s="13" t="s">
        <v>80</v>
      </c>
      <c r="AW161" s="13" t="s">
        <v>33</v>
      </c>
      <c r="AX161" s="13" t="s">
        <v>78</v>
      </c>
      <c r="AY161" s="244" t="s">
        <v>131</v>
      </c>
    </row>
    <row r="162" s="2" customFormat="1" ht="21.75" customHeight="1">
      <c r="A162" s="40"/>
      <c r="B162" s="41"/>
      <c r="C162" s="214" t="s">
        <v>252</v>
      </c>
      <c r="D162" s="214" t="s">
        <v>133</v>
      </c>
      <c r="E162" s="215" t="s">
        <v>253</v>
      </c>
      <c r="F162" s="216" t="s">
        <v>254</v>
      </c>
      <c r="G162" s="217" t="s">
        <v>136</v>
      </c>
      <c r="H162" s="218">
        <v>9390</v>
      </c>
      <c r="I162" s="219"/>
      <c r="J162" s="220">
        <f>ROUND(I162*H162,2)</f>
        <v>0</v>
      </c>
      <c r="K162" s="216" t="s">
        <v>137</v>
      </c>
      <c r="L162" s="46"/>
      <c r="M162" s="221" t="s">
        <v>19</v>
      </c>
      <c r="N162" s="222" t="s">
        <v>42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138</v>
      </c>
      <c r="AT162" s="225" t="s">
        <v>133</v>
      </c>
      <c r="AU162" s="225" t="s">
        <v>80</v>
      </c>
      <c r="AY162" s="19" t="s">
        <v>131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78</v>
      </c>
      <c r="BK162" s="226">
        <f>ROUND(I162*H162,2)</f>
        <v>0</v>
      </c>
      <c r="BL162" s="19" t="s">
        <v>138</v>
      </c>
      <c r="BM162" s="225" t="s">
        <v>255</v>
      </c>
    </row>
    <row r="163" s="2" customFormat="1">
      <c r="A163" s="40"/>
      <c r="B163" s="41"/>
      <c r="C163" s="42"/>
      <c r="D163" s="227" t="s">
        <v>140</v>
      </c>
      <c r="E163" s="42"/>
      <c r="F163" s="228" t="s">
        <v>256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140</v>
      </c>
      <c r="AU163" s="19" t="s">
        <v>80</v>
      </c>
    </row>
    <row r="164" s="2" customFormat="1">
      <c r="A164" s="40"/>
      <c r="B164" s="41"/>
      <c r="C164" s="42"/>
      <c r="D164" s="232" t="s">
        <v>142</v>
      </c>
      <c r="E164" s="42"/>
      <c r="F164" s="233" t="s">
        <v>257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142</v>
      </c>
      <c r="AU164" s="19" t="s">
        <v>80</v>
      </c>
    </row>
    <row r="165" s="13" customFormat="1">
      <c r="A165" s="13"/>
      <c r="B165" s="234"/>
      <c r="C165" s="235"/>
      <c r="D165" s="227" t="s">
        <v>144</v>
      </c>
      <c r="E165" s="236" t="s">
        <v>19</v>
      </c>
      <c r="F165" s="237" t="s">
        <v>258</v>
      </c>
      <c r="G165" s="235"/>
      <c r="H165" s="238">
        <v>9390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144</v>
      </c>
      <c r="AU165" s="244" t="s">
        <v>80</v>
      </c>
      <c r="AV165" s="13" t="s">
        <v>80</v>
      </c>
      <c r="AW165" s="13" t="s">
        <v>33</v>
      </c>
      <c r="AX165" s="13" t="s">
        <v>78</v>
      </c>
      <c r="AY165" s="244" t="s">
        <v>131</v>
      </c>
    </row>
    <row r="166" s="2" customFormat="1" ht="16.5" customHeight="1">
      <c r="A166" s="40"/>
      <c r="B166" s="41"/>
      <c r="C166" s="214" t="s">
        <v>259</v>
      </c>
      <c r="D166" s="214" t="s">
        <v>133</v>
      </c>
      <c r="E166" s="215" t="s">
        <v>260</v>
      </c>
      <c r="F166" s="216" t="s">
        <v>261</v>
      </c>
      <c r="G166" s="217" t="s">
        <v>136</v>
      </c>
      <c r="H166" s="218">
        <v>3725</v>
      </c>
      <c r="I166" s="219"/>
      <c r="J166" s="220">
        <f>ROUND(I166*H166,2)</f>
        <v>0</v>
      </c>
      <c r="K166" s="216" t="s">
        <v>137</v>
      </c>
      <c r="L166" s="46"/>
      <c r="M166" s="221" t="s">
        <v>19</v>
      </c>
      <c r="N166" s="222" t="s">
        <v>42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138</v>
      </c>
      <c r="AT166" s="225" t="s">
        <v>133</v>
      </c>
      <c r="AU166" s="225" t="s">
        <v>80</v>
      </c>
      <c r="AY166" s="19" t="s">
        <v>131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78</v>
      </c>
      <c r="BK166" s="226">
        <f>ROUND(I166*H166,2)</f>
        <v>0</v>
      </c>
      <c r="BL166" s="19" t="s">
        <v>138</v>
      </c>
      <c r="BM166" s="225" t="s">
        <v>262</v>
      </c>
    </row>
    <row r="167" s="2" customFormat="1">
      <c r="A167" s="40"/>
      <c r="B167" s="41"/>
      <c r="C167" s="42"/>
      <c r="D167" s="227" t="s">
        <v>140</v>
      </c>
      <c r="E167" s="42"/>
      <c r="F167" s="228" t="s">
        <v>263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140</v>
      </c>
      <c r="AU167" s="19" t="s">
        <v>80</v>
      </c>
    </row>
    <row r="168" s="2" customFormat="1">
      <c r="A168" s="40"/>
      <c r="B168" s="41"/>
      <c r="C168" s="42"/>
      <c r="D168" s="232" t="s">
        <v>142</v>
      </c>
      <c r="E168" s="42"/>
      <c r="F168" s="233" t="s">
        <v>264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142</v>
      </c>
      <c r="AU168" s="19" t="s">
        <v>80</v>
      </c>
    </row>
    <row r="169" s="13" customFormat="1">
      <c r="A169" s="13"/>
      <c r="B169" s="234"/>
      <c r="C169" s="235"/>
      <c r="D169" s="227" t="s">
        <v>144</v>
      </c>
      <c r="E169" s="236" t="s">
        <v>19</v>
      </c>
      <c r="F169" s="237" t="s">
        <v>265</v>
      </c>
      <c r="G169" s="235"/>
      <c r="H169" s="238">
        <v>3725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144</v>
      </c>
      <c r="AU169" s="244" t="s">
        <v>80</v>
      </c>
      <c r="AV169" s="13" t="s">
        <v>80</v>
      </c>
      <c r="AW169" s="13" t="s">
        <v>33</v>
      </c>
      <c r="AX169" s="13" t="s">
        <v>78</v>
      </c>
      <c r="AY169" s="244" t="s">
        <v>131</v>
      </c>
    </row>
    <row r="170" s="12" customFormat="1" ht="22.8" customHeight="1">
      <c r="A170" s="12"/>
      <c r="B170" s="198"/>
      <c r="C170" s="199"/>
      <c r="D170" s="200" t="s">
        <v>70</v>
      </c>
      <c r="E170" s="212" t="s">
        <v>80</v>
      </c>
      <c r="F170" s="212" t="s">
        <v>266</v>
      </c>
      <c r="G170" s="199"/>
      <c r="H170" s="199"/>
      <c r="I170" s="202"/>
      <c r="J170" s="213">
        <f>BK170</f>
        <v>0</v>
      </c>
      <c r="K170" s="199"/>
      <c r="L170" s="204"/>
      <c r="M170" s="205"/>
      <c r="N170" s="206"/>
      <c r="O170" s="206"/>
      <c r="P170" s="207">
        <f>SUM(P171:P181)</f>
        <v>0</v>
      </c>
      <c r="Q170" s="206"/>
      <c r="R170" s="207">
        <f>SUM(R171:R181)</f>
        <v>4.8899206999999993</v>
      </c>
      <c r="S170" s="206"/>
      <c r="T170" s="208">
        <f>SUM(T171:T181)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9" t="s">
        <v>78</v>
      </c>
      <c r="AT170" s="210" t="s">
        <v>70</v>
      </c>
      <c r="AU170" s="210" t="s">
        <v>78</v>
      </c>
      <c r="AY170" s="209" t="s">
        <v>131</v>
      </c>
      <c r="BK170" s="211">
        <f>SUM(BK171:BK181)</f>
        <v>0</v>
      </c>
    </row>
    <row r="171" s="2" customFormat="1" ht="16.5" customHeight="1">
      <c r="A171" s="40"/>
      <c r="B171" s="41"/>
      <c r="C171" s="214" t="s">
        <v>267</v>
      </c>
      <c r="D171" s="214" t="s">
        <v>133</v>
      </c>
      <c r="E171" s="215" t="s">
        <v>268</v>
      </c>
      <c r="F171" s="216" t="s">
        <v>269</v>
      </c>
      <c r="G171" s="217" t="s">
        <v>136</v>
      </c>
      <c r="H171" s="218">
        <v>3706</v>
      </c>
      <c r="I171" s="219"/>
      <c r="J171" s="220">
        <f>ROUND(I171*H171,2)</f>
        <v>0</v>
      </c>
      <c r="K171" s="216" t="s">
        <v>137</v>
      </c>
      <c r="L171" s="46"/>
      <c r="M171" s="221" t="s">
        <v>19</v>
      </c>
      <c r="N171" s="222" t="s">
        <v>42</v>
      </c>
      <c r="O171" s="86"/>
      <c r="P171" s="223">
        <f>O171*H171</f>
        <v>0</v>
      </c>
      <c r="Q171" s="223">
        <v>0.00010000000000000001</v>
      </c>
      <c r="R171" s="223">
        <f>Q171*H171</f>
        <v>0.37060000000000004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138</v>
      </c>
      <c r="AT171" s="225" t="s">
        <v>133</v>
      </c>
      <c r="AU171" s="225" t="s">
        <v>80</v>
      </c>
      <c r="AY171" s="19" t="s">
        <v>131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78</v>
      </c>
      <c r="BK171" s="226">
        <f>ROUND(I171*H171,2)</f>
        <v>0</v>
      </c>
      <c r="BL171" s="19" t="s">
        <v>138</v>
      </c>
      <c r="BM171" s="225" t="s">
        <v>270</v>
      </c>
    </row>
    <row r="172" s="2" customFormat="1">
      <c r="A172" s="40"/>
      <c r="B172" s="41"/>
      <c r="C172" s="42"/>
      <c r="D172" s="227" t="s">
        <v>140</v>
      </c>
      <c r="E172" s="42"/>
      <c r="F172" s="228" t="s">
        <v>271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140</v>
      </c>
      <c r="AU172" s="19" t="s">
        <v>80</v>
      </c>
    </row>
    <row r="173" s="2" customFormat="1">
      <c r="A173" s="40"/>
      <c r="B173" s="41"/>
      <c r="C173" s="42"/>
      <c r="D173" s="232" t="s">
        <v>142</v>
      </c>
      <c r="E173" s="42"/>
      <c r="F173" s="233" t="s">
        <v>272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142</v>
      </c>
      <c r="AU173" s="19" t="s">
        <v>80</v>
      </c>
    </row>
    <row r="174" s="13" customFormat="1">
      <c r="A174" s="13"/>
      <c r="B174" s="234"/>
      <c r="C174" s="235"/>
      <c r="D174" s="227" t="s">
        <v>144</v>
      </c>
      <c r="E174" s="236" t="s">
        <v>19</v>
      </c>
      <c r="F174" s="237" t="s">
        <v>273</v>
      </c>
      <c r="G174" s="235"/>
      <c r="H174" s="238">
        <v>3706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144</v>
      </c>
      <c r="AU174" s="244" t="s">
        <v>80</v>
      </c>
      <c r="AV174" s="13" t="s">
        <v>80</v>
      </c>
      <c r="AW174" s="13" t="s">
        <v>33</v>
      </c>
      <c r="AX174" s="13" t="s">
        <v>78</v>
      </c>
      <c r="AY174" s="244" t="s">
        <v>131</v>
      </c>
    </row>
    <row r="175" s="2" customFormat="1" ht="16.5" customHeight="1">
      <c r="A175" s="40"/>
      <c r="B175" s="41"/>
      <c r="C175" s="266" t="s">
        <v>274</v>
      </c>
      <c r="D175" s="266" t="s">
        <v>246</v>
      </c>
      <c r="E175" s="267" t="s">
        <v>275</v>
      </c>
      <c r="F175" s="268" t="s">
        <v>276</v>
      </c>
      <c r="G175" s="269" t="s">
        <v>136</v>
      </c>
      <c r="H175" s="270">
        <v>4389.7569999999996</v>
      </c>
      <c r="I175" s="271"/>
      <c r="J175" s="272">
        <f>ROUND(I175*H175,2)</f>
        <v>0</v>
      </c>
      <c r="K175" s="268" t="s">
        <v>137</v>
      </c>
      <c r="L175" s="273"/>
      <c r="M175" s="274" t="s">
        <v>19</v>
      </c>
      <c r="N175" s="275" t="s">
        <v>42</v>
      </c>
      <c r="O175" s="86"/>
      <c r="P175" s="223">
        <f>O175*H175</f>
        <v>0</v>
      </c>
      <c r="Q175" s="223">
        <v>0.00029999999999999997</v>
      </c>
      <c r="R175" s="223">
        <f>Q175*H175</f>
        <v>1.3169270999999998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195</v>
      </c>
      <c r="AT175" s="225" t="s">
        <v>246</v>
      </c>
      <c r="AU175" s="225" t="s">
        <v>80</v>
      </c>
      <c r="AY175" s="19" t="s">
        <v>131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78</v>
      </c>
      <c r="BK175" s="226">
        <f>ROUND(I175*H175,2)</f>
        <v>0</v>
      </c>
      <c r="BL175" s="19" t="s">
        <v>138</v>
      </c>
      <c r="BM175" s="225" t="s">
        <v>277</v>
      </c>
    </row>
    <row r="176" s="2" customFormat="1">
      <c r="A176" s="40"/>
      <c r="B176" s="41"/>
      <c r="C176" s="42"/>
      <c r="D176" s="227" t="s">
        <v>140</v>
      </c>
      <c r="E176" s="42"/>
      <c r="F176" s="228" t="s">
        <v>276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140</v>
      </c>
      <c r="AU176" s="19" t="s">
        <v>80</v>
      </c>
    </row>
    <row r="177" s="13" customFormat="1">
      <c r="A177" s="13"/>
      <c r="B177" s="234"/>
      <c r="C177" s="235"/>
      <c r="D177" s="227" t="s">
        <v>144</v>
      </c>
      <c r="E177" s="235"/>
      <c r="F177" s="237" t="s">
        <v>278</v>
      </c>
      <c r="G177" s="235"/>
      <c r="H177" s="238">
        <v>4389.7569999999996</v>
      </c>
      <c r="I177" s="239"/>
      <c r="J177" s="235"/>
      <c r="K177" s="235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144</v>
      </c>
      <c r="AU177" s="244" t="s">
        <v>80</v>
      </c>
      <c r="AV177" s="13" t="s">
        <v>80</v>
      </c>
      <c r="AW177" s="13" t="s">
        <v>4</v>
      </c>
      <c r="AX177" s="13" t="s">
        <v>78</v>
      </c>
      <c r="AY177" s="244" t="s">
        <v>131</v>
      </c>
    </row>
    <row r="178" s="2" customFormat="1" ht="16.5" customHeight="1">
      <c r="A178" s="40"/>
      <c r="B178" s="41"/>
      <c r="C178" s="214" t="s">
        <v>279</v>
      </c>
      <c r="D178" s="214" t="s">
        <v>133</v>
      </c>
      <c r="E178" s="215" t="s">
        <v>280</v>
      </c>
      <c r="F178" s="216" t="s">
        <v>281</v>
      </c>
      <c r="G178" s="217" t="s">
        <v>183</v>
      </c>
      <c r="H178" s="218">
        <v>1.28</v>
      </c>
      <c r="I178" s="219"/>
      <c r="J178" s="220">
        <f>ROUND(I178*H178,2)</f>
        <v>0</v>
      </c>
      <c r="K178" s="216" t="s">
        <v>137</v>
      </c>
      <c r="L178" s="46"/>
      <c r="M178" s="221" t="s">
        <v>19</v>
      </c>
      <c r="N178" s="222" t="s">
        <v>42</v>
      </c>
      <c r="O178" s="86"/>
      <c r="P178" s="223">
        <f>O178*H178</f>
        <v>0</v>
      </c>
      <c r="Q178" s="223">
        <v>2.5018699999999998</v>
      </c>
      <c r="R178" s="223">
        <f>Q178*H178</f>
        <v>3.2023935999999997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138</v>
      </c>
      <c r="AT178" s="225" t="s">
        <v>133</v>
      </c>
      <c r="AU178" s="225" t="s">
        <v>80</v>
      </c>
      <c r="AY178" s="19" t="s">
        <v>131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78</v>
      </c>
      <c r="BK178" s="226">
        <f>ROUND(I178*H178,2)</f>
        <v>0</v>
      </c>
      <c r="BL178" s="19" t="s">
        <v>138</v>
      </c>
      <c r="BM178" s="225" t="s">
        <v>282</v>
      </c>
    </row>
    <row r="179" s="2" customFormat="1">
      <c r="A179" s="40"/>
      <c r="B179" s="41"/>
      <c r="C179" s="42"/>
      <c r="D179" s="227" t="s">
        <v>140</v>
      </c>
      <c r="E179" s="42"/>
      <c r="F179" s="228" t="s">
        <v>283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140</v>
      </c>
      <c r="AU179" s="19" t="s">
        <v>80</v>
      </c>
    </row>
    <row r="180" s="2" customFormat="1">
      <c r="A180" s="40"/>
      <c r="B180" s="41"/>
      <c r="C180" s="42"/>
      <c r="D180" s="232" t="s">
        <v>142</v>
      </c>
      <c r="E180" s="42"/>
      <c r="F180" s="233" t="s">
        <v>284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142</v>
      </c>
      <c r="AU180" s="19" t="s">
        <v>80</v>
      </c>
    </row>
    <row r="181" s="13" customFormat="1">
      <c r="A181" s="13"/>
      <c r="B181" s="234"/>
      <c r="C181" s="235"/>
      <c r="D181" s="227" t="s">
        <v>144</v>
      </c>
      <c r="E181" s="236" t="s">
        <v>19</v>
      </c>
      <c r="F181" s="237" t="s">
        <v>201</v>
      </c>
      <c r="G181" s="235"/>
      <c r="H181" s="238">
        <v>1.28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144</v>
      </c>
      <c r="AU181" s="244" t="s">
        <v>80</v>
      </c>
      <c r="AV181" s="13" t="s">
        <v>80</v>
      </c>
      <c r="AW181" s="13" t="s">
        <v>33</v>
      </c>
      <c r="AX181" s="13" t="s">
        <v>78</v>
      </c>
      <c r="AY181" s="244" t="s">
        <v>131</v>
      </c>
    </row>
    <row r="182" s="12" customFormat="1" ht="22.8" customHeight="1">
      <c r="A182" s="12"/>
      <c r="B182" s="198"/>
      <c r="C182" s="199"/>
      <c r="D182" s="200" t="s">
        <v>70</v>
      </c>
      <c r="E182" s="212" t="s">
        <v>166</v>
      </c>
      <c r="F182" s="212" t="s">
        <v>285</v>
      </c>
      <c r="G182" s="199"/>
      <c r="H182" s="199"/>
      <c r="I182" s="202"/>
      <c r="J182" s="213">
        <f>BK182</f>
        <v>0</v>
      </c>
      <c r="K182" s="199"/>
      <c r="L182" s="204"/>
      <c r="M182" s="205"/>
      <c r="N182" s="206"/>
      <c r="O182" s="206"/>
      <c r="P182" s="207">
        <f>SUM(P183:P249)</f>
        <v>0</v>
      </c>
      <c r="Q182" s="206"/>
      <c r="R182" s="207">
        <f>SUM(R183:R249)</f>
        <v>207.59055000000001</v>
      </c>
      <c r="S182" s="206"/>
      <c r="T182" s="208">
        <f>SUM(T183:T249)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9" t="s">
        <v>78</v>
      </c>
      <c r="AT182" s="210" t="s">
        <v>70</v>
      </c>
      <c r="AU182" s="210" t="s">
        <v>78</v>
      </c>
      <c r="AY182" s="209" t="s">
        <v>131</v>
      </c>
      <c r="BK182" s="211">
        <f>SUM(BK183:BK249)</f>
        <v>0</v>
      </c>
    </row>
    <row r="183" s="2" customFormat="1" ht="16.5" customHeight="1">
      <c r="A183" s="40"/>
      <c r="B183" s="41"/>
      <c r="C183" s="214" t="s">
        <v>7</v>
      </c>
      <c r="D183" s="214" t="s">
        <v>133</v>
      </c>
      <c r="E183" s="215" t="s">
        <v>286</v>
      </c>
      <c r="F183" s="216" t="s">
        <v>287</v>
      </c>
      <c r="G183" s="217" t="s">
        <v>136</v>
      </c>
      <c r="H183" s="218">
        <v>3665</v>
      </c>
      <c r="I183" s="219"/>
      <c r="J183" s="220">
        <f>ROUND(I183*H183,2)</f>
        <v>0</v>
      </c>
      <c r="K183" s="216" t="s">
        <v>137</v>
      </c>
      <c r="L183" s="46"/>
      <c r="M183" s="221" t="s">
        <v>19</v>
      </c>
      <c r="N183" s="222" t="s">
        <v>42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138</v>
      </c>
      <c r="AT183" s="225" t="s">
        <v>133</v>
      </c>
      <c r="AU183" s="225" t="s">
        <v>80</v>
      </c>
      <c r="AY183" s="19" t="s">
        <v>131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78</v>
      </c>
      <c r="BK183" s="226">
        <f>ROUND(I183*H183,2)</f>
        <v>0</v>
      </c>
      <c r="BL183" s="19" t="s">
        <v>138</v>
      </c>
      <c r="BM183" s="225" t="s">
        <v>288</v>
      </c>
    </row>
    <row r="184" s="2" customFormat="1">
      <c r="A184" s="40"/>
      <c r="B184" s="41"/>
      <c r="C184" s="42"/>
      <c r="D184" s="227" t="s">
        <v>140</v>
      </c>
      <c r="E184" s="42"/>
      <c r="F184" s="228" t="s">
        <v>289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140</v>
      </c>
      <c r="AU184" s="19" t="s">
        <v>80</v>
      </c>
    </row>
    <row r="185" s="2" customFormat="1">
      <c r="A185" s="40"/>
      <c r="B185" s="41"/>
      <c r="C185" s="42"/>
      <c r="D185" s="232" t="s">
        <v>142</v>
      </c>
      <c r="E185" s="42"/>
      <c r="F185" s="233" t="s">
        <v>290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142</v>
      </c>
      <c r="AU185" s="19" t="s">
        <v>80</v>
      </c>
    </row>
    <row r="186" s="13" customFormat="1">
      <c r="A186" s="13"/>
      <c r="B186" s="234"/>
      <c r="C186" s="235"/>
      <c r="D186" s="227" t="s">
        <v>144</v>
      </c>
      <c r="E186" s="236" t="s">
        <v>19</v>
      </c>
      <c r="F186" s="237" t="s">
        <v>291</v>
      </c>
      <c r="G186" s="235"/>
      <c r="H186" s="238">
        <v>3665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144</v>
      </c>
      <c r="AU186" s="244" t="s">
        <v>80</v>
      </c>
      <c r="AV186" s="13" t="s">
        <v>80</v>
      </c>
      <c r="AW186" s="13" t="s">
        <v>33</v>
      </c>
      <c r="AX186" s="13" t="s">
        <v>78</v>
      </c>
      <c r="AY186" s="244" t="s">
        <v>131</v>
      </c>
    </row>
    <row r="187" s="2" customFormat="1" ht="16.5" customHeight="1">
      <c r="A187" s="40"/>
      <c r="B187" s="41"/>
      <c r="C187" s="214" t="s">
        <v>292</v>
      </c>
      <c r="D187" s="214" t="s">
        <v>133</v>
      </c>
      <c r="E187" s="215" t="s">
        <v>293</v>
      </c>
      <c r="F187" s="216" t="s">
        <v>294</v>
      </c>
      <c r="G187" s="217" t="s">
        <v>136</v>
      </c>
      <c r="H187" s="218">
        <v>3706</v>
      </c>
      <c r="I187" s="219"/>
      <c r="J187" s="220">
        <f>ROUND(I187*H187,2)</f>
        <v>0</v>
      </c>
      <c r="K187" s="216" t="s">
        <v>137</v>
      </c>
      <c r="L187" s="46"/>
      <c r="M187" s="221" t="s">
        <v>19</v>
      </c>
      <c r="N187" s="222" t="s">
        <v>42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138</v>
      </c>
      <c r="AT187" s="225" t="s">
        <v>133</v>
      </c>
      <c r="AU187" s="225" t="s">
        <v>80</v>
      </c>
      <c r="AY187" s="19" t="s">
        <v>131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78</v>
      </c>
      <c r="BK187" s="226">
        <f>ROUND(I187*H187,2)</f>
        <v>0</v>
      </c>
      <c r="BL187" s="19" t="s">
        <v>138</v>
      </c>
      <c r="BM187" s="225" t="s">
        <v>295</v>
      </c>
    </row>
    <row r="188" s="2" customFormat="1">
      <c r="A188" s="40"/>
      <c r="B188" s="41"/>
      <c r="C188" s="42"/>
      <c r="D188" s="227" t="s">
        <v>140</v>
      </c>
      <c r="E188" s="42"/>
      <c r="F188" s="228" t="s">
        <v>296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140</v>
      </c>
      <c r="AU188" s="19" t="s">
        <v>80</v>
      </c>
    </row>
    <row r="189" s="2" customFormat="1">
      <c r="A189" s="40"/>
      <c r="B189" s="41"/>
      <c r="C189" s="42"/>
      <c r="D189" s="232" t="s">
        <v>142</v>
      </c>
      <c r="E189" s="42"/>
      <c r="F189" s="233" t="s">
        <v>297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142</v>
      </c>
      <c r="AU189" s="19" t="s">
        <v>80</v>
      </c>
    </row>
    <row r="190" s="13" customFormat="1">
      <c r="A190" s="13"/>
      <c r="B190" s="234"/>
      <c r="C190" s="235"/>
      <c r="D190" s="227" t="s">
        <v>144</v>
      </c>
      <c r="E190" s="236" t="s">
        <v>19</v>
      </c>
      <c r="F190" s="237" t="s">
        <v>298</v>
      </c>
      <c r="G190" s="235"/>
      <c r="H190" s="238">
        <v>3706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144</v>
      </c>
      <c r="AU190" s="244" t="s">
        <v>80</v>
      </c>
      <c r="AV190" s="13" t="s">
        <v>80</v>
      </c>
      <c r="AW190" s="13" t="s">
        <v>33</v>
      </c>
      <c r="AX190" s="13" t="s">
        <v>78</v>
      </c>
      <c r="AY190" s="244" t="s">
        <v>131</v>
      </c>
    </row>
    <row r="191" s="2" customFormat="1" ht="16.5" customHeight="1">
      <c r="A191" s="40"/>
      <c r="B191" s="41"/>
      <c r="C191" s="214" t="s">
        <v>299</v>
      </c>
      <c r="D191" s="214" t="s">
        <v>133</v>
      </c>
      <c r="E191" s="215" t="s">
        <v>300</v>
      </c>
      <c r="F191" s="216" t="s">
        <v>301</v>
      </c>
      <c r="G191" s="217" t="s">
        <v>136</v>
      </c>
      <c r="H191" s="218">
        <v>3060.5</v>
      </c>
      <c r="I191" s="219"/>
      <c r="J191" s="220">
        <f>ROUND(I191*H191,2)</f>
        <v>0</v>
      </c>
      <c r="K191" s="216" t="s">
        <v>137</v>
      </c>
      <c r="L191" s="46"/>
      <c r="M191" s="221" t="s">
        <v>19</v>
      </c>
      <c r="N191" s="222" t="s">
        <v>42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138</v>
      </c>
      <c r="AT191" s="225" t="s">
        <v>133</v>
      </c>
      <c r="AU191" s="225" t="s">
        <v>80</v>
      </c>
      <c r="AY191" s="19" t="s">
        <v>131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78</v>
      </c>
      <c r="BK191" s="226">
        <f>ROUND(I191*H191,2)</f>
        <v>0</v>
      </c>
      <c r="BL191" s="19" t="s">
        <v>138</v>
      </c>
      <c r="BM191" s="225" t="s">
        <v>302</v>
      </c>
    </row>
    <row r="192" s="2" customFormat="1">
      <c r="A192" s="40"/>
      <c r="B192" s="41"/>
      <c r="C192" s="42"/>
      <c r="D192" s="227" t="s">
        <v>140</v>
      </c>
      <c r="E192" s="42"/>
      <c r="F192" s="228" t="s">
        <v>303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140</v>
      </c>
      <c r="AU192" s="19" t="s">
        <v>80</v>
      </c>
    </row>
    <row r="193" s="2" customFormat="1">
      <c r="A193" s="40"/>
      <c r="B193" s="41"/>
      <c r="C193" s="42"/>
      <c r="D193" s="232" t="s">
        <v>142</v>
      </c>
      <c r="E193" s="42"/>
      <c r="F193" s="233" t="s">
        <v>304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142</v>
      </c>
      <c r="AU193" s="19" t="s">
        <v>80</v>
      </c>
    </row>
    <row r="194" s="13" customFormat="1">
      <c r="A194" s="13"/>
      <c r="B194" s="234"/>
      <c r="C194" s="235"/>
      <c r="D194" s="227" t="s">
        <v>144</v>
      </c>
      <c r="E194" s="236" t="s">
        <v>19</v>
      </c>
      <c r="F194" s="237" t="s">
        <v>305</v>
      </c>
      <c r="G194" s="235"/>
      <c r="H194" s="238">
        <v>3060.5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144</v>
      </c>
      <c r="AU194" s="244" t="s">
        <v>80</v>
      </c>
      <c r="AV194" s="13" t="s">
        <v>80</v>
      </c>
      <c r="AW194" s="13" t="s">
        <v>33</v>
      </c>
      <c r="AX194" s="13" t="s">
        <v>78</v>
      </c>
      <c r="AY194" s="244" t="s">
        <v>131</v>
      </c>
    </row>
    <row r="195" s="2" customFormat="1" ht="16.5" customHeight="1">
      <c r="A195" s="40"/>
      <c r="B195" s="41"/>
      <c r="C195" s="214" t="s">
        <v>306</v>
      </c>
      <c r="D195" s="214" t="s">
        <v>133</v>
      </c>
      <c r="E195" s="215" t="s">
        <v>307</v>
      </c>
      <c r="F195" s="216" t="s">
        <v>308</v>
      </c>
      <c r="G195" s="217" t="s">
        <v>183</v>
      </c>
      <c r="H195" s="218">
        <v>372</v>
      </c>
      <c r="I195" s="219"/>
      <c r="J195" s="220">
        <f>ROUND(I195*H195,2)</f>
        <v>0</v>
      </c>
      <c r="K195" s="216" t="s">
        <v>137</v>
      </c>
      <c r="L195" s="46"/>
      <c r="M195" s="221" t="s">
        <v>19</v>
      </c>
      <c r="N195" s="222" t="s">
        <v>42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138</v>
      </c>
      <c r="AT195" s="225" t="s">
        <v>133</v>
      </c>
      <c r="AU195" s="225" t="s">
        <v>80</v>
      </c>
      <c r="AY195" s="19" t="s">
        <v>131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78</v>
      </c>
      <c r="BK195" s="226">
        <f>ROUND(I195*H195,2)</f>
        <v>0</v>
      </c>
      <c r="BL195" s="19" t="s">
        <v>138</v>
      </c>
      <c r="BM195" s="225" t="s">
        <v>309</v>
      </c>
    </row>
    <row r="196" s="2" customFormat="1">
      <c r="A196" s="40"/>
      <c r="B196" s="41"/>
      <c r="C196" s="42"/>
      <c r="D196" s="227" t="s">
        <v>140</v>
      </c>
      <c r="E196" s="42"/>
      <c r="F196" s="228" t="s">
        <v>310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140</v>
      </c>
      <c r="AU196" s="19" t="s">
        <v>80</v>
      </c>
    </row>
    <row r="197" s="2" customFormat="1">
      <c r="A197" s="40"/>
      <c r="B197" s="41"/>
      <c r="C197" s="42"/>
      <c r="D197" s="232" t="s">
        <v>142</v>
      </c>
      <c r="E197" s="42"/>
      <c r="F197" s="233" t="s">
        <v>311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142</v>
      </c>
      <c r="AU197" s="19" t="s">
        <v>80</v>
      </c>
    </row>
    <row r="198" s="13" customFormat="1">
      <c r="A198" s="13"/>
      <c r="B198" s="234"/>
      <c r="C198" s="235"/>
      <c r="D198" s="227" t="s">
        <v>144</v>
      </c>
      <c r="E198" s="236" t="s">
        <v>19</v>
      </c>
      <c r="F198" s="237" t="s">
        <v>312</v>
      </c>
      <c r="G198" s="235"/>
      <c r="H198" s="238">
        <v>372</v>
      </c>
      <c r="I198" s="239"/>
      <c r="J198" s="235"/>
      <c r="K198" s="235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144</v>
      </c>
      <c r="AU198" s="244" t="s">
        <v>80</v>
      </c>
      <c r="AV198" s="13" t="s">
        <v>80</v>
      </c>
      <c r="AW198" s="13" t="s">
        <v>33</v>
      </c>
      <c r="AX198" s="13" t="s">
        <v>78</v>
      </c>
      <c r="AY198" s="244" t="s">
        <v>131</v>
      </c>
    </row>
    <row r="199" s="2" customFormat="1" ht="16.5" customHeight="1">
      <c r="A199" s="40"/>
      <c r="B199" s="41"/>
      <c r="C199" s="214" t="s">
        <v>313</v>
      </c>
      <c r="D199" s="214" t="s">
        <v>133</v>
      </c>
      <c r="E199" s="215" t="s">
        <v>314</v>
      </c>
      <c r="F199" s="216" t="s">
        <v>315</v>
      </c>
      <c r="G199" s="217" t="s">
        <v>136</v>
      </c>
      <c r="H199" s="218">
        <v>835</v>
      </c>
      <c r="I199" s="219"/>
      <c r="J199" s="220">
        <f>ROUND(I199*H199,2)</f>
        <v>0</v>
      </c>
      <c r="K199" s="216" t="s">
        <v>137</v>
      </c>
      <c r="L199" s="46"/>
      <c r="M199" s="221" t="s">
        <v>19</v>
      </c>
      <c r="N199" s="222" t="s">
        <v>42</v>
      </c>
      <c r="O199" s="86"/>
      <c r="P199" s="223">
        <f>O199*H199</f>
        <v>0</v>
      </c>
      <c r="Q199" s="223">
        <v>0.216</v>
      </c>
      <c r="R199" s="223">
        <f>Q199*H199</f>
        <v>180.35999999999999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138</v>
      </c>
      <c r="AT199" s="225" t="s">
        <v>133</v>
      </c>
      <c r="AU199" s="225" t="s">
        <v>80</v>
      </c>
      <c r="AY199" s="19" t="s">
        <v>131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78</v>
      </c>
      <c r="BK199" s="226">
        <f>ROUND(I199*H199,2)</f>
        <v>0</v>
      </c>
      <c r="BL199" s="19" t="s">
        <v>138</v>
      </c>
      <c r="BM199" s="225" t="s">
        <v>316</v>
      </c>
    </row>
    <row r="200" s="2" customFormat="1">
      <c r="A200" s="40"/>
      <c r="B200" s="41"/>
      <c r="C200" s="42"/>
      <c r="D200" s="227" t="s">
        <v>140</v>
      </c>
      <c r="E200" s="42"/>
      <c r="F200" s="228" t="s">
        <v>317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140</v>
      </c>
      <c r="AU200" s="19" t="s">
        <v>80</v>
      </c>
    </row>
    <row r="201" s="2" customFormat="1">
      <c r="A201" s="40"/>
      <c r="B201" s="41"/>
      <c r="C201" s="42"/>
      <c r="D201" s="232" t="s">
        <v>142</v>
      </c>
      <c r="E201" s="42"/>
      <c r="F201" s="233" t="s">
        <v>318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142</v>
      </c>
      <c r="AU201" s="19" t="s">
        <v>80</v>
      </c>
    </row>
    <row r="202" s="13" customFormat="1">
      <c r="A202" s="13"/>
      <c r="B202" s="234"/>
      <c r="C202" s="235"/>
      <c r="D202" s="227" t="s">
        <v>144</v>
      </c>
      <c r="E202" s="236" t="s">
        <v>19</v>
      </c>
      <c r="F202" s="237" t="s">
        <v>319</v>
      </c>
      <c r="G202" s="235"/>
      <c r="H202" s="238">
        <v>835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144</v>
      </c>
      <c r="AU202" s="244" t="s">
        <v>80</v>
      </c>
      <c r="AV202" s="13" t="s">
        <v>80</v>
      </c>
      <c r="AW202" s="13" t="s">
        <v>33</v>
      </c>
      <c r="AX202" s="13" t="s">
        <v>78</v>
      </c>
      <c r="AY202" s="244" t="s">
        <v>131</v>
      </c>
    </row>
    <row r="203" s="2" customFormat="1" ht="16.5" customHeight="1">
      <c r="A203" s="40"/>
      <c r="B203" s="41"/>
      <c r="C203" s="214" t="s">
        <v>320</v>
      </c>
      <c r="D203" s="214" t="s">
        <v>133</v>
      </c>
      <c r="E203" s="215" t="s">
        <v>321</v>
      </c>
      <c r="F203" s="216" t="s">
        <v>322</v>
      </c>
      <c r="G203" s="217" t="s">
        <v>136</v>
      </c>
      <c r="H203" s="218">
        <v>3067.1999999999998</v>
      </c>
      <c r="I203" s="219"/>
      <c r="J203" s="220">
        <f>ROUND(I203*H203,2)</f>
        <v>0</v>
      </c>
      <c r="K203" s="216" t="s">
        <v>137</v>
      </c>
      <c r="L203" s="46"/>
      <c r="M203" s="221" t="s">
        <v>19</v>
      </c>
      <c r="N203" s="222" t="s">
        <v>42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138</v>
      </c>
      <c r="AT203" s="225" t="s">
        <v>133</v>
      </c>
      <c r="AU203" s="225" t="s">
        <v>80</v>
      </c>
      <c r="AY203" s="19" t="s">
        <v>131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78</v>
      </c>
      <c r="BK203" s="226">
        <f>ROUND(I203*H203,2)</f>
        <v>0</v>
      </c>
      <c r="BL203" s="19" t="s">
        <v>138</v>
      </c>
      <c r="BM203" s="225" t="s">
        <v>323</v>
      </c>
    </row>
    <row r="204" s="2" customFormat="1">
      <c r="A204" s="40"/>
      <c r="B204" s="41"/>
      <c r="C204" s="42"/>
      <c r="D204" s="227" t="s">
        <v>140</v>
      </c>
      <c r="E204" s="42"/>
      <c r="F204" s="228" t="s">
        <v>324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140</v>
      </c>
      <c r="AU204" s="19" t="s">
        <v>80</v>
      </c>
    </row>
    <row r="205" s="2" customFormat="1">
      <c r="A205" s="40"/>
      <c r="B205" s="41"/>
      <c r="C205" s="42"/>
      <c r="D205" s="232" t="s">
        <v>142</v>
      </c>
      <c r="E205" s="42"/>
      <c r="F205" s="233" t="s">
        <v>325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142</v>
      </c>
      <c r="AU205" s="19" t="s">
        <v>80</v>
      </c>
    </row>
    <row r="206" s="13" customFormat="1">
      <c r="A206" s="13"/>
      <c r="B206" s="234"/>
      <c r="C206" s="235"/>
      <c r="D206" s="227" t="s">
        <v>144</v>
      </c>
      <c r="E206" s="236" t="s">
        <v>19</v>
      </c>
      <c r="F206" s="237" t="s">
        <v>158</v>
      </c>
      <c r="G206" s="235"/>
      <c r="H206" s="238">
        <v>6.7000000000000002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144</v>
      </c>
      <c r="AU206" s="244" t="s">
        <v>80</v>
      </c>
      <c r="AV206" s="13" t="s">
        <v>80</v>
      </c>
      <c r="AW206" s="13" t="s">
        <v>33</v>
      </c>
      <c r="AX206" s="13" t="s">
        <v>71</v>
      </c>
      <c r="AY206" s="244" t="s">
        <v>131</v>
      </c>
    </row>
    <row r="207" s="13" customFormat="1">
      <c r="A207" s="13"/>
      <c r="B207" s="234"/>
      <c r="C207" s="235"/>
      <c r="D207" s="227" t="s">
        <v>144</v>
      </c>
      <c r="E207" s="236" t="s">
        <v>19</v>
      </c>
      <c r="F207" s="237" t="s">
        <v>326</v>
      </c>
      <c r="G207" s="235"/>
      <c r="H207" s="238">
        <v>3060.5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144</v>
      </c>
      <c r="AU207" s="244" t="s">
        <v>80</v>
      </c>
      <c r="AV207" s="13" t="s">
        <v>80</v>
      </c>
      <c r="AW207" s="13" t="s">
        <v>33</v>
      </c>
      <c r="AX207" s="13" t="s">
        <v>71</v>
      </c>
      <c r="AY207" s="244" t="s">
        <v>131</v>
      </c>
    </row>
    <row r="208" s="14" customFormat="1">
      <c r="A208" s="14"/>
      <c r="B208" s="245"/>
      <c r="C208" s="246"/>
      <c r="D208" s="227" t="s">
        <v>144</v>
      </c>
      <c r="E208" s="247" t="s">
        <v>19</v>
      </c>
      <c r="F208" s="248" t="s">
        <v>194</v>
      </c>
      <c r="G208" s="246"/>
      <c r="H208" s="249">
        <v>3067.1999999999998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144</v>
      </c>
      <c r="AU208" s="255" t="s">
        <v>80</v>
      </c>
      <c r="AV208" s="14" t="s">
        <v>138</v>
      </c>
      <c r="AW208" s="14" t="s">
        <v>33</v>
      </c>
      <c r="AX208" s="14" t="s">
        <v>78</v>
      </c>
      <c r="AY208" s="255" t="s">
        <v>131</v>
      </c>
    </row>
    <row r="209" s="2" customFormat="1" ht="16.5" customHeight="1">
      <c r="A209" s="40"/>
      <c r="B209" s="41"/>
      <c r="C209" s="214" t="s">
        <v>327</v>
      </c>
      <c r="D209" s="214" t="s">
        <v>133</v>
      </c>
      <c r="E209" s="215" t="s">
        <v>328</v>
      </c>
      <c r="F209" s="216" t="s">
        <v>329</v>
      </c>
      <c r="G209" s="217" t="s">
        <v>136</v>
      </c>
      <c r="H209" s="218">
        <v>2883.5</v>
      </c>
      <c r="I209" s="219"/>
      <c r="J209" s="220">
        <f>ROUND(I209*H209,2)</f>
        <v>0</v>
      </c>
      <c r="K209" s="216" t="s">
        <v>137</v>
      </c>
      <c r="L209" s="46"/>
      <c r="M209" s="221" t="s">
        <v>19</v>
      </c>
      <c r="N209" s="222" t="s">
        <v>42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138</v>
      </c>
      <c r="AT209" s="225" t="s">
        <v>133</v>
      </c>
      <c r="AU209" s="225" t="s">
        <v>80</v>
      </c>
      <c r="AY209" s="19" t="s">
        <v>131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78</v>
      </c>
      <c r="BK209" s="226">
        <f>ROUND(I209*H209,2)</f>
        <v>0</v>
      </c>
      <c r="BL209" s="19" t="s">
        <v>138</v>
      </c>
      <c r="BM209" s="225" t="s">
        <v>330</v>
      </c>
    </row>
    <row r="210" s="2" customFormat="1">
      <c r="A210" s="40"/>
      <c r="B210" s="41"/>
      <c r="C210" s="42"/>
      <c r="D210" s="227" t="s">
        <v>140</v>
      </c>
      <c r="E210" s="42"/>
      <c r="F210" s="228" t="s">
        <v>331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140</v>
      </c>
      <c r="AU210" s="19" t="s">
        <v>80</v>
      </c>
    </row>
    <row r="211" s="2" customFormat="1">
      <c r="A211" s="40"/>
      <c r="B211" s="41"/>
      <c r="C211" s="42"/>
      <c r="D211" s="232" t="s">
        <v>142</v>
      </c>
      <c r="E211" s="42"/>
      <c r="F211" s="233" t="s">
        <v>332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142</v>
      </c>
      <c r="AU211" s="19" t="s">
        <v>80</v>
      </c>
    </row>
    <row r="212" s="13" customFormat="1">
      <c r="A212" s="13"/>
      <c r="B212" s="234"/>
      <c r="C212" s="235"/>
      <c r="D212" s="227" t="s">
        <v>144</v>
      </c>
      <c r="E212" s="236" t="s">
        <v>19</v>
      </c>
      <c r="F212" s="237" t="s">
        <v>158</v>
      </c>
      <c r="G212" s="235"/>
      <c r="H212" s="238">
        <v>6.7000000000000002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144</v>
      </c>
      <c r="AU212" s="244" t="s">
        <v>80</v>
      </c>
      <c r="AV212" s="13" t="s">
        <v>80</v>
      </c>
      <c r="AW212" s="13" t="s">
        <v>33</v>
      </c>
      <c r="AX212" s="13" t="s">
        <v>71</v>
      </c>
      <c r="AY212" s="244" t="s">
        <v>131</v>
      </c>
    </row>
    <row r="213" s="13" customFormat="1">
      <c r="A213" s="13"/>
      <c r="B213" s="234"/>
      <c r="C213" s="235"/>
      <c r="D213" s="227" t="s">
        <v>144</v>
      </c>
      <c r="E213" s="236" t="s">
        <v>19</v>
      </c>
      <c r="F213" s="237" t="s">
        <v>333</v>
      </c>
      <c r="G213" s="235"/>
      <c r="H213" s="238">
        <v>2876.8000000000002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144</v>
      </c>
      <c r="AU213" s="244" t="s">
        <v>80</v>
      </c>
      <c r="AV213" s="13" t="s">
        <v>80</v>
      </c>
      <c r="AW213" s="13" t="s">
        <v>33</v>
      </c>
      <c r="AX213" s="13" t="s">
        <v>71</v>
      </c>
      <c r="AY213" s="244" t="s">
        <v>131</v>
      </c>
    </row>
    <row r="214" s="14" customFormat="1">
      <c r="A214" s="14"/>
      <c r="B214" s="245"/>
      <c r="C214" s="246"/>
      <c r="D214" s="227" t="s">
        <v>144</v>
      </c>
      <c r="E214" s="247" t="s">
        <v>19</v>
      </c>
      <c r="F214" s="248" t="s">
        <v>194</v>
      </c>
      <c r="G214" s="246"/>
      <c r="H214" s="249">
        <v>2883.5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144</v>
      </c>
      <c r="AU214" s="255" t="s">
        <v>80</v>
      </c>
      <c r="AV214" s="14" t="s">
        <v>138</v>
      </c>
      <c r="AW214" s="14" t="s">
        <v>33</v>
      </c>
      <c r="AX214" s="14" t="s">
        <v>78</v>
      </c>
      <c r="AY214" s="255" t="s">
        <v>131</v>
      </c>
    </row>
    <row r="215" s="2" customFormat="1" ht="16.5" customHeight="1">
      <c r="A215" s="40"/>
      <c r="B215" s="41"/>
      <c r="C215" s="214" t="s">
        <v>334</v>
      </c>
      <c r="D215" s="214" t="s">
        <v>133</v>
      </c>
      <c r="E215" s="215" t="s">
        <v>335</v>
      </c>
      <c r="F215" s="216" t="s">
        <v>336</v>
      </c>
      <c r="G215" s="217" t="s">
        <v>136</v>
      </c>
      <c r="H215" s="218">
        <v>2876.8000000000002</v>
      </c>
      <c r="I215" s="219"/>
      <c r="J215" s="220">
        <f>ROUND(I215*H215,2)</f>
        <v>0</v>
      </c>
      <c r="K215" s="216" t="s">
        <v>137</v>
      </c>
      <c r="L215" s="46"/>
      <c r="M215" s="221" t="s">
        <v>19</v>
      </c>
      <c r="N215" s="222" t="s">
        <v>42</v>
      </c>
      <c r="O215" s="86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138</v>
      </c>
      <c r="AT215" s="225" t="s">
        <v>133</v>
      </c>
      <c r="AU215" s="225" t="s">
        <v>80</v>
      </c>
      <c r="AY215" s="19" t="s">
        <v>131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78</v>
      </c>
      <c r="BK215" s="226">
        <f>ROUND(I215*H215,2)</f>
        <v>0</v>
      </c>
      <c r="BL215" s="19" t="s">
        <v>138</v>
      </c>
      <c r="BM215" s="225" t="s">
        <v>337</v>
      </c>
    </row>
    <row r="216" s="2" customFormat="1">
      <c r="A216" s="40"/>
      <c r="B216" s="41"/>
      <c r="C216" s="42"/>
      <c r="D216" s="227" t="s">
        <v>140</v>
      </c>
      <c r="E216" s="42"/>
      <c r="F216" s="228" t="s">
        <v>338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140</v>
      </c>
      <c r="AU216" s="19" t="s">
        <v>80</v>
      </c>
    </row>
    <row r="217" s="2" customFormat="1">
      <c r="A217" s="40"/>
      <c r="B217" s="41"/>
      <c r="C217" s="42"/>
      <c r="D217" s="232" t="s">
        <v>142</v>
      </c>
      <c r="E217" s="42"/>
      <c r="F217" s="233" t="s">
        <v>339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142</v>
      </c>
      <c r="AU217" s="19" t="s">
        <v>80</v>
      </c>
    </row>
    <row r="218" s="13" customFormat="1">
      <c r="A218" s="13"/>
      <c r="B218" s="234"/>
      <c r="C218" s="235"/>
      <c r="D218" s="227" t="s">
        <v>144</v>
      </c>
      <c r="E218" s="236" t="s">
        <v>19</v>
      </c>
      <c r="F218" s="237" t="s">
        <v>333</v>
      </c>
      <c r="G218" s="235"/>
      <c r="H218" s="238">
        <v>2876.8000000000002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144</v>
      </c>
      <c r="AU218" s="244" t="s">
        <v>80</v>
      </c>
      <c r="AV218" s="13" t="s">
        <v>80</v>
      </c>
      <c r="AW218" s="13" t="s">
        <v>33</v>
      </c>
      <c r="AX218" s="13" t="s">
        <v>78</v>
      </c>
      <c r="AY218" s="244" t="s">
        <v>131</v>
      </c>
    </row>
    <row r="219" s="2" customFormat="1" ht="24.15" customHeight="1">
      <c r="A219" s="40"/>
      <c r="B219" s="41"/>
      <c r="C219" s="214" t="s">
        <v>340</v>
      </c>
      <c r="D219" s="214" t="s">
        <v>133</v>
      </c>
      <c r="E219" s="215" t="s">
        <v>341</v>
      </c>
      <c r="F219" s="216" t="s">
        <v>342</v>
      </c>
      <c r="G219" s="217" t="s">
        <v>136</v>
      </c>
      <c r="H219" s="218">
        <v>6.7000000000000002</v>
      </c>
      <c r="I219" s="219"/>
      <c r="J219" s="220">
        <f>ROUND(I219*H219,2)</f>
        <v>0</v>
      </c>
      <c r="K219" s="216" t="s">
        <v>19</v>
      </c>
      <c r="L219" s="46"/>
      <c r="M219" s="221" t="s">
        <v>19</v>
      </c>
      <c r="N219" s="222" t="s">
        <v>42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138</v>
      </c>
      <c r="AT219" s="225" t="s">
        <v>133</v>
      </c>
      <c r="AU219" s="225" t="s">
        <v>80</v>
      </c>
      <c r="AY219" s="19" t="s">
        <v>131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78</v>
      </c>
      <c r="BK219" s="226">
        <f>ROUND(I219*H219,2)</f>
        <v>0</v>
      </c>
      <c r="BL219" s="19" t="s">
        <v>138</v>
      </c>
      <c r="BM219" s="225" t="s">
        <v>343</v>
      </c>
    </row>
    <row r="220" s="2" customFormat="1">
      <c r="A220" s="40"/>
      <c r="B220" s="41"/>
      <c r="C220" s="42"/>
      <c r="D220" s="227" t="s">
        <v>140</v>
      </c>
      <c r="E220" s="42"/>
      <c r="F220" s="228" t="s">
        <v>342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140</v>
      </c>
      <c r="AU220" s="19" t="s">
        <v>80</v>
      </c>
    </row>
    <row r="221" s="2" customFormat="1">
      <c r="A221" s="40"/>
      <c r="B221" s="41"/>
      <c r="C221" s="42"/>
      <c r="D221" s="227" t="s">
        <v>344</v>
      </c>
      <c r="E221" s="42"/>
      <c r="F221" s="276" t="s">
        <v>345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344</v>
      </c>
      <c r="AU221" s="19" t="s">
        <v>80</v>
      </c>
    </row>
    <row r="222" s="13" customFormat="1">
      <c r="A222" s="13"/>
      <c r="B222" s="234"/>
      <c r="C222" s="235"/>
      <c r="D222" s="227" t="s">
        <v>144</v>
      </c>
      <c r="E222" s="236" t="s">
        <v>19</v>
      </c>
      <c r="F222" s="237" t="s">
        <v>158</v>
      </c>
      <c r="G222" s="235"/>
      <c r="H222" s="238">
        <v>6.7000000000000002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144</v>
      </c>
      <c r="AU222" s="244" t="s">
        <v>80</v>
      </c>
      <c r="AV222" s="13" t="s">
        <v>80</v>
      </c>
      <c r="AW222" s="13" t="s">
        <v>33</v>
      </c>
      <c r="AX222" s="13" t="s">
        <v>78</v>
      </c>
      <c r="AY222" s="244" t="s">
        <v>131</v>
      </c>
    </row>
    <row r="223" s="2" customFormat="1" ht="24.15" customHeight="1">
      <c r="A223" s="40"/>
      <c r="B223" s="41"/>
      <c r="C223" s="214" t="s">
        <v>346</v>
      </c>
      <c r="D223" s="214" t="s">
        <v>133</v>
      </c>
      <c r="E223" s="215" t="s">
        <v>347</v>
      </c>
      <c r="F223" s="216" t="s">
        <v>348</v>
      </c>
      <c r="G223" s="217" t="s">
        <v>136</v>
      </c>
      <c r="H223" s="218">
        <v>6.7000000000000002</v>
      </c>
      <c r="I223" s="219"/>
      <c r="J223" s="220">
        <f>ROUND(I223*H223,2)</f>
        <v>0</v>
      </c>
      <c r="K223" s="216" t="s">
        <v>19</v>
      </c>
      <c r="L223" s="46"/>
      <c r="M223" s="221" t="s">
        <v>19</v>
      </c>
      <c r="N223" s="222" t="s">
        <v>42</v>
      </c>
      <c r="O223" s="86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138</v>
      </c>
      <c r="AT223" s="225" t="s">
        <v>133</v>
      </c>
      <c r="AU223" s="225" t="s">
        <v>80</v>
      </c>
      <c r="AY223" s="19" t="s">
        <v>131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78</v>
      </c>
      <c r="BK223" s="226">
        <f>ROUND(I223*H223,2)</f>
        <v>0</v>
      </c>
      <c r="BL223" s="19" t="s">
        <v>138</v>
      </c>
      <c r="BM223" s="225" t="s">
        <v>349</v>
      </c>
    </row>
    <row r="224" s="2" customFormat="1">
      <c r="A224" s="40"/>
      <c r="B224" s="41"/>
      <c r="C224" s="42"/>
      <c r="D224" s="227" t="s">
        <v>140</v>
      </c>
      <c r="E224" s="42"/>
      <c r="F224" s="228" t="s">
        <v>348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140</v>
      </c>
      <c r="AU224" s="19" t="s">
        <v>80</v>
      </c>
    </row>
    <row r="225" s="2" customFormat="1">
      <c r="A225" s="40"/>
      <c r="B225" s="41"/>
      <c r="C225" s="42"/>
      <c r="D225" s="227" t="s">
        <v>344</v>
      </c>
      <c r="E225" s="42"/>
      <c r="F225" s="276" t="s">
        <v>350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344</v>
      </c>
      <c r="AU225" s="19" t="s">
        <v>80</v>
      </c>
    </row>
    <row r="226" s="13" customFormat="1">
      <c r="A226" s="13"/>
      <c r="B226" s="234"/>
      <c r="C226" s="235"/>
      <c r="D226" s="227" t="s">
        <v>144</v>
      </c>
      <c r="E226" s="236" t="s">
        <v>19</v>
      </c>
      <c r="F226" s="237" t="s">
        <v>158</v>
      </c>
      <c r="G226" s="235"/>
      <c r="H226" s="238">
        <v>6.7000000000000002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144</v>
      </c>
      <c r="AU226" s="244" t="s">
        <v>80</v>
      </c>
      <c r="AV226" s="13" t="s">
        <v>80</v>
      </c>
      <c r="AW226" s="13" t="s">
        <v>33</v>
      </c>
      <c r="AX226" s="13" t="s">
        <v>78</v>
      </c>
      <c r="AY226" s="244" t="s">
        <v>131</v>
      </c>
    </row>
    <row r="227" s="2" customFormat="1" ht="16.5" customHeight="1">
      <c r="A227" s="40"/>
      <c r="B227" s="41"/>
      <c r="C227" s="214" t="s">
        <v>351</v>
      </c>
      <c r="D227" s="214" t="s">
        <v>133</v>
      </c>
      <c r="E227" s="215" t="s">
        <v>352</v>
      </c>
      <c r="F227" s="216" t="s">
        <v>353</v>
      </c>
      <c r="G227" s="217" t="s">
        <v>136</v>
      </c>
      <c r="H227" s="218">
        <v>19</v>
      </c>
      <c r="I227" s="219"/>
      <c r="J227" s="220">
        <f>ROUND(I227*H227,2)</f>
        <v>0</v>
      </c>
      <c r="K227" s="216" t="s">
        <v>137</v>
      </c>
      <c r="L227" s="46"/>
      <c r="M227" s="221" t="s">
        <v>19</v>
      </c>
      <c r="N227" s="222" t="s">
        <v>42</v>
      </c>
      <c r="O227" s="86"/>
      <c r="P227" s="223">
        <f>O227*H227</f>
        <v>0</v>
      </c>
      <c r="Q227" s="223">
        <v>0.13403999999999999</v>
      </c>
      <c r="R227" s="223">
        <f>Q227*H227</f>
        <v>2.5467599999999999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138</v>
      </c>
      <c r="AT227" s="225" t="s">
        <v>133</v>
      </c>
      <c r="AU227" s="225" t="s">
        <v>80</v>
      </c>
      <c r="AY227" s="19" t="s">
        <v>131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78</v>
      </c>
      <c r="BK227" s="226">
        <f>ROUND(I227*H227,2)</f>
        <v>0</v>
      </c>
      <c r="BL227" s="19" t="s">
        <v>138</v>
      </c>
      <c r="BM227" s="225" t="s">
        <v>354</v>
      </c>
    </row>
    <row r="228" s="2" customFormat="1">
      <c r="A228" s="40"/>
      <c r="B228" s="41"/>
      <c r="C228" s="42"/>
      <c r="D228" s="227" t="s">
        <v>140</v>
      </c>
      <c r="E228" s="42"/>
      <c r="F228" s="228" t="s">
        <v>355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140</v>
      </c>
      <c r="AU228" s="19" t="s">
        <v>80</v>
      </c>
    </row>
    <row r="229" s="2" customFormat="1">
      <c r="A229" s="40"/>
      <c r="B229" s="41"/>
      <c r="C229" s="42"/>
      <c r="D229" s="232" t="s">
        <v>142</v>
      </c>
      <c r="E229" s="42"/>
      <c r="F229" s="233" t="s">
        <v>356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142</v>
      </c>
      <c r="AU229" s="19" t="s">
        <v>80</v>
      </c>
    </row>
    <row r="230" s="13" customFormat="1">
      <c r="A230" s="13"/>
      <c r="B230" s="234"/>
      <c r="C230" s="235"/>
      <c r="D230" s="227" t="s">
        <v>144</v>
      </c>
      <c r="E230" s="236" t="s">
        <v>19</v>
      </c>
      <c r="F230" s="237" t="s">
        <v>357</v>
      </c>
      <c r="G230" s="235"/>
      <c r="H230" s="238">
        <v>19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144</v>
      </c>
      <c r="AU230" s="244" t="s">
        <v>80</v>
      </c>
      <c r="AV230" s="13" t="s">
        <v>80</v>
      </c>
      <c r="AW230" s="13" t="s">
        <v>33</v>
      </c>
      <c r="AX230" s="13" t="s">
        <v>78</v>
      </c>
      <c r="AY230" s="244" t="s">
        <v>131</v>
      </c>
    </row>
    <row r="231" s="2" customFormat="1" ht="16.5" customHeight="1">
      <c r="A231" s="40"/>
      <c r="B231" s="41"/>
      <c r="C231" s="266" t="s">
        <v>358</v>
      </c>
      <c r="D231" s="266" t="s">
        <v>246</v>
      </c>
      <c r="E231" s="267" t="s">
        <v>359</v>
      </c>
      <c r="F231" s="268" t="s">
        <v>360</v>
      </c>
      <c r="G231" s="269" t="s">
        <v>226</v>
      </c>
      <c r="H231" s="270">
        <v>19</v>
      </c>
      <c r="I231" s="271"/>
      <c r="J231" s="272">
        <f>ROUND(I231*H231,2)</f>
        <v>0</v>
      </c>
      <c r="K231" s="268" t="s">
        <v>137</v>
      </c>
      <c r="L231" s="273"/>
      <c r="M231" s="274" t="s">
        <v>19</v>
      </c>
      <c r="N231" s="275" t="s">
        <v>42</v>
      </c>
      <c r="O231" s="86"/>
      <c r="P231" s="223">
        <f>O231*H231</f>
        <v>0</v>
      </c>
      <c r="Q231" s="223">
        <v>1</v>
      </c>
      <c r="R231" s="223">
        <f>Q231*H231</f>
        <v>19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195</v>
      </c>
      <c r="AT231" s="225" t="s">
        <v>246</v>
      </c>
      <c r="AU231" s="225" t="s">
        <v>80</v>
      </c>
      <c r="AY231" s="19" t="s">
        <v>131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78</v>
      </c>
      <c r="BK231" s="226">
        <f>ROUND(I231*H231,2)</f>
        <v>0</v>
      </c>
      <c r="BL231" s="19" t="s">
        <v>138</v>
      </c>
      <c r="BM231" s="225" t="s">
        <v>361</v>
      </c>
    </row>
    <row r="232" s="2" customFormat="1">
      <c r="A232" s="40"/>
      <c r="B232" s="41"/>
      <c r="C232" s="42"/>
      <c r="D232" s="227" t="s">
        <v>140</v>
      </c>
      <c r="E232" s="42"/>
      <c r="F232" s="228" t="s">
        <v>362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140</v>
      </c>
      <c r="AU232" s="19" t="s">
        <v>80</v>
      </c>
    </row>
    <row r="233" s="2" customFormat="1" ht="16.5" customHeight="1">
      <c r="A233" s="40"/>
      <c r="B233" s="41"/>
      <c r="C233" s="214" t="s">
        <v>363</v>
      </c>
      <c r="D233" s="214" t="s">
        <v>133</v>
      </c>
      <c r="E233" s="215" t="s">
        <v>364</v>
      </c>
      <c r="F233" s="216" t="s">
        <v>365</v>
      </c>
      <c r="G233" s="217" t="s">
        <v>136</v>
      </c>
      <c r="H233" s="218">
        <v>17</v>
      </c>
      <c r="I233" s="219"/>
      <c r="J233" s="220">
        <f>ROUND(I233*H233,2)</f>
        <v>0</v>
      </c>
      <c r="K233" s="216" t="s">
        <v>137</v>
      </c>
      <c r="L233" s="46"/>
      <c r="M233" s="221" t="s">
        <v>19</v>
      </c>
      <c r="N233" s="222" t="s">
        <v>42</v>
      </c>
      <c r="O233" s="86"/>
      <c r="P233" s="223">
        <f>O233*H233</f>
        <v>0</v>
      </c>
      <c r="Q233" s="223">
        <v>0.090620000000000006</v>
      </c>
      <c r="R233" s="223">
        <f>Q233*H233</f>
        <v>1.54054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138</v>
      </c>
      <c r="AT233" s="225" t="s">
        <v>133</v>
      </c>
      <c r="AU233" s="225" t="s">
        <v>80</v>
      </c>
      <c r="AY233" s="19" t="s">
        <v>131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78</v>
      </c>
      <c r="BK233" s="226">
        <f>ROUND(I233*H233,2)</f>
        <v>0</v>
      </c>
      <c r="BL233" s="19" t="s">
        <v>138</v>
      </c>
      <c r="BM233" s="225" t="s">
        <v>366</v>
      </c>
    </row>
    <row r="234" s="2" customFormat="1">
      <c r="A234" s="40"/>
      <c r="B234" s="41"/>
      <c r="C234" s="42"/>
      <c r="D234" s="227" t="s">
        <v>140</v>
      </c>
      <c r="E234" s="42"/>
      <c r="F234" s="228" t="s">
        <v>367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140</v>
      </c>
      <c r="AU234" s="19" t="s">
        <v>80</v>
      </c>
    </row>
    <row r="235" s="2" customFormat="1">
      <c r="A235" s="40"/>
      <c r="B235" s="41"/>
      <c r="C235" s="42"/>
      <c r="D235" s="232" t="s">
        <v>142</v>
      </c>
      <c r="E235" s="42"/>
      <c r="F235" s="233" t="s">
        <v>368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142</v>
      </c>
      <c r="AU235" s="19" t="s">
        <v>80</v>
      </c>
    </row>
    <row r="236" s="13" customFormat="1">
      <c r="A236" s="13"/>
      <c r="B236" s="234"/>
      <c r="C236" s="235"/>
      <c r="D236" s="227" t="s">
        <v>144</v>
      </c>
      <c r="E236" s="236" t="s">
        <v>19</v>
      </c>
      <c r="F236" s="237" t="s">
        <v>369</v>
      </c>
      <c r="G236" s="235"/>
      <c r="H236" s="238">
        <v>15</v>
      </c>
      <c r="I236" s="239"/>
      <c r="J236" s="235"/>
      <c r="K236" s="235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144</v>
      </c>
      <c r="AU236" s="244" t="s">
        <v>80</v>
      </c>
      <c r="AV236" s="13" t="s">
        <v>80</v>
      </c>
      <c r="AW236" s="13" t="s">
        <v>33</v>
      </c>
      <c r="AX236" s="13" t="s">
        <v>71</v>
      </c>
      <c r="AY236" s="244" t="s">
        <v>131</v>
      </c>
    </row>
    <row r="237" s="13" customFormat="1">
      <c r="A237" s="13"/>
      <c r="B237" s="234"/>
      <c r="C237" s="235"/>
      <c r="D237" s="227" t="s">
        <v>144</v>
      </c>
      <c r="E237" s="236" t="s">
        <v>19</v>
      </c>
      <c r="F237" s="237" t="s">
        <v>151</v>
      </c>
      <c r="G237" s="235"/>
      <c r="H237" s="238">
        <v>2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144</v>
      </c>
      <c r="AU237" s="244" t="s">
        <v>80</v>
      </c>
      <c r="AV237" s="13" t="s">
        <v>80</v>
      </c>
      <c r="AW237" s="13" t="s">
        <v>33</v>
      </c>
      <c r="AX237" s="13" t="s">
        <v>71</v>
      </c>
      <c r="AY237" s="244" t="s">
        <v>131</v>
      </c>
    </row>
    <row r="238" s="14" customFormat="1">
      <c r="A238" s="14"/>
      <c r="B238" s="245"/>
      <c r="C238" s="246"/>
      <c r="D238" s="227" t="s">
        <v>144</v>
      </c>
      <c r="E238" s="247" t="s">
        <v>19</v>
      </c>
      <c r="F238" s="248" t="s">
        <v>194</v>
      </c>
      <c r="G238" s="246"/>
      <c r="H238" s="249">
        <v>17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144</v>
      </c>
      <c r="AU238" s="255" t="s">
        <v>80</v>
      </c>
      <c r="AV238" s="14" t="s">
        <v>138</v>
      </c>
      <c r="AW238" s="14" t="s">
        <v>33</v>
      </c>
      <c r="AX238" s="14" t="s">
        <v>78</v>
      </c>
      <c r="AY238" s="255" t="s">
        <v>131</v>
      </c>
    </row>
    <row r="239" s="2" customFormat="1" ht="16.5" customHeight="1">
      <c r="A239" s="40"/>
      <c r="B239" s="41"/>
      <c r="C239" s="266" t="s">
        <v>370</v>
      </c>
      <c r="D239" s="266" t="s">
        <v>246</v>
      </c>
      <c r="E239" s="267" t="s">
        <v>371</v>
      </c>
      <c r="F239" s="268" t="s">
        <v>372</v>
      </c>
      <c r="G239" s="269" t="s">
        <v>136</v>
      </c>
      <c r="H239" s="270">
        <v>17.510000000000002</v>
      </c>
      <c r="I239" s="271"/>
      <c r="J239" s="272">
        <f>ROUND(I239*H239,2)</f>
        <v>0</v>
      </c>
      <c r="K239" s="268" t="s">
        <v>137</v>
      </c>
      <c r="L239" s="273"/>
      <c r="M239" s="274" t="s">
        <v>19</v>
      </c>
      <c r="N239" s="275" t="s">
        <v>42</v>
      </c>
      <c r="O239" s="86"/>
      <c r="P239" s="223">
        <f>O239*H239</f>
        <v>0</v>
      </c>
      <c r="Q239" s="223">
        <v>0.17499999999999999</v>
      </c>
      <c r="R239" s="223">
        <f>Q239*H239</f>
        <v>3.0642499999999999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195</v>
      </c>
      <c r="AT239" s="225" t="s">
        <v>246</v>
      </c>
      <c r="AU239" s="225" t="s">
        <v>80</v>
      </c>
      <c r="AY239" s="19" t="s">
        <v>131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78</v>
      </c>
      <c r="BK239" s="226">
        <f>ROUND(I239*H239,2)</f>
        <v>0</v>
      </c>
      <c r="BL239" s="19" t="s">
        <v>138</v>
      </c>
      <c r="BM239" s="225" t="s">
        <v>373</v>
      </c>
    </row>
    <row r="240" s="2" customFormat="1">
      <c r="A240" s="40"/>
      <c r="B240" s="41"/>
      <c r="C240" s="42"/>
      <c r="D240" s="227" t="s">
        <v>140</v>
      </c>
      <c r="E240" s="42"/>
      <c r="F240" s="228" t="s">
        <v>372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140</v>
      </c>
      <c r="AU240" s="19" t="s">
        <v>80</v>
      </c>
    </row>
    <row r="241" s="13" customFormat="1">
      <c r="A241" s="13"/>
      <c r="B241" s="234"/>
      <c r="C241" s="235"/>
      <c r="D241" s="227" t="s">
        <v>144</v>
      </c>
      <c r="E241" s="235"/>
      <c r="F241" s="237" t="s">
        <v>374</v>
      </c>
      <c r="G241" s="235"/>
      <c r="H241" s="238">
        <v>17.510000000000002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144</v>
      </c>
      <c r="AU241" s="244" t="s">
        <v>80</v>
      </c>
      <c r="AV241" s="13" t="s">
        <v>80</v>
      </c>
      <c r="AW241" s="13" t="s">
        <v>4</v>
      </c>
      <c r="AX241" s="13" t="s">
        <v>78</v>
      </c>
      <c r="AY241" s="244" t="s">
        <v>131</v>
      </c>
    </row>
    <row r="242" s="2" customFormat="1" ht="16.5" customHeight="1">
      <c r="A242" s="40"/>
      <c r="B242" s="41"/>
      <c r="C242" s="214" t="s">
        <v>375</v>
      </c>
      <c r="D242" s="214" t="s">
        <v>133</v>
      </c>
      <c r="E242" s="215" t="s">
        <v>376</v>
      </c>
      <c r="F242" s="216" t="s">
        <v>377</v>
      </c>
      <c r="G242" s="217" t="s">
        <v>161</v>
      </c>
      <c r="H242" s="218">
        <v>16.199999999999999</v>
      </c>
      <c r="I242" s="219"/>
      <c r="J242" s="220">
        <f>ROUND(I242*H242,2)</f>
        <v>0</v>
      </c>
      <c r="K242" s="216" t="s">
        <v>137</v>
      </c>
      <c r="L242" s="46"/>
      <c r="M242" s="221" t="s">
        <v>19</v>
      </c>
      <c r="N242" s="222" t="s">
        <v>42</v>
      </c>
      <c r="O242" s="86"/>
      <c r="P242" s="223">
        <f>O242*H242</f>
        <v>0</v>
      </c>
      <c r="Q242" s="223">
        <v>0.0035999999999999999</v>
      </c>
      <c r="R242" s="223">
        <f>Q242*H242</f>
        <v>0.058319999999999997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138</v>
      </c>
      <c r="AT242" s="225" t="s">
        <v>133</v>
      </c>
      <c r="AU242" s="225" t="s">
        <v>80</v>
      </c>
      <c r="AY242" s="19" t="s">
        <v>131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78</v>
      </c>
      <c r="BK242" s="226">
        <f>ROUND(I242*H242,2)</f>
        <v>0</v>
      </c>
      <c r="BL242" s="19" t="s">
        <v>138</v>
      </c>
      <c r="BM242" s="225" t="s">
        <v>378</v>
      </c>
    </row>
    <row r="243" s="2" customFormat="1">
      <c r="A243" s="40"/>
      <c r="B243" s="41"/>
      <c r="C243" s="42"/>
      <c r="D243" s="227" t="s">
        <v>140</v>
      </c>
      <c r="E243" s="42"/>
      <c r="F243" s="228" t="s">
        <v>379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140</v>
      </c>
      <c r="AU243" s="19" t="s">
        <v>80</v>
      </c>
    </row>
    <row r="244" s="2" customFormat="1">
      <c r="A244" s="40"/>
      <c r="B244" s="41"/>
      <c r="C244" s="42"/>
      <c r="D244" s="232" t="s">
        <v>142</v>
      </c>
      <c r="E244" s="42"/>
      <c r="F244" s="233" t="s">
        <v>380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142</v>
      </c>
      <c r="AU244" s="19" t="s">
        <v>80</v>
      </c>
    </row>
    <row r="245" s="13" customFormat="1">
      <c r="A245" s="13"/>
      <c r="B245" s="234"/>
      <c r="C245" s="235"/>
      <c r="D245" s="227" t="s">
        <v>144</v>
      </c>
      <c r="E245" s="236" t="s">
        <v>19</v>
      </c>
      <c r="F245" s="237" t="s">
        <v>381</v>
      </c>
      <c r="G245" s="235"/>
      <c r="H245" s="238">
        <v>16.199999999999999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144</v>
      </c>
      <c r="AU245" s="244" t="s">
        <v>80</v>
      </c>
      <c r="AV245" s="13" t="s">
        <v>80</v>
      </c>
      <c r="AW245" s="13" t="s">
        <v>33</v>
      </c>
      <c r="AX245" s="13" t="s">
        <v>78</v>
      </c>
      <c r="AY245" s="244" t="s">
        <v>131</v>
      </c>
    </row>
    <row r="246" s="2" customFormat="1" ht="16.5" customHeight="1">
      <c r="A246" s="40"/>
      <c r="B246" s="41"/>
      <c r="C246" s="214" t="s">
        <v>382</v>
      </c>
      <c r="D246" s="214" t="s">
        <v>133</v>
      </c>
      <c r="E246" s="215" t="s">
        <v>383</v>
      </c>
      <c r="F246" s="216" t="s">
        <v>384</v>
      </c>
      <c r="G246" s="217" t="s">
        <v>136</v>
      </c>
      <c r="H246" s="218">
        <v>19</v>
      </c>
      <c r="I246" s="219"/>
      <c r="J246" s="220">
        <f>ROUND(I246*H246,2)</f>
        <v>0</v>
      </c>
      <c r="K246" s="216" t="s">
        <v>137</v>
      </c>
      <c r="L246" s="46"/>
      <c r="M246" s="221" t="s">
        <v>19</v>
      </c>
      <c r="N246" s="222" t="s">
        <v>42</v>
      </c>
      <c r="O246" s="86"/>
      <c r="P246" s="223">
        <f>O246*H246</f>
        <v>0</v>
      </c>
      <c r="Q246" s="223">
        <v>0.053719999999999997</v>
      </c>
      <c r="R246" s="223">
        <f>Q246*H246</f>
        <v>1.02068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138</v>
      </c>
      <c r="AT246" s="225" t="s">
        <v>133</v>
      </c>
      <c r="AU246" s="225" t="s">
        <v>80</v>
      </c>
      <c r="AY246" s="19" t="s">
        <v>131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78</v>
      </c>
      <c r="BK246" s="226">
        <f>ROUND(I246*H246,2)</f>
        <v>0</v>
      </c>
      <c r="BL246" s="19" t="s">
        <v>138</v>
      </c>
      <c r="BM246" s="225" t="s">
        <v>385</v>
      </c>
    </row>
    <row r="247" s="2" customFormat="1">
      <c r="A247" s="40"/>
      <c r="B247" s="41"/>
      <c r="C247" s="42"/>
      <c r="D247" s="227" t="s">
        <v>140</v>
      </c>
      <c r="E247" s="42"/>
      <c r="F247" s="228" t="s">
        <v>386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140</v>
      </c>
      <c r="AU247" s="19" t="s">
        <v>80</v>
      </c>
    </row>
    <row r="248" s="2" customFormat="1">
      <c r="A248" s="40"/>
      <c r="B248" s="41"/>
      <c r="C248" s="42"/>
      <c r="D248" s="232" t="s">
        <v>142</v>
      </c>
      <c r="E248" s="42"/>
      <c r="F248" s="233" t="s">
        <v>387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142</v>
      </c>
      <c r="AU248" s="19" t="s">
        <v>80</v>
      </c>
    </row>
    <row r="249" s="13" customFormat="1">
      <c r="A249" s="13"/>
      <c r="B249" s="234"/>
      <c r="C249" s="235"/>
      <c r="D249" s="227" t="s">
        <v>144</v>
      </c>
      <c r="E249" s="236" t="s">
        <v>19</v>
      </c>
      <c r="F249" s="237" t="s">
        <v>388</v>
      </c>
      <c r="G249" s="235"/>
      <c r="H249" s="238">
        <v>19</v>
      </c>
      <c r="I249" s="239"/>
      <c r="J249" s="235"/>
      <c r="K249" s="235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144</v>
      </c>
      <c r="AU249" s="244" t="s">
        <v>80</v>
      </c>
      <c r="AV249" s="13" t="s">
        <v>80</v>
      </c>
      <c r="AW249" s="13" t="s">
        <v>33</v>
      </c>
      <c r="AX249" s="13" t="s">
        <v>78</v>
      </c>
      <c r="AY249" s="244" t="s">
        <v>131</v>
      </c>
    </row>
    <row r="250" s="12" customFormat="1" ht="22.8" customHeight="1">
      <c r="A250" s="12"/>
      <c r="B250" s="198"/>
      <c r="C250" s="199"/>
      <c r="D250" s="200" t="s">
        <v>70</v>
      </c>
      <c r="E250" s="212" t="s">
        <v>202</v>
      </c>
      <c r="F250" s="212" t="s">
        <v>389</v>
      </c>
      <c r="G250" s="199"/>
      <c r="H250" s="199"/>
      <c r="I250" s="202"/>
      <c r="J250" s="213">
        <f>BK250</f>
        <v>0</v>
      </c>
      <c r="K250" s="199"/>
      <c r="L250" s="204"/>
      <c r="M250" s="205"/>
      <c r="N250" s="206"/>
      <c r="O250" s="206"/>
      <c r="P250" s="207">
        <f>SUM(P251:P316)</f>
        <v>0</v>
      </c>
      <c r="Q250" s="206"/>
      <c r="R250" s="207">
        <f>SUM(R251:R316)</f>
        <v>105.00281000000001</v>
      </c>
      <c r="S250" s="206"/>
      <c r="T250" s="208">
        <f>SUM(T251:T316)</f>
        <v>0.48199999999999998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9" t="s">
        <v>78</v>
      </c>
      <c r="AT250" s="210" t="s">
        <v>70</v>
      </c>
      <c r="AU250" s="210" t="s">
        <v>78</v>
      </c>
      <c r="AY250" s="209" t="s">
        <v>131</v>
      </c>
      <c r="BK250" s="211">
        <f>SUM(BK251:BK316)</f>
        <v>0</v>
      </c>
    </row>
    <row r="251" s="2" customFormat="1" ht="16.5" customHeight="1">
      <c r="A251" s="40"/>
      <c r="B251" s="41"/>
      <c r="C251" s="214" t="s">
        <v>390</v>
      </c>
      <c r="D251" s="214" t="s">
        <v>133</v>
      </c>
      <c r="E251" s="215" t="s">
        <v>391</v>
      </c>
      <c r="F251" s="216" t="s">
        <v>392</v>
      </c>
      <c r="G251" s="217" t="s">
        <v>393</v>
      </c>
      <c r="H251" s="218">
        <v>8</v>
      </c>
      <c r="I251" s="219"/>
      <c r="J251" s="220">
        <f>ROUND(I251*H251,2)</f>
        <v>0</v>
      </c>
      <c r="K251" s="216" t="s">
        <v>137</v>
      </c>
      <c r="L251" s="46"/>
      <c r="M251" s="221" t="s">
        <v>19</v>
      </c>
      <c r="N251" s="222" t="s">
        <v>42</v>
      </c>
      <c r="O251" s="86"/>
      <c r="P251" s="223">
        <f>O251*H251</f>
        <v>0</v>
      </c>
      <c r="Q251" s="223">
        <v>0.00069999999999999999</v>
      </c>
      <c r="R251" s="223">
        <f>Q251*H251</f>
        <v>0.0055999999999999999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138</v>
      </c>
      <c r="AT251" s="225" t="s">
        <v>133</v>
      </c>
      <c r="AU251" s="225" t="s">
        <v>80</v>
      </c>
      <c r="AY251" s="19" t="s">
        <v>131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78</v>
      </c>
      <c r="BK251" s="226">
        <f>ROUND(I251*H251,2)</f>
        <v>0</v>
      </c>
      <c r="BL251" s="19" t="s">
        <v>138</v>
      </c>
      <c r="BM251" s="225" t="s">
        <v>394</v>
      </c>
    </row>
    <row r="252" s="2" customFormat="1">
      <c r="A252" s="40"/>
      <c r="B252" s="41"/>
      <c r="C252" s="42"/>
      <c r="D252" s="227" t="s">
        <v>140</v>
      </c>
      <c r="E252" s="42"/>
      <c r="F252" s="228" t="s">
        <v>395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140</v>
      </c>
      <c r="AU252" s="19" t="s">
        <v>80</v>
      </c>
    </row>
    <row r="253" s="2" customFormat="1">
      <c r="A253" s="40"/>
      <c r="B253" s="41"/>
      <c r="C253" s="42"/>
      <c r="D253" s="232" t="s">
        <v>142</v>
      </c>
      <c r="E253" s="42"/>
      <c r="F253" s="233" t="s">
        <v>396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142</v>
      </c>
      <c r="AU253" s="19" t="s">
        <v>80</v>
      </c>
    </row>
    <row r="254" s="13" customFormat="1">
      <c r="A254" s="13"/>
      <c r="B254" s="234"/>
      <c r="C254" s="235"/>
      <c r="D254" s="227" t="s">
        <v>144</v>
      </c>
      <c r="E254" s="236" t="s">
        <v>19</v>
      </c>
      <c r="F254" s="237" t="s">
        <v>397</v>
      </c>
      <c r="G254" s="235"/>
      <c r="H254" s="238">
        <v>8</v>
      </c>
      <c r="I254" s="239"/>
      <c r="J254" s="235"/>
      <c r="K254" s="235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144</v>
      </c>
      <c r="AU254" s="244" t="s">
        <v>80</v>
      </c>
      <c r="AV254" s="13" t="s">
        <v>80</v>
      </c>
      <c r="AW254" s="13" t="s">
        <v>33</v>
      </c>
      <c r="AX254" s="13" t="s">
        <v>78</v>
      </c>
      <c r="AY254" s="244" t="s">
        <v>131</v>
      </c>
    </row>
    <row r="255" s="2" customFormat="1" ht="16.5" customHeight="1">
      <c r="A255" s="40"/>
      <c r="B255" s="41"/>
      <c r="C255" s="266" t="s">
        <v>398</v>
      </c>
      <c r="D255" s="266" t="s">
        <v>246</v>
      </c>
      <c r="E255" s="267" t="s">
        <v>399</v>
      </c>
      <c r="F255" s="268" t="s">
        <v>400</v>
      </c>
      <c r="G255" s="269" t="s">
        <v>393</v>
      </c>
      <c r="H255" s="270">
        <v>8</v>
      </c>
      <c r="I255" s="271"/>
      <c r="J255" s="272">
        <f>ROUND(I255*H255,2)</f>
        <v>0</v>
      </c>
      <c r="K255" s="268" t="s">
        <v>137</v>
      </c>
      <c r="L255" s="273"/>
      <c r="M255" s="274" t="s">
        <v>19</v>
      </c>
      <c r="N255" s="275" t="s">
        <v>42</v>
      </c>
      <c r="O255" s="86"/>
      <c r="P255" s="223">
        <f>O255*H255</f>
        <v>0</v>
      </c>
      <c r="Q255" s="223">
        <v>0.0025000000000000001</v>
      </c>
      <c r="R255" s="223">
        <f>Q255*H255</f>
        <v>0.02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195</v>
      </c>
      <c r="AT255" s="225" t="s">
        <v>246</v>
      </c>
      <c r="AU255" s="225" t="s">
        <v>80</v>
      </c>
      <c r="AY255" s="19" t="s">
        <v>131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78</v>
      </c>
      <c r="BK255" s="226">
        <f>ROUND(I255*H255,2)</f>
        <v>0</v>
      </c>
      <c r="BL255" s="19" t="s">
        <v>138</v>
      </c>
      <c r="BM255" s="225" t="s">
        <v>401</v>
      </c>
    </row>
    <row r="256" s="2" customFormat="1">
      <c r="A256" s="40"/>
      <c r="B256" s="41"/>
      <c r="C256" s="42"/>
      <c r="D256" s="227" t="s">
        <v>140</v>
      </c>
      <c r="E256" s="42"/>
      <c r="F256" s="228" t="s">
        <v>400</v>
      </c>
      <c r="G256" s="42"/>
      <c r="H256" s="42"/>
      <c r="I256" s="229"/>
      <c r="J256" s="42"/>
      <c r="K256" s="42"/>
      <c r="L256" s="46"/>
      <c r="M256" s="230"/>
      <c r="N256" s="231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140</v>
      </c>
      <c r="AU256" s="19" t="s">
        <v>80</v>
      </c>
    </row>
    <row r="257" s="13" customFormat="1">
      <c r="A257" s="13"/>
      <c r="B257" s="234"/>
      <c r="C257" s="235"/>
      <c r="D257" s="227" t="s">
        <v>144</v>
      </c>
      <c r="E257" s="236" t="s">
        <v>19</v>
      </c>
      <c r="F257" s="237" t="s">
        <v>402</v>
      </c>
      <c r="G257" s="235"/>
      <c r="H257" s="238">
        <v>4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144</v>
      </c>
      <c r="AU257" s="244" t="s">
        <v>80</v>
      </c>
      <c r="AV257" s="13" t="s">
        <v>80</v>
      </c>
      <c r="AW257" s="13" t="s">
        <v>33</v>
      </c>
      <c r="AX257" s="13" t="s">
        <v>71</v>
      </c>
      <c r="AY257" s="244" t="s">
        <v>131</v>
      </c>
    </row>
    <row r="258" s="13" customFormat="1">
      <c r="A258" s="13"/>
      <c r="B258" s="234"/>
      <c r="C258" s="235"/>
      <c r="D258" s="227" t="s">
        <v>144</v>
      </c>
      <c r="E258" s="236" t="s">
        <v>19</v>
      </c>
      <c r="F258" s="237" t="s">
        <v>403</v>
      </c>
      <c r="G258" s="235"/>
      <c r="H258" s="238">
        <v>4</v>
      </c>
      <c r="I258" s="239"/>
      <c r="J258" s="235"/>
      <c r="K258" s="235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144</v>
      </c>
      <c r="AU258" s="244" t="s">
        <v>80</v>
      </c>
      <c r="AV258" s="13" t="s">
        <v>80</v>
      </c>
      <c r="AW258" s="13" t="s">
        <v>33</v>
      </c>
      <c r="AX258" s="13" t="s">
        <v>71</v>
      </c>
      <c r="AY258" s="244" t="s">
        <v>131</v>
      </c>
    </row>
    <row r="259" s="14" customFormat="1">
      <c r="A259" s="14"/>
      <c r="B259" s="245"/>
      <c r="C259" s="246"/>
      <c r="D259" s="227" t="s">
        <v>144</v>
      </c>
      <c r="E259" s="247" t="s">
        <v>19</v>
      </c>
      <c r="F259" s="248" t="s">
        <v>194</v>
      </c>
      <c r="G259" s="246"/>
      <c r="H259" s="249">
        <v>8</v>
      </c>
      <c r="I259" s="250"/>
      <c r="J259" s="246"/>
      <c r="K259" s="246"/>
      <c r="L259" s="251"/>
      <c r="M259" s="252"/>
      <c r="N259" s="253"/>
      <c r="O259" s="253"/>
      <c r="P259" s="253"/>
      <c r="Q259" s="253"/>
      <c r="R259" s="253"/>
      <c r="S259" s="253"/>
      <c r="T259" s="25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5" t="s">
        <v>144</v>
      </c>
      <c r="AU259" s="255" t="s">
        <v>80</v>
      </c>
      <c r="AV259" s="14" t="s">
        <v>138</v>
      </c>
      <c r="AW259" s="14" t="s">
        <v>33</v>
      </c>
      <c r="AX259" s="14" t="s">
        <v>78</v>
      </c>
      <c r="AY259" s="255" t="s">
        <v>131</v>
      </c>
    </row>
    <row r="260" s="2" customFormat="1" ht="16.5" customHeight="1">
      <c r="A260" s="40"/>
      <c r="B260" s="41"/>
      <c r="C260" s="214" t="s">
        <v>404</v>
      </c>
      <c r="D260" s="214" t="s">
        <v>133</v>
      </c>
      <c r="E260" s="215" t="s">
        <v>405</v>
      </c>
      <c r="F260" s="216" t="s">
        <v>406</v>
      </c>
      <c r="G260" s="217" t="s">
        <v>393</v>
      </c>
      <c r="H260" s="218">
        <v>4</v>
      </c>
      <c r="I260" s="219"/>
      <c r="J260" s="220">
        <f>ROUND(I260*H260,2)</f>
        <v>0</v>
      </c>
      <c r="K260" s="216" t="s">
        <v>137</v>
      </c>
      <c r="L260" s="46"/>
      <c r="M260" s="221" t="s">
        <v>19</v>
      </c>
      <c r="N260" s="222" t="s">
        <v>42</v>
      </c>
      <c r="O260" s="86"/>
      <c r="P260" s="223">
        <f>O260*H260</f>
        <v>0</v>
      </c>
      <c r="Q260" s="223">
        <v>0.11241</v>
      </c>
      <c r="R260" s="223">
        <f>Q260*H260</f>
        <v>0.44963999999999998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138</v>
      </c>
      <c r="AT260" s="225" t="s">
        <v>133</v>
      </c>
      <c r="AU260" s="225" t="s">
        <v>80</v>
      </c>
      <c r="AY260" s="19" t="s">
        <v>131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78</v>
      </c>
      <c r="BK260" s="226">
        <f>ROUND(I260*H260,2)</f>
        <v>0</v>
      </c>
      <c r="BL260" s="19" t="s">
        <v>138</v>
      </c>
      <c r="BM260" s="225" t="s">
        <v>407</v>
      </c>
    </row>
    <row r="261" s="2" customFormat="1">
      <c r="A261" s="40"/>
      <c r="B261" s="41"/>
      <c r="C261" s="42"/>
      <c r="D261" s="227" t="s">
        <v>140</v>
      </c>
      <c r="E261" s="42"/>
      <c r="F261" s="228" t="s">
        <v>408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140</v>
      </c>
      <c r="AU261" s="19" t="s">
        <v>80</v>
      </c>
    </row>
    <row r="262" s="2" customFormat="1">
      <c r="A262" s="40"/>
      <c r="B262" s="41"/>
      <c r="C262" s="42"/>
      <c r="D262" s="232" t="s">
        <v>142</v>
      </c>
      <c r="E262" s="42"/>
      <c r="F262" s="233" t="s">
        <v>409</v>
      </c>
      <c r="G262" s="42"/>
      <c r="H262" s="42"/>
      <c r="I262" s="229"/>
      <c r="J262" s="42"/>
      <c r="K262" s="42"/>
      <c r="L262" s="46"/>
      <c r="M262" s="230"/>
      <c r="N262" s="231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142</v>
      </c>
      <c r="AU262" s="19" t="s">
        <v>80</v>
      </c>
    </row>
    <row r="263" s="13" customFormat="1">
      <c r="A263" s="13"/>
      <c r="B263" s="234"/>
      <c r="C263" s="235"/>
      <c r="D263" s="227" t="s">
        <v>144</v>
      </c>
      <c r="E263" s="236" t="s">
        <v>19</v>
      </c>
      <c r="F263" s="237" t="s">
        <v>410</v>
      </c>
      <c r="G263" s="235"/>
      <c r="H263" s="238">
        <v>4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144</v>
      </c>
      <c r="AU263" s="244" t="s">
        <v>80</v>
      </c>
      <c r="AV263" s="13" t="s">
        <v>80</v>
      </c>
      <c r="AW263" s="13" t="s">
        <v>33</v>
      </c>
      <c r="AX263" s="13" t="s">
        <v>78</v>
      </c>
      <c r="AY263" s="244" t="s">
        <v>131</v>
      </c>
    </row>
    <row r="264" s="2" customFormat="1" ht="16.5" customHeight="1">
      <c r="A264" s="40"/>
      <c r="B264" s="41"/>
      <c r="C264" s="266" t="s">
        <v>411</v>
      </c>
      <c r="D264" s="266" t="s">
        <v>246</v>
      </c>
      <c r="E264" s="267" t="s">
        <v>412</v>
      </c>
      <c r="F264" s="268" t="s">
        <v>413</v>
      </c>
      <c r="G264" s="269" t="s">
        <v>393</v>
      </c>
      <c r="H264" s="270">
        <v>4</v>
      </c>
      <c r="I264" s="271"/>
      <c r="J264" s="272">
        <f>ROUND(I264*H264,2)</f>
        <v>0</v>
      </c>
      <c r="K264" s="268" t="s">
        <v>137</v>
      </c>
      <c r="L264" s="273"/>
      <c r="M264" s="274" t="s">
        <v>19</v>
      </c>
      <c r="N264" s="275" t="s">
        <v>42</v>
      </c>
      <c r="O264" s="86"/>
      <c r="P264" s="223">
        <f>O264*H264</f>
        <v>0</v>
      </c>
      <c r="Q264" s="223">
        <v>0.0025000000000000001</v>
      </c>
      <c r="R264" s="223">
        <f>Q264*H264</f>
        <v>0.01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195</v>
      </c>
      <c r="AT264" s="225" t="s">
        <v>246</v>
      </c>
      <c r="AU264" s="225" t="s">
        <v>80</v>
      </c>
      <c r="AY264" s="19" t="s">
        <v>131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78</v>
      </c>
      <c r="BK264" s="226">
        <f>ROUND(I264*H264,2)</f>
        <v>0</v>
      </c>
      <c r="BL264" s="19" t="s">
        <v>138</v>
      </c>
      <c r="BM264" s="225" t="s">
        <v>414</v>
      </c>
    </row>
    <row r="265" s="2" customFormat="1">
      <c r="A265" s="40"/>
      <c r="B265" s="41"/>
      <c r="C265" s="42"/>
      <c r="D265" s="227" t="s">
        <v>140</v>
      </c>
      <c r="E265" s="42"/>
      <c r="F265" s="228" t="s">
        <v>413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140</v>
      </c>
      <c r="AU265" s="19" t="s">
        <v>80</v>
      </c>
    </row>
    <row r="266" s="2" customFormat="1" ht="16.5" customHeight="1">
      <c r="A266" s="40"/>
      <c r="B266" s="41"/>
      <c r="C266" s="266" t="s">
        <v>415</v>
      </c>
      <c r="D266" s="266" t="s">
        <v>246</v>
      </c>
      <c r="E266" s="267" t="s">
        <v>416</v>
      </c>
      <c r="F266" s="268" t="s">
        <v>417</v>
      </c>
      <c r="G266" s="269" t="s">
        <v>393</v>
      </c>
      <c r="H266" s="270">
        <v>4</v>
      </c>
      <c r="I266" s="271"/>
      <c r="J266" s="272">
        <f>ROUND(I266*H266,2)</f>
        <v>0</v>
      </c>
      <c r="K266" s="268" t="s">
        <v>137</v>
      </c>
      <c r="L266" s="273"/>
      <c r="M266" s="274" t="s">
        <v>19</v>
      </c>
      <c r="N266" s="275" t="s">
        <v>42</v>
      </c>
      <c r="O266" s="86"/>
      <c r="P266" s="223">
        <f>O266*H266</f>
        <v>0</v>
      </c>
      <c r="Q266" s="223">
        <v>0.0030000000000000001</v>
      </c>
      <c r="R266" s="223">
        <f>Q266*H266</f>
        <v>0.012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195</v>
      </c>
      <c r="AT266" s="225" t="s">
        <v>246</v>
      </c>
      <c r="AU266" s="225" t="s">
        <v>80</v>
      </c>
      <c r="AY266" s="19" t="s">
        <v>131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78</v>
      </c>
      <c r="BK266" s="226">
        <f>ROUND(I266*H266,2)</f>
        <v>0</v>
      </c>
      <c r="BL266" s="19" t="s">
        <v>138</v>
      </c>
      <c r="BM266" s="225" t="s">
        <v>418</v>
      </c>
    </row>
    <row r="267" s="2" customFormat="1">
      <c r="A267" s="40"/>
      <c r="B267" s="41"/>
      <c r="C267" s="42"/>
      <c r="D267" s="227" t="s">
        <v>140</v>
      </c>
      <c r="E267" s="42"/>
      <c r="F267" s="228" t="s">
        <v>417</v>
      </c>
      <c r="G267" s="42"/>
      <c r="H267" s="42"/>
      <c r="I267" s="229"/>
      <c r="J267" s="42"/>
      <c r="K267" s="42"/>
      <c r="L267" s="46"/>
      <c r="M267" s="230"/>
      <c r="N267" s="231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140</v>
      </c>
      <c r="AU267" s="19" t="s">
        <v>80</v>
      </c>
    </row>
    <row r="268" s="2" customFormat="1" ht="16.5" customHeight="1">
      <c r="A268" s="40"/>
      <c r="B268" s="41"/>
      <c r="C268" s="266" t="s">
        <v>419</v>
      </c>
      <c r="D268" s="266" t="s">
        <v>246</v>
      </c>
      <c r="E268" s="267" t="s">
        <v>420</v>
      </c>
      <c r="F268" s="268" t="s">
        <v>421</v>
      </c>
      <c r="G268" s="269" t="s">
        <v>393</v>
      </c>
      <c r="H268" s="270">
        <v>16</v>
      </c>
      <c r="I268" s="271"/>
      <c r="J268" s="272">
        <f>ROUND(I268*H268,2)</f>
        <v>0</v>
      </c>
      <c r="K268" s="268" t="s">
        <v>137</v>
      </c>
      <c r="L268" s="273"/>
      <c r="M268" s="274" t="s">
        <v>19</v>
      </c>
      <c r="N268" s="275" t="s">
        <v>42</v>
      </c>
      <c r="O268" s="86"/>
      <c r="P268" s="223">
        <f>O268*H268</f>
        <v>0</v>
      </c>
      <c r="Q268" s="223">
        <v>0.00035</v>
      </c>
      <c r="R268" s="223">
        <f>Q268*H268</f>
        <v>0.0055999999999999999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195</v>
      </c>
      <c r="AT268" s="225" t="s">
        <v>246</v>
      </c>
      <c r="AU268" s="225" t="s">
        <v>80</v>
      </c>
      <c r="AY268" s="19" t="s">
        <v>131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78</v>
      </c>
      <c r="BK268" s="226">
        <f>ROUND(I268*H268,2)</f>
        <v>0</v>
      </c>
      <c r="BL268" s="19" t="s">
        <v>138</v>
      </c>
      <c r="BM268" s="225" t="s">
        <v>422</v>
      </c>
    </row>
    <row r="269" s="2" customFormat="1">
      <c r="A269" s="40"/>
      <c r="B269" s="41"/>
      <c r="C269" s="42"/>
      <c r="D269" s="227" t="s">
        <v>140</v>
      </c>
      <c r="E269" s="42"/>
      <c r="F269" s="228" t="s">
        <v>421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140</v>
      </c>
      <c r="AU269" s="19" t="s">
        <v>80</v>
      </c>
    </row>
    <row r="270" s="13" customFormat="1">
      <c r="A270" s="13"/>
      <c r="B270" s="234"/>
      <c r="C270" s="235"/>
      <c r="D270" s="227" t="s">
        <v>144</v>
      </c>
      <c r="E270" s="236" t="s">
        <v>19</v>
      </c>
      <c r="F270" s="237" t="s">
        <v>423</v>
      </c>
      <c r="G270" s="235"/>
      <c r="H270" s="238">
        <v>16</v>
      </c>
      <c r="I270" s="239"/>
      <c r="J270" s="235"/>
      <c r="K270" s="235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144</v>
      </c>
      <c r="AU270" s="244" t="s">
        <v>80</v>
      </c>
      <c r="AV270" s="13" t="s">
        <v>80</v>
      </c>
      <c r="AW270" s="13" t="s">
        <v>33</v>
      </c>
      <c r="AX270" s="13" t="s">
        <v>78</v>
      </c>
      <c r="AY270" s="244" t="s">
        <v>131</v>
      </c>
    </row>
    <row r="271" s="2" customFormat="1" ht="16.5" customHeight="1">
      <c r="A271" s="40"/>
      <c r="B271" s="41"/>
      <c r="C271" s="266" t="s">
        <v>424</v>
      </c>
      <c r="D271" s="266" t="s">
        <v>246</v>
      </c>
      <c r="E271" s="267" t="s">
        <v>425</v>
      </c>
      <c r="F271" s="268" t="s">
        <v>426</v>
      </c>
      <c r="G271" s="269" t="s">
        <v>393</v>
      </c>
      <c r="H271" s="270">
        <v>4</v>
      </c>
      <c r="I271" s="271"/>
      <c r="J271" s="272">
        <f>ROUND(I271*H271,2)</f>
        <v>0</v>
      </c>
      <c r="K271" s="268" t="s">
        <v>137</v>
      </c>
      <c r="L271" s="273"/>
      <c r="M271" s="274" t="s">
        <v>19</v>
      </c>
      <c r="N271" s="275" t="s">
        <v>42</v>
      </c>
      <c r="O271" s="86"/>
      <c r="P271" s="223">
        <f>O271*H271</f>
        <v>0</v>
      </c>
      <c r="Q271" s="223">
        <v>0.00010000000000000001</v>
      </c>
      <c r="R271" s="223">
        <f>Q271*H271</f>
        <v>0.00040000000000000002</v>
      </c>
      <c r="S271" s="223">
        <v>0</v>
      </c>
      <c r="T271" s="224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5" t="s">
        <v>195</v>
      </c>
      <c r="AT271" s="225" t="s">
        <v>246</v>
      </c>
      <c r="AU271" s="225" t="s">
        <v>80</v>
      </c>
      <c r="AY271" s="19" t="s">
        <v>131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9" t="s">
        <v>78</v>
      </c>
      <c r="BK271" s="226">
        <f>ROUND(I271*H271,2)</f>
        <v>0</v>
      </c>
      <c r="BL271" s="19" t="s">
        <v>138</v>
      </c>
      <c r="BM271" s="225" t="s">
        <v>427</v>
      </c>
    </row>
    <row r="272" s="2" customFormat="1">
      <c r="A272" s="40"/>
      <c r="B272" s="41"/>
      <c r="C272" s="42"/>
      <c r="D272" s="227" t="s">
        <v>140</v>
      </c>
      <c r="E272" s="42"/>
      <c r="F272" s="228" t="s">
        <v>426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140</v>
      </c>
      <c r="AU272" s="19" t="s">
        <v>80</v>
      </c>
    </row>
    <row r="273" s="2" customFormat="1" ht="16.5" customHeight="1">
      <c r="A273" s="40"/>
      <c r="B273" s="41"/>
      <c r="C273" s="214" t="s">
        <v>428</v>
      </c>
      <c r="D273" s="214" t="s">
        <v>133</v>
      </c>
      <c r="E273" s="215" t="s">
        <v>429</v>
      </c>
      <c r="F273" s="216" t="s">
        <v>430</v>
      </c>
      <c r="G273" s="217" t="s">
        <v>161</v>
      </c>
      <c r="H273" s="218">
        <v>34</v>
      </c>
      <c r="I273" s="219"/>
      <c r="J273" s="220">
        <f>ROUND(I273*H273,2)</f>
        <v>0</v>
      </c>
      <c r="K273" s="216" t="s">
        <v>137</v>
      </c>
      <c r="L273" s="46"/>
      <c r="M273" s="221" t="s">
        <v>19</v>
      </c>
      <c r="N273" s="222" t="s">
        <v>42</v>
      </c>
      <c r="O273" s="86"/>
      <c r="P273" s="223">
        <f>O273*H273</f>
        <v>0</v>
      </c>
      <c r="Q273" s="223">
        <v>0.15540000000000001</v>
      </c>
      <c r="R273" s="223">
        <f>Q273*H273</f>
        <v>5.2836000000000007</v>
      </c>
      <c r="S273" s="223">
        <v>0</v>
      </c>
      <c r="T273" s="224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5" t="s">
        <v>138</v>
      </c>
      <c r="AT273" s="225" t="s">
        <v>133</v>
      </c>
      <c r="AU273" s="225" t="s">
        <v>80</v>
      </c>
      <c r="AY273" s="19" t="s">
        <v>131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9" t="s">
        <v>78</v>
      </c>
      <c r="BK273" s="226">
        <f>ROUND(I273*H273,2)</f>
        <v>0</v>
      </c>
      <c r="BL273" s="19" t="s">
        <v>138</v>
      </c>
      <c r="BM273" s="225" t="s">
        <v>431</v>
      </c>
    </row>
    <row r="274" s="2" customFormat="1">
      <c r="A274" s="40"/>
      <c r="B274" s="41"/>
      <c r="C274" s="42"/>
      <c r="D274" s="227" t="s">
        <v>140</v>
      </c>
      <c r="E274" s="42"/>
      <c r="F274" s="228" t="s">
        <v>432</v>
      </c>
      <c r="G274" s="42"/>
      <c r="H274" s="42"/>
      <c r="I274" s="229"/>
      <c r="J274" s="42"/>
      <c r="K274" s="42"/>
      <c r="L274" s="46"/>
      <c r="M274" s="230"/>
      <c r="N274" s="231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140</v>
      </c>
      <c r="AU274" s="19" t="s">
        <v>80</v>
      </c>
    </row>
    <row r="275" s="2" customFormat="1">
      <c r="A275" s="40"/>
      <c r="B275" s="41"/>
      <c r="C275" s="42"/>
      <c r="D275" s="232" t="s">
        <v>142</v>
      </c>
      <c r="E275" s="42"/>
      <c r="F275" s="233" t="s">
        <v>433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142</v>
      </c>
      <c r="AU275" s="19" t="s">
        <v>80</v>
      </c>
    </row>
    <row r="276" s="13" customFormat="1">
      <c r="A276" s="13"/>
      <c r="B276" s="234"/>
      <c r="C276" s="235"/>
      <c r="D276" s="227" t="s">
        <v>144</v>
      </c>
      <c r="E276" s="236" t="s">
        <v>19</v>
      </c>
      <c r="F276" s="237" t="s">
        <v>434</v>
      </c>
      <c r="G276" s="235"/>
      <c r="H276" s="238">
        <v>34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144</v>
      </c>
      <c r="AU276" s="244" t="s">
        <v>80</v>
      </c>
      <c r="AV276" s="13" t="s">
        <v>80</v>
      </c>
      <c r="AW276" s="13" t="s">
        <v>33</v>
      </c>
      <c r="AX276" s="13" t="s">
        <v>78</v>
      </c>
      <c r="AY276" s="244" t="s">
        <v>131</v>
      </c>
    </row>
    <row r="277" s="2" customFormat="1" ht="16.5" customHeight="1">
      <c r="A277" s="40"/>
      <c r="B277" s="41"/>
      <c r="C277" s="266" t="s">
        <v>435</v>
      </c>
      <c r="D277" s="266" t="s">
        <v>246</v>
      </c>
      <c r="E277" s="267" t="s">
        <v>436</v>
      </c>
      <c r="F277" s="268" t="s">
        <v>437</v>
      </c>
      <c r="G277" s="269" t="s">
        <v>161</v>
      </c>
      <c r="H277" s="270">
        <v>35</v>
      </c>
      <c r="I277" s="271"/>
      <c r="J277" s="272">
        <f>ROUND(I277*H277,2)</f>
        <v>0</v>
      </c>
      <c r="K277" s="268" t="s">
        <v>137</v>
      </c>
      <c r="L277" s="273"/>
      <c r="M277" s="274" t="s">
        <v>19</v>
      </c>
      <c r="N277" s="275" t="s">
        <v>42</v>
      </c>
      <c r="O277" s="86"/>
      <c r="P277" s="223">
        <f>O277*H277</f>
        <v>0</v>
      </c>
      <c r="Q277" s="223">
        <v>0.080000000000000002</v>
      </c>
      <c r="R277" s="223">
        <f>Q277*H277</f>
        <v>2.8000000000000003</v>
      </c>
      <c r="S277" s="223">
        <v>0</v>
      </c>
      <c r="T277" s="224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5" t="s">
        <v>195</v>
      </c>
      <c r="AT277" s="225" t="s">
        <v>246</v>
      </c>
      <c r="AU277" s="225" t="s">
        <v>80</v>
      </c>
      <c r="AY277" s="19" t="s">
        <v>131</v>
      </c>
      <c r="BE277" s="226">
        <f>IF(N277="základní",J277,0)</f>
        <v>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9" t="s">
        <v>78</v>
      </c>
      <c r="BK277" s="226">
        <f>ROUND(I277*H277,2)</f>
        <v>0</v>
      </c>
      <c r="BL277" s="19" t="s">
        <v>138</v>
      </c>
      <c r="BM277" s="225" t="s">
        <v>438</v>
      </c>
    </row>
    <row r="278" s="2" customFormat="1">
      <c r="A278" s="40"/>
      <c r="B278" s="41"/>
      <c r="C278" s="42"/>
      <c r="D278" s="227" t="s">
        <v>140</v>
      </c>
      <c r="E278" s="42"/>
      <c r="F278" s="228" t="s">
        <v>437</v>
      </c>
      <c r="G278" s="42"/>
      <c r="H278" s="42"/>
      <c r="I278" s="229"/>
      <c r="J278" s="42"/>
      <c r="K278" s="42"/>
      <c r="L278" s="46"/>
      <c r="M278" s="230"/>
      <c r="N278" s="231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140</v>
      </c>
      <c r="AU278" s="19" t="s">
        <v>80</v>
      </c>
    </row>
    <row r="279" s="13" customFormat="1">
      <c r="A279" s="13"/>
      <c r="B279" s="234"/>
      <c r="C279" s="235"/>
      <c r="D279" s="227" t="s">
        <v>144</v>
      </c>
      <c r="E279" s="236" t="s">
        <v>19</v>
      </c>
      <c r="F279" s="237" t="s">
        <v>375</v>
      </c>
      <c r="G279" s="235"/>
      <c r="H279" s="238">
        <v>35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144</v>
      </c>
      <c r="AU279" s="244" t="s">
        <v>80</v>
      </c>
      <c r="AV279" s="13" t="s">
        <v>80</v>
      </c>
      <c r="AW279" s="13" t="s">
        <v>33</v>
      </c>
      <c r="AX279" s="13" t="s">
        <v>78</v>
      </c>
      <c r="AY279" s="244" t="s">
        <v>131</v>
      </c>
    </row>
    <row r="280" s="2" customFormat="1" ht="16.5" customHeight="1">
      <c r="A280" s="40"/>
      <c r="B280" s="41"/>
      <c r="C280" s="214" t="s">
        <v>439</v>
      </c>
      <c r="D280" s="214" t="s">
        <v>133</v>
      </c>
      <c r="E280" s="215" t="s">
        <v>440</v>
      </c>
      <c r="F280" s="216" t="s">
        <v>441</v>
      </c>
      <c r="G280" s="217" t="s">
        <v>161</v>
      </c>
      <c r="H280" s="218">
        <v>185</v>
      </c>
      <c r="I280" s="219"/>
      <c r="J280" s="220">
        <f>ROUND(I280*H280,2)</f>
        <v>0</v>
      </c>
      <c r="K280" s="216" t="s">
        <v>137</v>
      </c>
      <c r="L280" s="46"/>
      <c r="M280" s="221" t="s">
        <v>19</v>
      </c>
      <c r="N280" s="222" t="s">
        <v>42</v>
      </c>
      <c r="O280" s="86"/>
      <c r="P280" s="223">
        <f>O280*H280</f>
        <v>0</v>
      </c>
      <c r="Q280" s="223">
        <v>0.1295</v>
      </c>
      <c r="R280" s="223">
        <f>Q280*H280</f>
        <v>23.9575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138</v>
      </c>
      <c r="AT280" s="225" t="s">
        <v>133</v>
      </c>
      <c r="AU280" s="225" t="s">
        <v>80</v>
      </c>
      <c r="AY280" s="19" t="s">
        <v>131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78</v>
      </c>
      <c r="BK280" s="226">
        <f>ROUND(I280*H280,2)</f>
        <v>0</v>
      </c>
      <c r="BL280" s="19" t="s">
        <v>138</v>
      </c>
      <c r="BM280" s="225" t="s">
        <v>442</v>
      </c>
    </row>
    <row r="281" s="2" customFormat="1">
      <c r="A281" s="40"/>
      <c r="B281" s="41"/>
      <c r="C281" s="42"/>
      <c r="D281" s="227" t="s">
        <v>140</v>
      </c>
      <c r="E281" s="42"/>
      <c r="F281" s="228" t="s">
        <v>443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140</v>
      </c>
      <c r="AU281" s="19" t="s">
        <v>80</v>
      </c>
    </row>
    <row r="282" s="2" customFormat="1">
      <c r="A282" s="40"/>
      <c r="B282" s="41"/>
      <c r="C282" s="42"/>
      <c r="D282" s="232" t="s">
        <v>142</v>
      </c>
      <c r="E282" s="42"/>
      <c r="F282" s="233" t="s">
        <v>444</v>
      </c>
      <c r="G282" s="42"/>
      <c r="H282" s="42"/>
      <c r="I282" s="229"/>
      <c r="J282" s="42"/>
      <c r="K282" s="42"/>
      <c r="L282" s="46"/>
      <c r="M282" s="230"/>
      <c r="N282" s="231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142</v>
      </c>
      <c r="AU282" s="19" t="s">
        <v>80</v>
      </c>
    </row>
    <row r="283" s="13" customFormat="1">
      <c r="A283" s="13"/>
      <c r="B283" s="234"/>
      <c r="C283" s="235"/>
      <c r="D283" s="227" t="s">
        <v>144</v>
      </c>
      <c r="E283" s="236" t="s">
        <v>19</v>
      </c>
      <c r="F283" s="237" t="s">
        <v>445</v>
      </c>
      <c r="G283" s="235"/>
      <c r="H283" s="238">
        <v>185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144</v>
      </c>
      <c r="AU283" s="244" t="s">
        <v>80</v>
      </c>
      <c r="AV283" s="13" t="s">
        <v>80</v>
      </c>
      <c r="AW283" s="13" t="s">
        <v>33</v>
      </c>
      <c r="AX283" s="13" t="s">
        <v>78</v>
      </c>
      <c r="AY283" s="244" t="s">
        <v>131</v>
      </c>
    </row>
    <row r="284" s="2" customFormat="1" ht="16.5" customHeight="1">
      <c r="A284" s="40"/>
      <c r="B284" s="41"/>
      <c r="C284" s="266" t="s">
        <v>446</v>
      </c>
      <c r="D284" s="266" t="s">
        <v>246</v>
      </c>
      <c r="E284" s="267" t="s">
        <v>447</v>
      </c>
      <c r="F284" s="268" t="s">
        <v>448</v>
      </c>
      <c r="G284" s="269" t="s">
        <v>161</v>
      </c>
      <c r="H284" s="270">
        <v>189</v>
      </c>
      <c r="I284" s="271"/>
      <c r="J284" s="272">
        <f>ROUND(I284*H284,2)</f>
        <v>0</v>
      </c>
      <c r="K284" s="268" t="s">
        <v>137</v>
      </c>
      <c r="L284" s="273"/>
      <c r="M284" s="274" t="s">
        <v>19</v>
      </c>
      <c r="N284" s="275" t="s">
        <v>42</v>
      </c>
      <c r="O284" s="86"/>
      <c r="P284" s="223">
        <f>O284*H284</f>
        <v>0</v>
      </c>
      <c r="Q284" s="223">
        <v>0.056120000000000003</v>
      </c>
      <c r="R284" s="223">
        <f>Q284*H284</f>
        <v>10.606680000000001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195</v>
      </c>
      <c r="AT284" s="225" t="s">
        <v>246</v>
      </c>
      <c r="AU284" s="225" t="s">
        <v>80</v>
      </c>
      <c r="AY284" s="19" t="s">
        <v>131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78</v>
      </c>
      <c r="BK284" s="226">
        <f>ROUND(I284*H284,2)</f>
        <v>0</v>
      </c>
      <c r="BL284" s="19" t="s">
        <v>138</v>
      </c>
      <c r="BM284" s="225" t="s">
        <v>449</v>
      </c>
    </row>
    <row r="285" s="2" customFormat="1">
      <c r="A285" s="40"/>
      <c r="B285" s="41"/>
      <c r="C285" s="42"/>
      <c r="D285" s="227" t="s">
        <v>140</v>
      </c>
      <c r="E285" s="42"/>
      <c r="F285" s="228" t="s">
        <v>448</v>
      </c>
      <c r="G285" s="42"/>
      <c r="H285" s="42"/>
      <c r="I285" s="229"/>
      <c r="J285" s="42"/>
      <c r="K285" s="42"/>
      <c r="L285" s="46"/>
      <c r="M285" s="230"/>
      <c r="N285" s="231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140</v>
      </c>
      <c r="AU285" s="19" t="s">
        <v>80</v>
      </c>
    </row>
    <row r="286" s="13" customFormat="1">
      <c r="A286" s="13"/>
      <c r="B286" s="234"/>
      <c r="C286" s="235"/>
      <c r="D286" s="227" t="s">
        <v>144</v>
      </c>
      <c r="E286" s="236" t="s">
        <v>19</v>
      </c>
      <c r="F286" s="237" t="s">
        <v>450</v>
      </c>
      <c r="G286" s="235"/>
      <c r="H286" s="238">
        <v>189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144</v>
      </c>
      <c r="AU286" s="244" t="s">
        <v>80</v>
      </c>
      <c r="AV286" s="13" t="s">
        <v>80</v>
      </c>
      <c r="AW286" s="13" t="s">
        <v>33</v>
      </c>
      <c r="AX286" s="13" t="s">
        <v>78</v>
      </c>
      <c r="AY286" s="244" t="s">
        <v>131</v>
      </c>
    </row>
    <row r="287" s="2" customFormat="1" ht="16.5" customHeight="1">
      <c r="A287" s="40"/>
      <c r="B287" s="41"/>
      <c r="C287" s="214" t="s">
        <v>451</v>
      </c>
      <c r="D287" s="214" t="s">
        <v>133</v>
      </c>
      <c r="E287" s="215" t="s">
        <v>452</v>
      </c>
      <c r="F287" s="216" t="s">
        <v>453</v>
      </c>
      <c r="G287" s="217" t="s">
        <v>183</v>
      </c>
      <c r="H287" s="218">
        <v>12</v>
      </c>
      <c r="I287" s="219"/>
      <c r="J287" s="220">
        <f>ROUND(I287*H287,2)</f>
        <v>0</v>
      </c>
      <c r="K287" s="216" t="s">
        <v>137</v>
      </c>
      <c r="L287" s="46"/>
      <c r="M287" s="221" t="s">
        <v>19</v>
      </c>
      <c r="N287" s="222" t="s">
        <v>42</v>
      </c>
      <c r="O287" s="86"/>
      <c r="P287" s="223">
        <f>O287*H287</f>
        <v>0</v>
      </c>
      <c r="Q287" s="223">
        <v>2.6033200000000001</v>
      </c>
      <c r="R287" s="223">
        <f>Q287*H287</f>
        <v>31.239840000000001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138</v>
      </c>
      <c r="AT287" s="225" t="s">
        <v>133</v>
      </c>
      <c r="AU287" s="225" t="s">
        <v>80</v>
      </c>
      <c r="AY287" s="19" t="s">
        <v>131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78</v>
      </c>
      <c r="BK287" s="226">
        <f>ROUND(I287*H287,2)</f>
        <v>0</v>
      </c>
      <c r="BL287" s="19" t="s">
        <v>138</v>
      </c>
      <c r="BM287" s="225" t="s">
        <v>454</v>
      </c>
    </row>
    <row r="288" s="2" customFormat="1">
      <c r="A288" s="40"/>
      <c r="B288" s="41"/>
      <c r="C288" s="42"/>
      <c r="D288" s="227" t="s">
        <v>140</v>
      </c>
      <c r="E288" s="42"/>
      <c r="F288" s="228" t="s">
        <v>455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140</v>
      </c>
      <c r="AU288" s="19" t="s">
        <v>80</v>
      </c>
    </row>
    <row r="289" s="2" customFormat="1">
      <c r="A289" s="40"/>
      <c r="B289" s="41"/>
      <c r="C289" s="42"/>
      <c r="D289" s="232" t="s">
        <v>142</v>
      </c>
      <c r="E289" s="42"/>
      <c r="F289" s="233" t="s">
        <v>456</v>
      </c>
      <c r="G289" s="42"/>
      <c r="H289" s="42"/>
      <c r="I289" s="229"/>
      <c r="J289" s="42"/>
      <c r="K289" s="42"/>
      <c r="L289" s="46"/>
      <c r="M289" s="230"/>
      <c r="N289" s="231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142</v>
      </c>
      <c r="AU289" s="19" t="s">
        <v>80</v>
      </c>
    </row>
    <row r="290" s="13" customFormat="1">
      <c r="A290" s="13"/>
      <c r="B290" s="234"/>
      <c r="C290" s="235"/>
      <c r="D290" s="227" t="s">
        <v>144</v>
      </c>
      <c r="E290" s="236" t="s">
        <v>19</v>
      </c>
      <c r="F290" s="237" t="s">
        <v>457</v>
      </c>
      <c r="G290" s="235"/>
      <c r="H290" s="238">
        <v>12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144</v>
      </c>
      <c r="AU290" s="244" t="s">
        <v>80</v>
      </c>
      <c r="AV290" s="13" t="s">
        <v>80</v>
      </c>
      <c r="AW290" s="13" t="s">
        <v>33</v>
      </c>
      <c r="AX290" s="13" t="s">
        <v>78</v>
      </c>
      <c r="AY290" s="244" t="s">
        <v>131</v>
      </c>
    </row>
    <row r="291" s="2" customFormat="1" ht="16.5" customHeight="1">
      <c r="A291" s="40"/>
      <c r="B291" s="41"/>
      <c r="C291" s="214" t="s">
        <v>458</v>
      </c>
      <c r="D291" s="214" t="s">
        <v>133</v>
      </c>
      <c r="E291" s="215" t="s">
        <v>459</v>
      </c>
      <c r="F291" s="216" t="s">
        <v>460</v>
      </c>
      <c r="G291" s="217" t="s">
        <v>161</v>
      </c>
      <c r="H291" s="218">
        <v>7</v>
      </c>
      <c r="I291" s="219"/>
      <c r="J291" s="220">
        <f>ROUND(I291*H291,2)</f>
        <v>0</v>
      </c>
      <c r="K291" s="216" t="s">
        <v>137</v>
      </c>
      <c r="L291" s="46"/>
      <c r="M291" s="221" t="s">
        <v>19</v>
      </c>
      <c r="N291" s="222" t="s">
        <v>42</v>
      </c>
      <c r="O291" s="86"/>
      <c r="P291" s="223">
        <f>O291*H291</f>
        <v>0</v>
      </c>
      <c r="Q291" s="223">
        <v>2.2041900000000001</v>
      </c>
      <c r="R291" s="223">
        <f>Q291*H291</f>
        <v>15.42933</v>
      </c>
      <c r="S291" s="223">
        <v>0</v>
      </c>
      <c r="T291" s="22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5" t="s">
        <v>138</v>
      </c>
      <c r="AT291" s="225" t="s">
        <v>133</v>
      </c>
      <c r="AU291" s="225" t="s">
        <v>80</v>
      </c>
      <c r="AY291" s="19" t="s">
        <v>131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9" t="s">
        <v>78</v>
      </c>
      <c r="BK291" s="226">
        <f>ROUND(I291*H291,2)</f>
        <v>0</v>
      </c>
      <c r="BL291" s="19" t="s">
        <v>138</v>
      </c>
      <c r="BM291" s="225" t="s">
        <v>461</v>
      </c>
    </row>
    <row r="292" s="2" customFormat="1">
      <c r="A292" s="40"/>
      <c r="B292" s="41"/>
      <c r="C292" s="42"/>
      <c r="D292" s="227" t="s">
        <v>140</v>
      </c>
      <c r="E292" s="42"/>
      <c r="F292" s="228" t="s">
        <v>462</v>
      </c>
      <c r="G292" s="42"/>
      <c r="H292" s="42"/>
      <c r="I292" s="229"/>
      <c r="J292" s="42"/>
      <c r="K292" s="42"/>
      <c r="L292" s="46"/>
      <c r="M292" s="230"/>
      <c r="N292" s="231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140</v>
      </c>
      <c r="AU292" s="19" t="s">
        <v>80</v>
      </c>
    </row>
    <row r="293" s="2" customFormat="1">
      <c r="A293" s="40"/>
      <c r="B293" s="41"/>
      <c r="C293" s="42"/>
      <c r="D293" s="232" t="s">
        <v>142</v>
      </c>
      <c r="E293" s="42"/>
      <c r="F293" s="233" t="s">
        <v>463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142</v>
      </c>
      <c r="AU293" s="19" t="s">
        <v>80</v>
      </c>
    </row>
    <row r="294" s="13" customFormat="1">
      <c r="A294" s="13"/>
      <c r="B294" s="234"/>
      <c r="C294" s="235"/>
      <c r="D294" s="227" t="s">
        <v>144</v>
      </c>
      <c r="E294" s="236" t="s">
        <v>19</v>
      </c>
      <c r="F294" s="237" t="s">
        <v>464</v>
      </c>
      <c r="G294" s="235"/>
      <c r="H294" s="238">
        <v>7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144</v>
      </c>
      <c r="AU294" s="244" t="s">
        <v>80</v>
      </c>
      <c r="AV294" s="13" t="s">
        <v>80</v>
      </c>
      <c r="AW294" s="13" t="s">
        <v>33</v>
      </c>
      <c r="AX294" s="13" t="s">
        <v>78</v>
      </c>
      <c r="AY294" s="244" t="s">
        <v>131</v>
      </c>
    </row>
    <row r="295" s="2" customFormat="1" ht="16.5" customHeight="1">
      <c r="A295" s="40"/>
      <c r="B295" s="41"/>
      <c r="C295" s="266" t="s">
        <v>465</v>
      </c>
      <c r="D295" s="266" t="s">
        <v>246</v>
      </c>
      <c r="E295" s="267" t="s">
        <v>466</v>
      </c>
      <c r="F295" s="268" t="s">
        <v>467</v>
      </c>
      <c r="G295" s="269" t="s">
        <v>161</v>
      </c>
      <c r="H295" s="270">
        <v>7.0700000000000003</v>
      </c>
      <c r="I295" s="271"/>
      <c r="J295" s="272">
        <f>ROUND(I295*H295,2)</f>
        <v>0</v>
      </c>
      <c r="K295" s="268" t="s">
        <v>137</v>
      </c>
      <c r="L295" s="273"/>
      <c r="M295" s="274" t="s">
        <v>19</v>
      </c>
      <c r="N295" s="275" t="s">
        <v>42</v>
      </c>
      <c r="O295" s="86"/>
      <c r="P295" s="223">
        <f>O295*H295</f>
        <v>0</v>
      </c>
      <c r="Q295" s="223">
        <v>1.53</v>
      </c>
      <c r="R295" s="223">
        <f>Q295*H295</f>
        <v>10.8171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195</v>
      </c>
      <c r="AT295" s="225" t="s">
        <v>246</v>
      </c>
      <c r="AU295" s="225" t="s">
        <v>80</v>
      </c>
      <c r="AY295" s="19" t="s">
        <v>131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78</v>
      </c>
      <c r="BK295" s="226">
        <f>ROUND(I295*H295,2)</f>
        <v>0</v>
      </c>
      <c r="BL295" s="19" t="s">
        <v>138</v>
      </c>
      <c r="BM295" s="225" t="s">
        <v>468</v>
      </c>
    </row>
    <row r="296" s="2" customFormat="1">
      <c r="A296" s="40"/>
      <c r="B296" s="41"/>
      <c r="C296" s="42"/>
      <c r="D296" s="227" t="s">
        <v>140</v>
      </c>
      <c r="E296" s="42"/>
      <c r="F296" s="228" t="s">
        <v>467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140</v>
      </c>
      <c r="AU296" s="19" t="s">
        <v>80</v>
      </c>
    </row>
    <row r="297" s="13" customFormat="1">
      <c r="A297" s="13"/>
      <c r="B297" s="234"/>
      <c r="C297" s="235"/>
      <c r="D297" s="227" t="s">
        <v>144</v>
      </c>
      <c r="E297" s="235"/>
      <c r="F297" s="237" t="s">
        <v>469</v>
      </c>
      <c r="G297" s="235"/>
      <c r="H297" s="238">
        <v>7.0700000000000003</v>
      </c>
      <c r="I297" s="239"/>
      <c r="J297" s="235"/>
      <c r="K297" s="235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144</v>
      </c>
      <c r="AU297" s="244" t="s">
        <v>80</v>
      </c>
      <c r="AV297" s="13" t="s">
        <v>80</v>
      </c>
      <c r="AW297" s="13" t="s">
        <v>4</v>
      </c>
      <c r="AX297" s="13" t="s">
        <v>78</v>
      </c>
      <c r="AY297" s="244" t="s">
        <v>131</v>
      </c>
    </row>
    <row r="298" s="2" customFormat="1" ht="16.5" customHeight="1">
      <c r="A298" s="40"/>
      <c r="B298" s="41"/>
      <c r="C298" s="214" t="s">
        <v>470</v>
      </c>
      <c r="D298" s="214" t="s">
        <v>133</v>
      </c>
      <c r="E298" s="215" t="s">
        <v>471</v>
      </c>
      <c r="F298" s="216" t="s">
        <v>472</v>
      </c>
      <c r="G298" s="217" t="s">
        <v>161</v>
      </c>
      <c r="H298" s="218">
        <v>16.199999999999999</v>
      </c>
      <c r="I298" s="219"/>
      <c r="J298" s="220">
        <f>ROUND(I298*H298,2)</f>
        <v>0</v>
      </c>
      <c r="K298" s="216" t="s">
        <v>137</v>
      </c>
      <c r="L298" s="46"/>
      <c r="M298" s="221" t="s">
        <v>19</v>
      </c>
      <c r="N298" s="222" t="s">
        <v>42</v>
      </c>
      <c r="O298" s="86"/>
      <c r="P298" s="223">
        <f>O298*H298</f>
        <v>0</v>
      </c>
      <c r="Q298" s="223">
        <v>0</v>
      </c>
      <c r="R298" s="223">
        <f>Q298*H298</f>
        <v>0</v>
      </c>
      <c r="S298" s="223">
        <v>0</v>
      </c>
      <c r="T298" s="22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5" t="s">
        <v>138</v>
      </c>
      <c r="AT298" s="225" t="s">
        <v>133</v>
      </c>
      <c r="AU298" s="225" t="s">
        <v>80</v>
      </c>
      <c r="AY298" s="19" t="s">
        <v>131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9" t="s">
        <v>78</v>
      </c>
      <c r="BK298" s="226">
        <f>ROUND(I298*H298,2)</f>
        <v>0</v>
      </c>
      <c r="BL298" s="19" t="s">
        <v>138</v>
      </c>
      <c r="BM298" s="225" t="s">
        <v>473</v>
      </c>
    </row>
    <row r="299" s="2" customFormat="1">
      <c r="A299" s="40"/>
      <c r="B299" s="41"/>
      <c r="C299" s="42"/>
      <c r="D299" s="227" t="s">
        <v>140</v>
      </c>
      <c r="E299" s="42"/>
      <c r="F299" s="228" t="s">
        <v>474</v>
      </c>
      <c r="G299" s="42"/>
      <c r="H299" s="42"/>
      <c r="I299" s="229"/>
      <c r="J299" s="42"/>
      <c r="K299" s="42"/>
      <c r="L299" s="46"/>
      <c r="M299" s="230"/>
      <c r="N299" s="231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140</v>
      </c>
      <c r="AU299" s="19" t="s">
        <v>80</v>
      </c>
    </row>
    <row r="300" s="2" customFormat="1">
      <c r="A300" s="40"/>
      <c r="B300" s="41"/>
      <c r="C300" s="42"/>
      <c r="D300" s="232" t="s">
        <v>142</v>
      </c>
      <c r="E300" s="42"/>
      <c r="F300" s="233" t="s">
        <v>475</v>
      </c>
      <c r="G300" s="42"/>
      <c r="H300" s="42"/>
      <c r="I300" s="229"/>
      <c r="J300" s="42"/>
      <c r="K300" s="42"/>
      <c r="L300" s="46"/>
      <c r="M300" s="230"/>
      <c r="N300" s="231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142</v>
      </c>
      <c r="AU300" s="19" t="s">
        <v>80</v>
      </c>
    </row>
    <row r="301" s="13" customFormat="1">
      <c r="A301" s="13"/>
      <c r="B301" s="234"/>
      <c r="C301" s="235"/>
      <c r="D301" s="227" t="s">
        <v>144</v>
      </c>
      <c r="E301" s="236" t="s">
        <v>19</v>
      </c>
      <c r="F301" s="237" t="s">
        <v>381</v>
      </c>
      <c r="G301" s="235"/>
      <c r="H301" s="238">
        <v>16.199999999999999</v>
      </c>
      <c r="I301" s="239"/>
      <c r="J301" s="235"/>
      <c r="K301" s="235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144</v>
      </c>
      <c r="AU301" s="244" t="s">
        <v>80</v>
      </c>
      <c r="AV301" s="13" t="s">
        <v>80</v>
      </c>
      <c r="AW301" s="13" t="s">
        <v>33</v>
      </c>
      <c r="AX301" s="13" t="s">
        <v>78</v>
      </c>
      <c r="AY301" s="244" t="s">
        <v>131</v>
      </c>
    </row>
    <row r="302" s="2" customFormat="1" ht="16.5" customHeight="1">
      <c r="A302" s="40"/>
      <c r="B302" s="41"/>
      <c r="C302" s="214" t="s">
        <v>476</v>
      </c>
      <c r="D302" s="214" t="s">
        <v>133</v>
      </c>
      <c r="E302" s="215" t="s">
        <v>477</v>
      </c>
      <c r="F302" s="216" t="s">
        <v>478</v>
      </c>
      <c r="G302" s="217" t="s">
        <v>161</v>
      </c>
      <c r="H302" s="218">
        <v>8</v>
      </c>
      <c r="I302" s="219"/>
      <c r="J302" s="220">
        <f>ROUND(I302*H302,2)</f>
        <v>0</v>
      </c>
      <c r="K302" s="216" t="s">
        <v>137</v>
      </c>
      <c r="L302" s="46"/>
      <c r="M302" s="221" t="s">
        <v>19</v>
      </c>
      <c r="N302" s="222" t="s">
        <v>42</v>
      </c>
      <c r="O302" s="86"/>
      <c r="P302" s="223">
        <f>O302*H302</f>
        <v>0</v>
      </c>
      <c r="Q302" s="223">
        <v>0.43819000000000002</v>
      </c>
      <c r="R302" s="223">
        <f>Q302*H302</f>
        <v>3.5055200000000002</v>
      </c>
      <c r="S302" s="223">
        <v>0</v>
      </c>
      <c r="T302" s="224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5" t="s">
        <v>138</v>
      </c>
      <c r="AT302" s="225" t="s">
        <v>133</v>
      </c>
      <c r="AU302" s="225" t="s">
        <v>80</v>
      </c>
      <c r="AY302" s="19" t="s">
        <v>131</v>
      </c>
      <c r="BE302" s="226">
        <f>IF(N302="základní",J302,0)</f>
        <v>0</v>
      </c>
      <c r="BF302" s="226">
        <f>IF(N302="snížená",J302,0)</f>
        <v>0</v>
      </c>
      <c r="BG302" s="226">
        <f>IF(N302="zákl. přenesená",J302,0)</f>
        <v>0</v>
      </c>
      <c r="BH302" s="226">
        <f>IF(N302="sníž. přenesená",J302,0)</f>
        <v>0</v>
      </c>
      <c r="BI302" s="226">
        <f>IF(N302="nulová",J302,0)</f>
        <v>0</v>
      </c>
      <c r="BJ302" s="19" t="s">
        <v>78</v>
      </c>
      <c r="BK302" s="226">
        <f>ROUND(I302*H302,2)</f>
        <v>0</v>
      </c>
      <c r="BL302" s="19" t="s">
        <v>138</v>
      </c>
      <c r="BM302" s="225" t="s">
        <v>479</v>
      </c>
    </row>
    <row r="303" s="2" customFormat="1">
      <c r="A303" s="40"/>
      <c r="B303" s="41"/>
      <c r="C303" s="42"/>
      <c r="D303" s="227" t="s">
        <v>140</v>
      </c>
      <c r="E303" s="42"/>
      <c r="F303" s="228" t="s">
        <v>480</v>
      </c>
      <c r="G303" s="42"/>
      <c r="H303" s="42"/>
      <c r="I303" s="229"/>
      <c r="J303" s="42"/>
      <c r="K303" s="42"/>
      <c r="L303" s="46"/>
      <c r="M303" s="230"/>
      <c r="N303" s="231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140</v>
      </c>
      <c r="AU303" s="19" t="s">
        <v>80</v>
      </c>
    </row>
    <row r="304" s="2" customFormat="1">
      <c r="A304" s="40"/>
      <c r="B304" s="41"/>
      <c r="C304" s="42"/>
      <c r="D304" s="232" t="s">
        <v>142</v>
      </c>
      <c r="E304" s="42"/>
      <c r="F304" s="233" t="s">
        <v>481</v>
      </c>
      <c r="G304" s="42"/>
      <c r="H304" s="42"/>
      <c r="I304" s="229"/>
      <c r="J304" s="42"/>
      <c r="K304" s="42"/>
      <c r="L304" s="46"/>
      <c r="M304" s="230"/>
      <c r="N304" s="231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142</v>
      </c>
      <c r="AU304" s="19" t="s">
        <v>80</v>
      </c>
    </row>
    <row r="305" s="13" customFormat="1">
      <c r="A305" s="13"/>
      <c r="B305" s="234"/>
      <c r="C305" s="235"/>
      <c r="D305" s="227" t="s">
        <v>144</v>
      </c>
      <c r="E305" s="236" t="s">
        <v>19</v>
      </c>
      <c r="F305" s="237" t="s">
        <v>482</v>
      </c>
      <c r="G305" s="235"/>
      <c r="H305" s="238">
        <v>8</v>
      </c>
      <c r="I305" s="239"/>
      <c r="J305" s="235"/>
      <c r="K305" s="235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144</v>
      </c>
      <c r="AU305" s="244" t="s">
        <v>80</v>
      </c>
      <c r="AV305" s="13" t="s">
        <v>80</v>
      </c>
      <c r="AW305" s="13" t="s">
        <v>33</v>
      </c>
      <c r="AX305" s="13" t="s">
        <v>78</v>
      </c>
      <c r="AY305" s="244" t="s">
        <v>131</v>
      </c>
    </row>
    <row r="306" s="2" customFormat="1" ht="16.5" customHeight="1">
      <c r="A306" s="40"/>
      <c r="B306" s="41"/>
      <c r="C306" s="266" t="s">
        <v>483</v>
      </c>
      <c r="D306" s="266" t="s">
        <v>246</v>
      </c>
      <c r="E306" s="267" t="s">
        <v>484</v>
      </c>
      <c r="F306" s="268" t="s">
        <v>485</v>
      </c>
      <c r="G306" s="269" t="s">
        <v>161</v>
      </c>
      <c r="H306" s="270">
        <v>8</v>
      </c>
      <c r="I306" s="271"/>
      <c r="J306" s="272">
        <f>ROUND(I306*H306,2)</f>
        <v>0</v>
      </c>
      <c r="K306" s="268" t="s">
        <v>137</v>
      </c>
      <c r="L306" s="273"/>
      <c r="M306" s="274" t="s">
        <v>19</v>
      </c>
      <c r="N306" s="275" t="s">
        <v>42</v>
      </c>
      <c r="O306" s="86"/>
      <c r="P306" s="223">
        <f>O306*H306</f>
        <v>0</v>
      </c>
      <c r="Q306" s="223">
        <v>0.069500000000000006</v>
      </c>
      <c r="R306" s="223">
        <f>Q306*H306</f>
        <v>0.55600000000000005</v>
      </c>
      <c r="S306" s="223">
        <v>0</v>
      </c>
      <c r="T306" s="224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5" t="s">
        <v>195</v>
      </c>
      <c r="AT306" s="225" t="s">
        <v>246</v>
      </c>
      <c r="AU306" s="225" t="s">
        <v>80</v>
      </c>
      <c r="AY306" s="19" t="s">
        <v>131</v>
      </c>
      <c r="BE306" s="226">
        <f>IF(N306="základní",J306,0)</f>
        <v>0</v>
      </c>
      <c r="BF306" s="226">
        <f>IF(N306="snížená",J306,0)</f>
        <v>0</v>
      </c>
      <c r="BG306" s="226">
        <f>IF(N306="zákl. přenesená",J306,0)</f>
        <v>0</v>
      </c>
      <c r="BH306" s="226">
        <f>IF(N306="sníž. přenesená",J306,0)</f>
        <v>0</v>
      </c>
      <c r="BI306" s="226">
        <f>IF(N306="nulová",J306,0)</f>
        <v>0</v>
      </c>
      <c r="BJ306" s="19" t="s">
        <v>78</v>
      </c>
      <c r="BK306" s="226">
        <f>ROUND(I306*H306,2)</f>
        <v>0</v>
      </c>
      <c r="BL306" s="19" t="s">
        <v>138</v>
      </c>
      <c r="BM306" s="225" t="s">
        <v>486</v>
      </c>
    </row>
    <row r="307" s="2" customFormat="1">
      <c r="A307" s="40"/>
      <c r="B307" s="41"/>
      <c r="C307" s="42"/>
      <c r="D307" s="227" t="s">
        <v>140</v>
      </c>
      <c r="E307" s="42"/>
      <c r="F307" s="228" t="s">
        <v>485</v>
      </c>
      <c r="G307" s="42"/>
      <c r="H307" s="42"/>
      <c r="I307" s="229"/>
      <c r="J307" s="42"/>
      <c r="K307" s="42"/>
      <c r="L307" s="46"/>
      <c r="M307" s="230"/>
      <c r="N307" s="231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140</v>
      </c>
      <c r="AU307" s="19" t="s">
        <v>80</v>
      </c>
    </row>
    <row r="308" s="2" customFormat="1" ht="16.5" customHeight="1">
      <c r="A308" s="40"/>
      <c r="B308" s="41"/>
      <c r="C308" s="266" t="s">
        <v>487</v>
      </c>
      <c r="D308" s="266" t="s">
        <v>246</v>
      </c>
      <c r="E308" s="267" t="s">
        <v>488</v>
      </c>
      <c r="F308" s="268" t="s">
        <v>489</v>
      </c>
      <c r="G308" s="269" t="s">
        <v>161</v>
      </c>
      <c r="H308" s="270">
        <v>8</v>
      </c>
      <c r="I308" s="271"/>
      <c r="J308" s="272">
        <f>ROUND(I308*H308,2)</f>
        <v>0</v>
      </c>
      <c r="K308" s="268" t="s">
        <v>137</v>
      </c>
      <c r="L308" s="273"/>
      <c r="M308" s="274" t="s">
        <v>19</v>
      </c>
      <c r="N308" s="275" t="s">
        <v>42</v>
      </c>
      <c r="O308" s="86"/>
      <c r="P308" s="223">
        <f>O308*H308</f>
        <v>0</v>
      </c>
      <c r="Q308" s="223">
        <v>0.037999999999999999</v>
      </c>
      <c r="R308" s="223">
        <f>Q308*H308</f>
        <v>0.30399999999999999</v>
      </c>
      <c r="S308" s="223">
        <v>0</v>
      </c>
      <c r="T308" s="22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5" t="s">
        <v>195</v>
      </c>
      <c r="AT308" s="225" t="s">
        <v>246</v>
      </c>
      <c r="AU308" s="225" t="s">
        <v>80</v>
      </c>
      <c r="AY308" s="19" t="s">
        <v>131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9" t="s">
        <v>78</v>
      </c>
      <c r="BK308" s="226">
        <f>ROUND(I308*H308,2)</f>
        <v>0</v>
      </c>
      <c r="BL308" s="19" t="s">
        <v>138</v>
      </c>
      <c r="BM308" s="225" t="s">
        <v>490</v>
      </c>
    </row>
    <row r="309" s="2" customFormat="1">
      <c r="A309" s="40"/>
      <c r="B309" s="41"/>
      <c r="C309" s="42"/>
      <c r="D309" s="227" t="s">
        <v>140</v>
      </c>
      <c r="E309" s="42"/>
      <c r="F309" s="228" t="s">
        <v>489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140</v>
      </c>
      <c r="AU309" s="19" t="s">
        <v>80</v>
      </c>
    </row>
    <row r="310" s="2" customFormat="1" ht="16.5" customHeight="1">
      <c r="A310" s="40"/>
      <c r="B310" s="41"/>
      <c r="C310" s="214" t="s">
        <v>491</v>
      </c>
      <c r="D310" s="214" t="s">
        <v>133</v>
      </c>
      <c r="E310" s="215" t="s">
        <v>492</v>
      </c>
      <c r="F310" s="216" t="s">
        <v>493</v>
      </c>
      <c r="G310" s="217" t="s">
        <v>393</v>
      </c>
      <c r="H310" s="218">
        <v>1</v>
      </c>
      <c r="I310" s="219"/>
      <c r="J310" s="220">
        <f>ROUND(I310*H310,2)</f>
        <v>0</v>
      </c>
      <c r="K310" s="216" t="s">
        <v>19</v>
      </c>
      <c r="L310" s="46"/>
      <c r="M310" s="221" t="s">
        <v>19</v>
      </c>
      <c r="N310" s="222" t="s">
        <v>42</v>
      </c>
      <c r="O310" s="86"/>
      <c r="P310" s="223">
        <f>O310*H310</f>
        <v>0</v>
      </c>
      <c r="Q310" s="223">
        <v>0</v>
      </c>
      <c r="R310" s="223">
        <f>Q310*H310</f>
        <v>0</v>
      </c>
      <c r="S310" s="223">
        <v>0.48199999999999998</v>
      </c>
      <c r="T310" s="224">
        <f>S310*H310</f>
        <v>0.48199999999999998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25" t="s">
        <v>138</v>
      </c>
      <c r="AT310" s="225" t="s">
        <v>133</v>
      </c>
      <c r="AU310" s="225" t="s">
        <v>80</v>
      </c>
      <c r="AY310" s="19" t="s">
        <v>131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9" t="s">
        <v>78</v>
      </c>
      <c r="BK310" s="226">
        <f>ROUND(I310*H310,2)</f>
        <v>0</v>
      </c>
      <c r="BL310" s="19" t="s">
        <v>138</v>
      </c>
      <c r="BM310" s="225" t="s">
        <v>494</v>
      </c>
    </row>
    <row r="311" s="2" customFormat="1">
      <c r="A311" s="40"/>
      <c r="B311" s="41"/>
      <c r="C311" s="42"/>
      <c r="D311" s="227" t="s">
        <v>140</v>
      </c>
      <c r="E311" s="42"/>
      <c r="F311" s="228" t="s">
        <v>493</v>
      </c>
      <c r="G311" s="42"/>
      <c r="H311" s="42"/>
      <c r="I311" s="229"/>
      <c r="J311" s="42"/>
      <c r="K311" s="42"/>
      <c r="L311" s="46"/>
      <c r="M311" s="230"/>
      <c r="N311" s="231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140</v>
      </c>
      <c r="AU311" s="19" t="s">
        <v>80</v>
      </c>
    </row>
    <row r="312" s="13" customFormat="1">
      <c r="A312" s="13"/>
      <c r="B312" s="234"/>
      <c r="C312" s="235"/>
      <c r="D312" s="227" t="s">
        <v>144</v>
      </c>
      <c r="E312" s="236" t="s">
        <v>19</v>
      </c>
      <c r="F312" s="237" t="s">
        <v>495</v>
      </c>
      <c r="G312" s="235"/>
      <c r="H312" s="238">
        <v>1</v>
      </c>
      <c r="I312" s="239"/>
      <c r="J312" s="235"/>
      <c r="K312" s="235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144</v>
      </c>
      <c r="AU312" s="244" t="s">
        <v>80</v>
      </c>
      <c r="AV312" s="13" t="s">
        <v>80</v>
      </c>
      <c r="AW312" s="13" t="s">
        <v>33</v>
      </c>
      <c r="AX312" s="13" t="s">
        <v>78</v>
      </c>
      <c r="AY312" s="244" t="s">
        <v>131</v>
      </c>
    </row>
    <row r="313" s="2" customFormat="1" ht="16.5" customHeight="1">
      <c r="A313" s="40"/>
      <c r="B313" s="41"/>
      <c r="C313" s="214" t="s">
        <v>496</v>
      </c>
      <c r="D313" s="214" t="s">
        <v>133</v>
      </c>
      <c r="E313" s="215" t="s">
        <v>497</v>
      </c>
      <c r="F313" s="216" t="s">
        <v>498</v>
      </c>
      <c r="G313" s="217" t="s">
        <v>136</v>
      </c>
      <c r="H313" s="218">
        <v>2</v>
      </c>
      <c r="I313" s="219"/>
      <c r="J313" s="220">
        <f>ROUND(I313*H313,2)</f>
        <v>0</v>
      </c>
      <c r="K313" s="216" t="s">
        <v>137</v>
      </c>
      <c r="L313" s="46"/>
      <c r="M313" s="221" t="s">
        <v>19</v>
      </c>
      <c r="N313" s="222" t="s">
        <v>42</v>
      </c>
      <c r="O313" s="86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138</v>
      </c>
      <c r="AT313" s="225" t="s">
        <v>133</v>
      </c>
      <c r="AU313" s="225" t="s">
        <v>80</v>
      </c>
      <c r="AY313" s="19" t="s">
        <v>131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78</v>
      </c>
      <c r="BK313" s="226">
        <f>ROUND(I313*H313,2)</f>
        <v>0</v>
      </c>
      <c r="BL313" s="19" t="s">
        <v>138</v>
      </c>
      <c r="BM313" s="225" t="s">
        <v>499</v>
      </c>
    </row>
    <row r="314" s="2" customFormat="1">
      <c r="A314" s="40"/>
      <c r="B314" s="41"/>
      <c r="C314" s="42"/>
      <c r="D314" s="227" t="s">
        <v>140</v>
      </c>
      <c r="E314" s="42"/>
      <c r="F314" s="228" t="s">
        <v>500</v>
      </c>
      <c r="G314" s="42"/>
      <c r="H314" s="42"/>
      <c r="I314" s="229"/>
      <c r="J314" s="42"/>
      <c r="K314" s="42"/>
      <c r="L314" s="46"/>
      <c r="M314" s="230"/>
      <c r="N314" s="231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140</v>
      </c>
      <c r="AU314" s="19" t="s">
        <v>80</v>
      </c>
    </row>
    <row r="315" s="2" customFormat="1">
      <c r="A315" s="40"/>
      <c r="B315" s="41"/>
      <c r="C315" s="42"/>
      <c r="D315" s="232" t="s">
        <v>142</v>
      </c>
      <c r="E315" s="42"/>
      <c r="F315" s="233" t="s">
        <v>501</v>
      </c>
      <c r="G315" s="42"/>
      <c r="H315" s="42"/>
      <c r="I315" s="229"/>
      <c r="J315" s="42"/>
      <c r="K315" s="42"/>
      <c r="L315" s="46"/>
      <c r="M315" s="230"/>
      <c r="N315" s="231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142</v>
      </c>
      <c r="AU315" s="19" t="s">
        <v>80</v>
      </c>
    </row>
    <row r="316" s="13" customFormat="1">
      <c r="A316" s="13"/>
      <c r="B316" s="234"/>
      <c r="C316" s="235"/>
      <c r="D316" s="227" t="s">
        <v>144</v>
      </c>
      <c r="E316" s="236" t="s">
        <v>19</v>
      </c>
      <c r="F316" s="237" t="s">
        <v>151</v>
      </c>
      <c r="G316" s="235"/>
      <c r="H316" s="238">
        <v>2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144</v>
      </c>
      <c r="AU316" s="244" t="s">
        <v>80</v>
      </c>
      <c r="AV316" s="13" t="s">
        <v>80</v>
      </c>
      <c r="AW316" s="13" t="s">
        <v>33</v>
      </c>
      <c r="AX316" s="13" t="s">
        <v>78</v>
      </c>
      <c r="AY316" s="244" t="s">
        <v>131</v>
      </c>
    </row>
    <row r="317" s="12" customFormat="1" ht="22.8" customHeight="1">
      <c r="A317" s="12"/>
      <c r="B317" s="198"/>
      <c r="C317" s="199"/>
      <c r="D317" s="200" t="s">
        <v>70</v>
      </c>
      <c r="E317" s="212" t="s">
        <v>502</v>
      </c>
      <c r="F317" s="212" t="s">
        <v>503</v>
      </c>
      <c r="G317" s="199"/>
      <c r="H317" s="199"/>
      <c r="I317" s="202"/>
      <c r="J317" s="213">
        <f>BK317</f>
        <v>0</v>
      </c>
      <c r="K317" s="199"/>
      <c r="L317" s="204"/>
      <c r="M317" s="205"/>
      <c r="N317" s="206"/>
      <c r="O317" s="206"/>
      <c r="P317" s="207">
        <f>SUM(P318:P339)</f>
        <v>0</v>
      </c>
      <c r="Q317" s="206"/>
      <c r="R317" s="207">
        <f>SUM(R318:R339)</f>
        <v>0</v>
      </c>
      <c r="S317" s="206"/>
      <c r="T317" s="208">
        <f>SUM(T318:T339)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9" t="s">
        <v>78</v>
      </c>
      <c r="AT317" s="210" t="s">
        <v>70</v>
      </c>
      <c r="AU317" s="210" t="s">
        <v>78</v>
      </c>
      <c r="AY317" s="209" t="s">
        <v>131</v>
      </c>
      <c r="BK317" s="211">
        <f>SUM(BK318:BK339)</f>
        <v>0</v>
      </c>
    </row>
    <row r="318" s="2" customFormat="1" ht="16.5" customHeight="1">
      <c r="A318" s="40"/>
      <c r="B318" s="41"/>
      <c r="C318" s="214" t="s">
        <v>504</v>
      </c>
      <c r="D318" s="214" t="s">
        <v>133</v>
      </c>
      <c r="E318" s="215" t="s">
        <v>505</v>
      </c>
      <c r="F318" s="216" t="s">
        <v>506</v>
      </c>
      <c r="G318" s="217" t="s">
        <v>226</v>
      </c>
      <c r="H318" s="218">
        <v>4.3579999999999997</v>
      </c>
      <c r="I318" s="219"/>
      <c r="J318" s="220">
        <f>ROUND(I318*H318,2)</f>
        <v>0</v>
      </c>
      <c r="K318" s="216" t="s">
        <v>137</v>
      </c>
      <c r="L318" s="46"/>
      <c r="M318" s="221" t="s">
        <v>19</v>
      </c>
      <c r="N318" s="222" t="s">
        <v>42</v>
      </c>
      <c r="O318" s="86"/>
      <c r="P318" s="223">
        <f>O318*H318</f>
        <v>0</v>
      </c>
      <c r="Q318" s="223">
        <v>0</v>
      </c>
      <c r="R318" s="223">
        <f>Q318*H318</f>
        <v>0</v>
      </c>
      <c r="S318" s="223">
        <v>0</v>
      </c>
      <c r="T318" s="224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5" t="s">
        <v>138</v>
      </c>
      <c r="AT318" s="225" t="s">
        <v>133</v>
      </c>
      <c r="AU318" s="225" t="s">
        <v>80</v>
      </c>
      <c r="AY318" s="19" t="s">
        <v>131</v>
      </c>
      <c r="BE318" s="226">
        <f>IF(N318="základní",J318,0)</f>
        <v>0</v>
      </c>
      <c r="BF318" s="226">
        <f>IF(N318="snížená",J318,0)</f>
        <v>0</v>
      </c>
      <c r="BG318" s="226">
        <f>IF(N318="zákl. přenesená",J318,0)</f>
        <v>0</v>
      </c>
      <c r="BH318" s="226">
        <f>IF(N318="sníž. přenesená",J318,0)</f>
        <v>0</v>
      </c>
      <c r="BI318" s="226">
        <f>IF(N318="nulová",J318,0)</f>
        <v>0</v>
      </c>
      <c r="BJ318" s="19" t="s">
        <v>78</v>
      </c>
      <c r="BK318" s="226">
        <f>ROUND(I318*H318,2)</f>
        <v>0</v>
      </c>
      <c r="BL318" s="19" t="s">
        <v>138</v>
      </c>
      <c r="BM318" s="225" t="s">
        <v>507</v>
      </c>
    </row>
    <row r="319" s="2" customFormat="1">
      <c r="A319" s="40"/>
      <c r="B319" s="41"/>
      <c r="C319" s="42"/>
      <c r="D319" s="227" t="s">
        <v>140</v>
      </c>
      <c r="E319" s="42"/>
      <c r="F319" s="228" t="s">
        <v>508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140</v>
      </c>
      <c r="AU319" s="19" t="s">
        <v>80</v>
      </c>
    </row>
    <row r="320" s="2" customFormat="1">
      <c r="A320" s="40"/>
      <c r="B320" s="41"/>
      <c r="C320" s="42"/>
      <c r="D320" s="232" t="s">
        <v>142</v>
      </c>
      <c r="E320" s="42"/>
      <c r="F320" s="233" t="s">
        <v>509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142</v>
      </c>
      <c r="AU320" s="19" t="s">
        <v>80</v>
      </c>
    </row>
    <row r="321" s="15" customFormat="1">
      <c r="A321" s="15"/>
      <c r="B321" s="256"/>
      <c r="C321" s="257"/>
      <c r="D321" s="227" t="s">
        <v>144</v>
      </c>
      <c r="E321" s="258" t="s">
        <v>19</v>
      </c>
      <c r="F321" s="259" t="s">
        <v>510</v>
      </c>
      <c r="G321" s="257"/>
      <c r="H321" s="258" t="s">
        <v>19</v>
      </c>
      <c r="I321" s="260"/>
      <c r="J321" s="257"/>
      <c r="K321" s="257"/>
      <c r="L321" s="261"/>
      <c r="M321" s="262"/>
      <c r="N321" s="263"/>
      <c r="O321" s="263"/>
      <c r="P321" s="263"/>
      <c r="Q321" s="263"/>
      <c r="R321" s="263"/>
      <c r="S321" s="263"/>
      <c r="T321" s="26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5" t="s">
        <v>144</v>
      </c>
      <c r="AU321" s="265" t="s">
        <v>80</v>
      </c>
      <c r="AV321" s="15" t="s">
        <v>78</v>
      </c>
      <c r="AW321" s="15" t="s">
        <v>33</v>
      </c>
      <c r="AX321" s="15" t="s">
        <v>71</v>
      </c>
      <c r="AY321" s="265" t="s">
        <v>131</v>
      </c>
    </row>
    <row r="322" s="13" customFormat="1">
      <c r="A322" s="13"/>
      <c r="B322" s="234"/>
      <c r="C322" s="235"/>
      <c r="D322" s="227" t="s">
        <v>144</v>
      </c>
      <c r="E322" s="236" t="s">
        <v>19</v>
      </c>
      <c r="F322" s="237" t="s">
        <v>511</v>
      </c>
      <c r="G322" s="235"/>
      <c r="H322" s="238">
        <v>2.0499999999999998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144</v>
      </c>
      <c r="AU322" s="244" t="s">
        <v>80</v>
      </c>
      <c r="AV322" s="13" t="s">
        <v>80</v>
      </c>
      <c r="AW322" s="13" t="s">
        <v>33</v>
      </c>
      <c r="AX322" s="13" t="s">
        <v>71</v>
      </c>
      <c r="AY322" s="244" t="s">
        <v>131</v>
      </c>
    </row>
    <row r="323" s="13" customFormat="1">
      <c r="A323" s="13"/>
      <c r="B323" s="234"/>
      <c r="C323" s="235"/>
      <c r="D323" s="227" t="s">
        <v>144</v>
      </c>
      <c r="E323" s="236" t="s">
        <v>19</v>
      </c>
      <c r="F323" s="237" t="s">
        <v>512</v>
      </c>
      <c r="G323" s="235"/>
      <c r="H323" s="238">
        <v>0.40000000000000002</v>
      </c>
      <c r="I323" s="239"/>
      <c r="J323" s="235"/>
      <c r="K323" s="235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144</v>
      </c>
      <c r="AU323" s="244" t="s">
        <v>80</v>
      </c>
      <c r="AV323" s="13" t="s">
        <v>80</v>
      </c>
      <c r="AW323" s="13" t="s">
        <v>33</v>
      </c>
      <c r="AX323" s="13" t="s">
        <v>71</v>
      </c>
      <c r="AY323" s="244" t="s">
        <v>131</v>
      </c>
    </row>
    <row r="324" s="13" customFormat="1">
      <c r="A324" s="13"/>
      <c r="B324" s="234"/>
      <c r="C324" s="235"/>
      <c r="D324" s="227" t="s">
        <v>144</v>
      </c>
      <c r="E324" s="236" t="s">
        <v>19</v>
      </c>
      <c r="F324" s="237" t="s">
        <v>513</v>
      </c>
      <c r="G324" s="235"/>
      <c r="H324" s="238">
        <v>0.29999999999999999</v>
      </c>
      <c r="I324" s="239"/>
      <c r="J324" s="235"/>
      <c r="K324" s="235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144</v>
      </c>
      <c r="AU324" s="244" t="s">
        <v>80</v>
      </c>
      <c r="AV324" s="13" t="s">
        <v>80</v>
      </c>
      <c r="AW324" s="13" t="s">
        <v>33</v>
      </c>
      <c r="AX324" s="13" t="s">
        <v>71</v>
      </c>
      <c r="AY324" s="244" t="s">
        <v>131</v>
      </c>
    </row>
    <row r="325" s="15" customFormat="1">
      <c r="A325" s="15"/>
      <c r="B325" s="256"/>
      <c r="C325" s="257"/>
      <c r="D325" s="227" t="s">
        <v>144</v>
      </c>
      <c r="E325" s="258" t="s">
        <v>19</v>
      </c>
      <c r="F325" s="259" t="s">
        <v>514</v>
      </c>
      <c r="G325" s="257"/>
      <c r="H325" s="258" t="s">
        <v>19</v>
      </c>
      <c r="I325" s="260"/>
      <c r="J325" s="257"/>
      <c r="K325" s="257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144</v>
      </c>
      <c r="AU325" s="265" t="s">
        <v>80</v>
      </c>
      <c r="AV325" s="15" t="s">
        <v>78</v>
      </c>
      <c r="AW325" s="15" t="s">
        <v>33</v>
      </c>
      <c r="AX325" s="15" t="s">
        <v>71</v>
      </c>
      <c r="AY325" s="265" t="s">
        <v>131</v>
      </c>
    </row>
    <row r="326" s="13" customFormat="1">
      <c r="A326" s="13"/>
      <c r="B326" s="234"/>
      <c r="C326" s="235"/>
      <c r="D326" s="227" t="s">
        <v>144</v>
      </c>
      <c r="E326" s="236" t="s">
        <v>19</v>
      </c>
      <c r="F326" s="237" t="s">
        <v>515</v>
      </c>
      <c r="G326" s="235"/>
      <c r="H326" s="238">
        <v>1.6080000000000001</v>
      </c>
      <c r="I326" s="239"/>
      <c r="J326" s="235"/>
      <c r="K326" s="235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144</v>
      </c>
      <c r="AU326" s="244" t="s">
        <v>80</v>
      </c>
      <c r="AV326" s="13" t="s">
        <v>80</v>
      </c>
      <c r="AW326" s="13" t="s">
        <v>33</v>
      </c>
      <c r="AX326" s="13" t="s">
        <v>71</v>
      </c>
      <c r="AY326" s="244" t="s">
        <v>131</v>
      </c>
    </row>
    <row r="327" s="14" customFormat="1">
      <c r="A327" s="14"/>
      <c r="B327" s="245"/>
      <c r="C327" s="246"/>
      <c r="D327" s="227" t="s">
        <v>144</v>
      </c>
      <c r="E327" s="247" t="s">
        <v>19</v>
      </c>
      <c r="F327" s="248" t="s">
        <v>194</v>
      </c>
      <c r="G327" s="246"/>
      <c r="H327" s="249">
        <v>4.3579999999999997</v>
      </c>
      <c r="I327" s="250"/>
      <c r="J327" s="246"/>
      <c r="K327" s="246"/>
      <c r="L327" s="251"/>
      <c r="M327" s="252"/>
      <c r="N327" s="253"/>
      <c r="O327" s="253"/>
      <c r="P327" s="253"/>
      <c r="Q327" s="253"/>
      <c r="R327" s="253"/>
      <c r="S327" s="253"/>
      <c r="T327" s="25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5" t="s">
        <v>144</v>
      </c>
      <c r="AU327" s="255" t="s">
        <v>80</v>
      </c>
      <c r="AV327" s="14" t="s">
        <v>138</v>
      </c>
      <c r="AW327" s="14" t="s">
        <v>33</v>
      </c>
      <c r="AX327" s="14" t="s">
        <v>78</v>
      </c>
      <c r="AY327" s="255" t="s">
        <v>131</v>
      </c>
    </row>
    <row r="328" s="2" customFormat="1" ht="16.5" customHeight="1">
      <c r="A328" s="40"/>
      <c r="B328" s="41"/>
      <c r="C328" s="214" t="s">
        <v>516</v>
      </c>
      <c r="D328" s="214" t="s">
        <v>133</v>
      </c>
      <c r="E328" s="215" t="s">
        <v>517</v>
      </c>
      <c r="F328" s="216" t="s">
        <v>518</v>
      </c>
      <c r="G328" s="217" t="s">
        <v>226</v>
      </c>
      <c r="H328" s="218">
        <v>52.295999999999999</v>
      </c>
      <c r="I328" s="219"/>
      <c r="J328" s="220">
        <f>ROUND(I328*H328,2)</f>
        <v>0</v>
      </c>
      <c r="K328" s="216" t="s">
        <v>137</v>
      </c>
      <c r="L328" s="46"/>
      <c r="M328" s="221" t="s">
        <v>19</v>
      </c>
      <c r="N328" s="222" t="s">
        <v>42</v>
      </c>
      <c r="O328" s="86"/>
      <c r="P328" s="223">
        <f>O328*H328</f>
        <v>0</v>
      </c>
      <c r="Q328" s="223">
        <v>0</v>
      </c>
      <c r="R328" s="223">
        <f>Q328*H328</f>
        <v>0</v>
      </c>
      <c r="S328" s="223">
        <v>0</v>
      </c>
      <c r="T328" s="224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138</v>
      </c>
      <c r="AT328" s="225" t="s">
        <v>133</v>
      </c>
      <c r="AU328" s="225" t="s">
        <v>80</v>
      </c>
      <c r="AY328" s="19" t="s">
        <v>131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78</v>
      </c>
      <c r="BK328" s="226">
        <f>ROUND(I328*H328,2)</f>
        <v>0</v>
      </c>
      <c r="BL328" s="19" t="s">
        <v>138</v>
      </c>
      <c r="BM328" s="225" t="s">
        <v>519</v>
      </c>
    </row>
    <row r="329" s="2" customFormat="1">
      <c r="A329" s="40"/>
      <c r="B329" s="41"/>
      <c r="C329" s="42"/>
      <c r="D329" s="227" t="s">
        <v>140</v>
      </c>
      <c r="E329" s="42"/>
      <c r="F329" s="228" t="s">
        <v>520</v>
      </c>
      <c r="G329" s="42"/>
      <c r="H329" s="42"/>
      <c r="I329" s="229"/>
      <c r="J329" s="42"/>
      <c r="K329" s="42"/>
      <c r="L329" s="46"/>
      <c r="M329" s="230"/>
      <c r="N329" s="231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140</v>
      </c>
      <c r="AU329" s="19" t="s">
        <v>80</v>
      </c>
    </row>
    <row r="330" s="2" customFormat="1">
      <c r="A330" s="40"/>
      <c r="B330" s="41"/>
      <c r="C330" s="42"/>
      <c r="D330" s="232" t="s">
        <v>142</v>
      </c>
      <c r="E330" s="42"/>
      <c r="F330" s="233" t="s">
        <v>521</v>
      </c>
      <c r="G330" s="42"/>
      <c r="H330" s="42"/>
      <c r="I330" s="229"/>
      <c r="J330" s="42"/>
      <c r="K330" s="42"/>
      <c r="L330" s="46"/>
      <c r="M330" s="230"/>
      <c r="N330" s="231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142</v>
      </c>
      <c r="AU330" s="19" t="s">
        <v>80</v>
      </c>
    </row>
    <row r="331" s="13" customFormat="1">
      <c r="A331" s="13"/>
      <c r="B331" s="234"/>
      <c r="C331" s="235"/>
      <c r="D331" s="227" t="s">
        <v>144</v>
      </c>
      <c r="E331" s="236" t="s">
        <v>19</v>
      </c>
      <c r="F331" s="237" t="s">
        <v>522</v>
      </c>
      <c r="G331" s="235"/>
      <c r="H331" s="238">
        <v>52.295999999999999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144</v>
      </c>
      <c r="AU331" s="244" t="s">
        <v>80</v>
      </c>
      <c r="AV331" s="13" t="s">
        <v>80</v>
      </c>
      <c r="AW331" s="13" t="s">
        <v>33</v>
      </c>
      <c r="AX331" s="13" t="s">
        <v>78</v>
      </c>
      <c r="AY331" s="244" t="s">
        <v>131</v>
      </c>
    </row>
    <row r="332" s="2" customFormat="1" ht="24.15" customHeight="1">
      <c r="A332" s="40"/>
      <c r="B332" s="41"/>
      <c r="C332" s="214" t="s">
        <v>523</v>
      </c>
      <c r="D332" s="214" t="s">
        <v>133</v>
      </c>
      <c r="E332" s="215" t="s">
        <v>524</v>
      </c>
      <c r="F332" s="216" t="s">
        <v>525</v>
      </c>
      <c r="G332" s="217" t="s">
        <v>226</v>
      </c>
      <c r="H332" s="218">
        <v>2.75</v>
      </c>
      <c r="I332" s="219"/>
      <c r="J332" s="220">
        <f>ROUND(I332*H332,2)</f>
        <v>0</v>
      </c>
      <c r="K332" s="216" t="s">
        <v>137</v>
      </c>
      <c r="L332" s="46"/>
      <c r="M332" s="221" t="s">
        <v>19</v>
      </c>
      <c r="N332" s="222" t="s">
        <v>42</v>
      </c>
      <c r="O332" s="86"/>
      <c r="P332" s="223">
        <f>O332*H332</f>
        <v>0</v>
      </c>
      <c r="Q332" s="223">
        <v>0</v>
      </c>
      <c r="R332" s="223">
        <f>Q332*H332</f>
        <v>0</v>
      </c>
      <c r="S332" s="223">
        <v>0</v>
      </c>
      <c r="T332" s="224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138</v>
      </c>
      <c r="AT332" s="225" t="s">
        <v>133</v>
      </c>
      <c r="AU332" s="225" t="s">
        <v>80</v>
      </c>
      <c r="AY332" s="19" t="s">
        <v>131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78</v>
      </c>
      <c r="BK332" s="226">
        <f>ROUND(I332*H332,2)</f>
        <v>0</v>
      </c>
      <c r="BL332" s="19" t="s">
        <v>138</v>
      </c>
      <c r="BM332" s="225" t="s">
        <v>526</v>
      </c>
    </row>
    <row r="333" s="2" customFormat="1">
      <c r="A333" s="40"/>
      <c r="B333" s="41"/>
      <c r="C333" s="42"/>
      <c r="D333" s="227" t="s">
        <v>140</v>
      </c>
      <c r="E333" s="42"/>
      <c r="F333" s="228" t="s">
        <v>527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140</v>
      </c>
      <c r="AU333" s="19" t="s">
        <v>80</v>
      </c>
    </row>
    <row r="334" s="2" customFormat="1">
      <c r="A334" s="40"/>
      <c r="B334" s="41"/>
      <c r="C334" s="42"/>
      <c r="D334" s="232" t="s">
        <v>142</v>
      </c>
      <c r="E334" s="42"/>
      <c r="F334" s="233" t="s">
        <v>528</v>
      </c>
      <c r="G334" s="42"/>
      <c r="H334" s="42"/>
      <c r="I334" s="229"/>
      <c r="J334" s="42"/>
      <c r="K334" s="42"/>
      <c r="L334" s="46"/>
      <c r="M334" s="230"/>
      <c r="N334" s="231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142</v>
      </c>
      <c r="AU334" s="19" t="s">
        <v>80</v>
      </c>
    </row>
    <row r="335" s="13" customFormat="1">
      <c r="A335" s="13"/>
      <c r="B335" s="234"/>
      <c r="C335" s="235"/>
      <c r="D335" s="227" t="s">
        <v>144</v>
      </c>
      <c r="E335" s="236" t="s">
        <v>19</v>
      </c>
      <c r="F335" s="237" t="s">
        <v>529</v>
      </c>
      <c r="G335" s="235"/>
      <c r="H335" s="238">
        <v>2.75</v>
      </c>
      <c r="I335" s="239"/>
      <c r="J335" s="235"/>
      <c r="K335" s="235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144</v>
      </c>
      <c r="AU335" s="244" t="s">
        <v>80</v>
      </c>
      <c r="AV335" s="13" t="s">
        <v>80</v>
      </c>
      <c r="AW335" s="13" t="s">
        <v>33</v>
      </c>
      <c r="AX335" s="13" t="s">
        <v>78</v>
      </c>
      <c r="AY335" s="244" t="s">
        <v>131</v>
      </c>
    </row>
    <row r="336" s="2" customFormat="1" ht="24.15" customHeight="1">
      <c r="A336" s="40"/>
      <c r="B336" s="41"/>
      <c r="C336" s="214" t="s">
        <v>530</v>
      </c>
      <c r="D336" s="214" t="s">
        <v>133</v>
      </c>
      <c r="E336" s="215" t="s">
        <v>531</v>
      </c>
      <c r="F336" s="216" t="s">
        <v>532</v>
      </c>
      <c r="G336" s="217" t="s">
        <v>226</v>
      </c>
      <c r="H336" s="218">
        <v>1.6080000000000001</v>
      </c>
      <c r="I336" s="219"/>
      <c r="J336" s="220">
        <f>ROUND(I336*H336,2)</f>
        <v>0</v>
      </c>
      <c r="K336" s="216" t="s">
        <v>137</v>
      </c>
      <c r="L336" s="46"/>
      <c r="M336" s="221" t="s">
        <v>19</v>
      </c>
      <c r="N336" s="222" t="s">
        <v>42</v>
      </c>
      <c r="O336" s="86"/>
      <c r="P336" s="223">
        <f>O336*H336</f>
        <v>0</v>
      </c>
      <c r="Q336" s="223">
        <v>0</v>
      </c>
      <c r="R336" s="223">
        <f>Q336*H336</f>
        <v>0</v>
      </c>
      <c r="S336" s="223">
        <v>0</v>
      </c>
      <c r="T336" s="224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5" t="s">
        <v>138</v>
      </c>
      <c r="AT336" s="225" t="s">
        <v>133</v>
      </c>
      <c r="AU336" s="225" t="s">
        <v>80</v>
      </c>
      <c r="AY336" s="19" t="s">
        <v>131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9" t="s">
        <v>78</v>
      </c>
      <c r="BK336" s="226">
        <f>ROUND(I336*H336,2)</f>
        <v>0</v>
      </c>
      <c r="BL336" s="19" t="s">
        <v>138</v>
      </c>
      <c r="BM336" s="225" t="s">
        <v>533</v>
      </c>
    </row>
    <row r="337" s="2" customFormat="1">
      <c r="A337" s="40"/>
      <c r="B337" s="41"/>
      <c r="C337" s="42"/>
      <c r="D337" s="227" t="s">
        <v>140</v>
      </c>
      <c r="E337" s="42"/>
      <c r="F337" s="228" t="s">
        <v>534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140</v>
      </c>
      <c r="AU337" s="19" t="s">
        <v>80</v>
      </c>
    </row>
    <row r="338" s="2" customFormat="1">
      <c r="A338" s="40"/>
      <c r="B338" s="41"/>
      <c r="C338" s="42"/>
      <c r="D338" s="232" t="s">
        <v>142</v>
      </c>
      <c r="E338" s="42"/>
      <c r="F338" s="233" t="s">
        <v>535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142</v>
      </c>
      <c r="AU338" s="19" t="s">
        <v>80</v>
      </c>
    </row>
    <row r="339" s="13" customFormat="1">
      <c r="A339" s="13"/>
      <c r="B339" s="234"/>
      <c r="C339" s="235"/>
      <c r="D339" s="227" t="s">
        <v>144</v>
      </c>
      <c r="E339" s="236" t="s">
        <v>19</v>
      </c>
      <c r="F339" s="237" t="s">
        <v>536</v>
      </c>
      <c r="G339" s="235"/>
      <c r="H339" s="238">
        <v>1.6080000000000001</v>
      </c>
      <c r="I339" s="239"/>
      <c r="J339" s="235"/>
      <c r="K339" s="235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144</v>
      </c>
      <c r="AU339" s="244" t="s">
        <v>80</v>
      </c>
      <c r="AV339" s="13" t="s">
        <v>80</v>
      </c>
      <c r="AW339" s="13" t="s">
        <v>33</v>
      </c>
      <c r="AX339" s="13" t="s">
        <v>78</v>
      </c>
      <c r="AY339" s="244" t="s">
        <v>131</v>
      </c>
    </row>
    <row r="340" s="12" customFormat="1" ht="22.8" customHeight="1">
      <c r="A340" s="12"/>
      <c r="B340" s="198"/>
      <c r="C340" s="199"/>
      <c r="D340" s="200" t="s">
        <v>70</v>
      </c>
      <c r="E340" s="212" t="s">
        <v>537</v>
      </c>
      <c r="F340" s="212" t="s">
        <v>538</v>
      </c>
      <c r="G340" s="199"/>
      <c r="H340" s="199"/>
      <c r="I340" s="202"/>
      <c r="J340" s="213">
        <f>BK340</f>
        <v>0</v>
      </c>
      <c r="K340" s="199"/>
      <c r="L340" s="204"/>
      <c r="M340" s="205"/>
      <c r="N340" s="206"/>
      <c r="O340" s="206"/>
      <c r="P340" s="207">
        <f>SUM(P341:P343)</f>
        <v>0</v>
      </c>
      <c r="Q340" s="206"/>
      <c r="R340" s="207">
        <f>SUM(R341:R343)</f>
        <v>0</v>
      </c>
      <c r="S340" s="206"/>
      <c r="T340" s="208">
        <f>SUM(T341:T343)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9" t="s">
        <v>78</v>
      </c>
      <c r="AT340" s="210" t="s">
        <v>70</v>
      </c>
      <c r="AU340" s="210" t="s">
        <v>78</v>
      </c>
      <c r="AY340" s="209" t="s">
        <v>131</v>
      </c>
      <c r="BK340" s="211">
        <f>SUM(BK341:BK343)</f>
        <v>0</v>
      </c>
    </row>
    <row r="341" s="2" customFormat="1" ht="21.75" customHeight="1">
      <c r="A341" s="40"/>
      <c r="B341" s="41"/>
      <c r="C341" s="214" t="s">
        <v>539</v>
      </c>
      <c r="D341" s="214" t="s">
        <v>133</v>
      </c>
      <c r="E341" s="215" t="s">
        <v>540</v>
      </c>
      <c r="F341" s="216" t="s">
        <v>541</v>
      </c>
      <c r="G341" s="217" t="s">
        <v>226</v>
      </c>
      <c r="H341" s="218">
        <v>317.483</v>
      </c>
      <c r="I341" s="219"/>
      <c r="J341" s="220">
        <f>ROUND(I341*H341,2)</f>
        <v>0</v>
      </c>
      <c r="K341" s="216" t="s">
        <v>137</v>
      </c>
      <c r="L341" s="46"/>
      <c r="M341" s="221" t="s">
        <v>19</v>
      </c>
      <c r="N341" s="222" t="s">
        <v>42</v>
      </c>
      <c r="O341" s="86"/>
      <c r="P341" s="223">
        <f>O341*H341</f>
        <v>0</v>
      </c>
      <c r="Q341" s="223">
        <v>0</v>
      </c>
      <c r="R341" s="223">
        <f>Q341*H341</f>
        <v>0</v>
      </c>
      <c r="S341" s="223">
        <v>0</v>
      </c>
      <c r="T341" s="224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25" t="s">
        <v>138</v>
      </c>
      <c r="AT341" s="225" t="s">
        <v>133</v>
      </c>
      <c r="AU341" s="225" t="s">
        <v>80</v>
      </c>
      <c r="AY341" s="19" t="s">
        <v>131</v>
      </c>
      <c r="BE341" s="226">
        <f>IF(N341="základní",J341,0)</f>
        <v>0</v>
      </c>
      <c r="BF341" s="226">
        <f>IF(N341="snížená",J341,0)</f>
        <v>0</v>
      </c>
      <c r="BG341" s="226">
        <f>IF(N341="zákl. přenesená",J341,0)</f>
        <v>0</v>
      </c>
      <c r="BH341" s="226">
        <f>IF(N341="sníž. přenesená",J341,0)</f>
        <v>0</v>
      </c>
      <c r="BI341" s="226">
        <f>IF(N341="nulová",J341,0)</f>
        <v>0</v>
      </c>
      <c r="BJ341" s="19" t="s">
        <v>78</v>
      </c>
      <c r="BK341" s="226">
        <f>ROUND(I341*H341,2)</f>
        <v>0</v>
      </c>
      <c r="BL341" s="19" t="s">
        <v>138</v>
      </c>
      <c r="BM341" s="225" t="s">
        <v>542</v>
      </c>
    </row>
    <row r="342" s="2" customFormat="1">
      <c r="A342" s="40"/>
      <c r="B342" s="41"/>
      <c r="C342" s="42"/>
      <c r="D342" s="227" t="s">
        <v>140</v>
      </c>
      <c r="E342" s="42"/>
      <c r="F342" s="228" t="s">
        <v>543</v>
      </c>
      <c r="G342" s="42"/>
      <c r="H342" s="42"/>
      <c r="I342" s="229"/>
      <c r="J342" s="42"/>
      <c r="K342" s="42"/>
      <c r="L342" s="46"/>
      <c r="M342" s="230"/>
      <c r="N342" s="231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140</v>
      </c>
      <c r="AU342" s="19" t="s">
        <v>80</v>
      </c>
    </row>
    <row r="343" s="2" customFormat="1">
      <c r="A343" s="40"/>
      <c r="B343" s="41"/>
      <c r="C343" s="42"/>
      <c r="D343" s="232" t="s">
        <v>142</v>
      </c>
      <c r="E343" s="42"/>
      <c r="F343" s="233" t="s">
        <v>544</v>
      </c>
      <c r="G343" s="42"/>
      <c r="H343" s="42"/>
      <c r="I343" s="229"/>
      <c r="J343" s="42"/>
      <c r="K343" s="42"/>
      <c r="L343" s="46"/>
      <c r="M343" s="277"/>
      <c r="N343" s="278"/>
      <c r="O343" s="279"/>
      <c r="P343" s="279"/>
      <c r="Q343" s="279"/>
      <c r="R343" s="279"/>
      <c r="S343" s="279"/>
      <c r="T343" s="28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142</v>
      </c>
      <c r="AU343" s="19" t="s">
        <v>80</v>
      </c>
    </row>
    <row r="344" s="2" customFormat="1" ht="6.96" customHeight="1">
      <c r="A344" s="40"/>
      <c r="B344" s="61"/>
      <c r="C344" s="62"/>
      <c r="D344" s="62"/>
      <c r="E344" s="62"/>
      <c r="F344" s="62"/>
      <c r="G344" s="62"/>
      <c r="H344" s="62"/>
      <c r="I344" s="62"/>
      <c r="J344" s="62"/>
      <c r="K344" s="62"/>
      <c r="L344" s="46"/>
      <c r="M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</row>
  </sheetData>
  <sheetProtection sheet="1" autoFilter="0" formatColumns="0" formatRows="0" objects="1" scenarios="1" spinCount="100000" saltValue="XZjmFSgYd9y/VhuifNeHFedma/nG0DURKlrsGgnyOmmseUtC0fWX3J7z+UGJmPowMz9PgjfgDWcWjxF6Ot/s9A==" hashValue="v5aHc/xPTHJeT8kP76K7SBDSUet4xCVHI//8asIJnucgb43ZSqyxcbj47xVI8xI8eiYfwt/IbV0Si6yOup3Plg==" algorithmName="SHA-512" password="CC35"/>
  <autoFilter ref="C91:K34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7" r:id="rId1" display="https://podminky.urs.cz/item/CS_URS_2024_01/111211101"/>
    <hyperlink ref="F101" r:id="rId2" display="https://podminky.urs.cz/item/CS_URS_2024_01/113106123"/>
    <hyperlink ref="F105" r:id="rId3" display="https://podminky.urs.cz/item/CS_URS_2024_01/113107142"/>
    <hyperlink ref="F109" r:id="rId4" display="https://podminky.urs.cz/item/CS_URS_2024_01/113201112"/>
    <hyperlink ref="F113" r:id="rId5" display="https://podminky.urs.cz/item/CS_URS_2024_01/113202111"/>
    <hyperlink ref="F117" r:id="rId6" display="https://podminky.urs.cz/item/CS_URS_2024_01/121151125"/>
    <hyperlink ref="F121" r:id="rId7" display="https://podminky.urs.cz/item/CS_URS_2024_01/122251106"/>
    <hyperlink ref="F132" r:id="rId8" display="https://podminky.urs.cz/item/CS_URS_2024_01/132251101"/>
    <hyperlink ref="F136" r:id="rId9" display="https://podminky.urs.cz/item/CS_URS_2024_01/162751117"/>
    <hyperlink ref="F140" r:id="rId10" display="https://podminky.urs.cz/item/CS_URS_2024_01/162751119"/>
    <hyperlink ref="F144" r:id="rId11" display="https://podminky.urs.cz/item/CS_URS_2024_01/171151103"/>
    <hyperlink ref="F149" r:id="rId12" display="https://podminky.urs.cz/item/CS_URS_2024_01/171201231"/>
    <hyperlink ref="F153" r:id="rId13" display="https://podminky.urs.cz/item/CS_URS_2024_01/171251201"/>
    <hyperlink ref="F157" r:id="rId14" display="https://podminky.urs.cz/item/CS_URS_2024_01/174111101"/>
    <hyperlink ref="F164" r:id="rId15" display="https://podminky.urs.cz/item/CS_URS_2024_01/181351113"/>
    <hyperlink ref="F168" r:id="rId16" display="https://podminky.urs.cz/item/CS_URS_2024_01/181951112"/>
    <hyperlink ref="F173" r:id="rId17" display="https://podminky.urs.cz/item/CS_URS_2024_01/213141111"/>
    <hyperlink ref="F180" r:id="rId18" display="https://podminky.urs.cz/item/CS_URS_2024_01/275313711"/>
    <hyperlink ref="F185" r:id="rId19" display="https://podminky.urs.cz/item/CS_URS_2024_01/564871111"/>
    <hyperlink ref="F189" r:id="rId20" display="https://podminky.urs.cz/item/CS_URS_2024_01/564871116"/>
    <hyperlink ref="F193" r:id="rId21" display="https://podminky.urs.cz/item/CS_URS_2024_01/565145111"/>
    <hyperlink ref="F197" r:id="rId22" display="https://podminky.urs.cz/item/CS_URS_2024_01/569903311"/>
    <hyperlink ref="F201" r:id="rId23" display="https://podminky.urs.cz/item/CS_URS_2024_01/569931132"/>
    <hyperlink ref="F205" r:id="rId24" display="https://podminky.urs.cz/item/CS_URS_2024_01/573191111"/>
    <hyperlink ref="F211" r:id="rId25" display="https://podminky.urs.cz/item/CS_URS_2024_01/573231106"/>
    <hyperlink ref="F217" r:id="rId26" display="https://podminky.urs.cz/item/CS_URS_2024_01/577133111"/>
    <hyperlink ref="F229" r:id="rId27" display="https://podminky.urs.cz/item/CS_URS_2024_01/594511113"/>
    <hyperlink ref="F235" r:id="rId28" display="https://podminky.urs.cz/item/CS_URS_2024_01/596211210"/>
    <hyperlink ref="F244" r:id="rId29" display="https://podminky.urs.cz/item/CS_URS_2024_01/599141111"/>
    <hyperlink ref="F248" r:id="rId30" display="https://podminky.urs.cz/item/CS_URS_2024_01/599632111"/>
    <hyperlink ref="F253" r:id="rId31" display="https://podminky.urs.cz/item/CS_URS_2024_01/914111111"/>
    <hyperlink ref="F262" r:id="rId32" display="https://podminky.urs.cz/item/CS_URS_2024_01/914511112"/>
    <hyperlink ref="F275" r:id="rId33" display="https://podminky.urs.cz/item/CS_URS_2024_01/916131213"/>
    <hyperlink ref="F282" r:id="rId34" display="https://podminky.urs.cz/item/CS_URS_2024_01/916231213"/>
    <hyperlink ref="F289" r:id="rId35" display="https://podminky.urs.cz/item/CS_URS_2024_01/919511112"/>
    <hyperlink ref="F293" r:id="rId36" display="https://podminky.urs.cz/item/CS_URS_2024_01/919521180"/>
    <hyperlink ref="F300" r:id="rId37" display="https://podminky.urs.cz/item/CS_URS_2024_01/919735112"/>
    <hyperlink ref="F304" r:id="rId38" display="https://podminky.urs.cz/item/CS_URS_2024_01/935113112"/>
    <hyperlink ref="F315" r:id="rId39" display="https://podminky.urs.cz/item/CS_URS_2024_01/979054451"/>
    <hyperlink ref="F320" r:id="rId40" display="https://podminky.urs.cz/item/CS_URS_2024_01/997211511"/>
    <hyperlink ref="F330" r:id="rId41" display="https://podminky.urs.cz/item/CS_URS_2024_01/997211519"/>
    <hyperlink ref="F334" r:id="rId42" display="https://podminky.urs.cz/item/CS_URS_2024_01/997221861"/>
    <hyperlink ref="F338" r:id="rId43" display="https://podminky.urs.cz/item/CS_URS_2024_01/997221875"/>
    <hyperlink ref="F343" r:id="rId44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101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Projektová dokumentace na SO 01 Cyklostezka HC1</v>
      </c>
      <c r="F7" s="144"/>
      <c r="G7" s="144"/>
      <c r="H7" s="144"/>
      <c r="L7" s="22"/>
    </row>
    <row r="8" s="1" customFormat="1" ht="12" customHeight="1">
      <c r="B8" s="22"/>
      <c r="D8" s="144" t="s">
        <v>102</v>
      </c>
      <c r="L8" s="22"/>
    </row>
    <row r="9" s="2" customFormat="1" ht="16.5" customHeight="1">
      <c r="A9" s="40"/>
      <c r="B9" s="46"/>
      <c r="C9" s="40"/>
      <c r="D9" s="40"/>
      <c r="E9" s="145" t="s">
        <v>545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545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15. 5. 2024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ROUND((SUM(BE87:BE92)),  2)</f>
        <v>0</v>
      </c>
      <c r="G35" s="40"/>
      <c r="H35" s="40"/>
      <c r="I35" s="159">
        <v>0.20999999999999999</v>
      </c>
      <c r="J35" s="158">
        <f>ROUND(((SUM(BE87:BE92))*I35),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ROUND((SUM(BF87:BF92)),  2)</f>
        <v>0</v>
      </c>
      <c r="G36" s="40"/>
      <c r="H36" s="40"/>
      <c r="I36" s="159">
        <v>0.12</v>
      </c>
      <c r="J36" s="158">
        <f>ROUND(((SUM(BF87:BF92))*I36),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ROUND((SUM(BG87:BG92)),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ROUND((SUM(BH87:BH92)),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ROUND((SUM(BI87:BI92)),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Projektová dokumentace na SO 01 Cyklostezka HC1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102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545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401 - Stranová přeložka Cetin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15. 5. 2024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městys Velké Němčice</v>
      </c>
      <c r="G58" s="42"/>
      <c r="H58" s="42"/>
      <c r="I58" s="34" t="s">
        <v>31</v>
      </c>
      <c r="J58" s="38" t="str">
        <f>E23</f>
        <v>ViaDesigne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106</v>
      </c>
      <c r="D61" s="173"/>
      <c r="E61" s="173"/>
      <c r="F61" s="173"/>
      <c r="G61" s="173"/>
      <c r="H61" s="173"/>
      <c r="I61" s="173"/>
      <c r="J61" s="174" t="s">
        <v>107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108</v>
      </c>
    </row>
    <row r="64" s="9" customFormat="1" ht="24.96" customHeight="1">
      <c r="A64" s="9"/>
      <c r="B64" s="176"/>
      <c r="C64" s="177"/>
      <c r="D64" s="178" t="s">
        <v>546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547</v>
      </c>
      <c r="E65" s="184"/>
      <c r="F65" s="184"/>
      <c r="G65" s="184"/>
      <c r="H65" s="184"/>
      <c r="I65" s="184"/>
      <c r="J65" s="185">
        <f>J89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116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Projektová dokumentace na SO 01 Cyklostezka HC1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102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1" t="s">
        <v>545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104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SO 401 - Stranová přeložka Cetin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 xml:space="preserve"> </v>
      </c>
      <c r="G81" s="42"/>
      <c r="H81" s="42"/>
      <c r="I81" s="34" t="s">
        <v>23</v>
      </c>
      <c r="J81" s="74" t="str">
        <f>IF(J14="","",J14)</f>
        <v>15. 5. 2024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městys Velké Němčice</v>
      </c>
      <c r="G83" s="42"/>
      <c r="H83" s="42"/>
      <c r="I83" s="34" t="s">
        <v>31</v>
      </c>
      <c r="J83" s="38" t="str">
        <f>E23</f>
        <v>ViaDesigne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IF(E20="","",E20)</f>
        <v>Vyplň údaj</v>
      </c>
      <c r="G84" s="42"/>
      <c r="H84" s="42"/>
      <c r="I84" s="34" t="s">
        <v>34</v>
      </c>
      <c r="J84" s="38" t="str">
        <f>E26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117</v>
      </c>
      <c r="D86" s="190" t="s">
        <v>56</v>
      </c>
      <c r="E86" s="190" t="s">
        <v>52</v>
      </c>
      <c r="F86" s="190" t="s">
        <v>53</v>
      </c>
      <c r="G86" s="190" t="s">
        <v>118</v>
      </c>
      <c r="H86" s="190" t="s">
        <v>119</v>
      </c>
      <c r="I86" s="190" t="s">
        <v>120</v>
      </c>
      <c r="J86" s="190" t="s">
        <v>107</v>
      </c>
      <c r="K86" s="191" t="s">
        <v>121</v>
      </c>
      <c r="L86" s="192"/>
      <c r="M86" s="94" t="s">
        <v>19</v>
      </c>
      <c r="N86" s="95" t="s">
        <v>41</v>
      </c>
      <c r="O86" s="95" t="s">
        <v>122</v>
      </c>
      <c r="P86" s="95" t="s">
        <v>123</v>
      </c>
      <c r="Q86" s="95" t="s">
        <v>124</v>
      </c>
      <c r="R86" s="95" t="s">
        <v>125</v>
      </c>
      <c r="S86" s="95" t="s">
        <v>126</v>
      </c>
      <c r="T86" s="96" t="s">
        <v>127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128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</f>
        <v>0</v>
      </c>
      <c r="Q87" s="98"/>
      <c r="R87" s="195">
        <f>R88</f>
        <v>0</v>
      </c>
      <c r="S87" s="98"/>
      <c r="T87" s="196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70</v>
      </c>
      <c r="AU87" s="19" t="s">
        <v>108</v>
      </c>
      <c r="BK87" s="197">
        <f>BK88</f>
        <v>0</v>
      </c>
    </row>
    <row r="88" s="12" customFormat="1" ht="25.92" customHeight="1">
      <c r="A88" s="12"/>
      <c r="B88" s="198"/>
      <c r="C88" s="199"/>
      <c r="D88" s="200" t="s">
        <v>70</v>
      </c>
      <c r="E88" s="201" t="s">
        <v>246</v>
      </c>
      <c r="F88" s="201" t="s">
        <v>548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P89</f>
        <v>0</v>
      </c>
      <c r="Q88" s="206"/>
      <c r="R88" s="207">
        <f>R89</f>
        <v>0</v>
      </c>
      <c r="S88" s="206"/>
      <c r="T88" s="208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152</v>
      </c>
      <c r="AT88" s="210" t="s">
        <v>70</v>
      </c>
      <c r="AU88" s="210" t="s">
        <v>71</v>
      </c>
      <c r="AY88" s="209" t="s">
        <v>131</v>
      </c>
      <c r="BK88" s="211">
        <f>BK89</f>
        <v>0</v>
      </c>
    </row>
    <row r="89" s="12" customFormat="1" ht="22.8" customHeight="1">
      <c r="A89" s="12"/>
      <c r="B89" s="198"/>
      <c r="C89" s="199"/>
      <c r="D89" s="200" t="s">
        <v>70</v>
      </c>
      <c r="E89" s="212" t="s">
        <v>549</v>
      </c>
      <c r="F89" s="212" t="s">
        <v>550</v>
      </c>
      <c r="G89" s="199"/>
      <c r="H89" s="199"/>
      <c r="I89" s="202"/>
      <c r="J89" s="213">
        <f>BK89</f>
        <v>0</v>
      </c>
      <c r="K89" s="199"/>
      <c r="L89" s="204"/>
      <c r="M89" s="205"/>
      <c r="N89" s="206"/>
      <c r="O89" s="206"/>
      <c r="P89" s="207">
        <f>SUM(P90:P92)</f>
        <v>0</v>
      </c>
      <c r="Q89" s="206"/>
      <c r="R89" s="207">
        <f>SUM(R90:R92)</f>
        <v>0</v>
      </c>
      <c r="S89" s="206"/>
      <c r="T89" s="208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152</v>
      </c>
      <c r="AT89" s="210" t="s">
        <v>70</v>
      </c>
      <c r="AU89" s="210" t="s">
        <v>78</v>
      </c>
      <c r="AY89" s="209" t="s">
        <v>131</v>
      </c>
      <c r="BK89" s="211">
        <f>SUM(BK90:BK92)</f>
        <v>0</v>
      </c>
    </row>
    <row r="90" s="2" customFormat="1" ht="16.5" customHeight="1">
      <c r="A90" s="40"/>
      <c r="B90" s="41"/>
      <c r="C90" s="214" t="s">
        <v>78</v>
      </c>
      <c r="D90" s="214" t="s">
        <v>133</v>
      </c>
      <c r="E90" s="215" t="s">
        <v>551</v>
      </c>
      <c r="F90" s="216" t="s">
        <v>552</v>
      </c>
      <c r="G90" s="217" t="s">
        <v>553</v>
      </c>
      <c r="H90" s="218">
        <v>1</v>
      </c>
      <c r="I90" s="219"/>
      <c r="J90" s="220">
        <f>ROUND(I90*H90,2)</f>
        <v>0</v>
      </c>
      <c r="K90" s="216" t="s">
        <v>19</v>
      </c>
      <c r="L90" s="46"/>
      <c r="M90" s="221" t="s">
        <v>19</v>
      </c>
      <c r="N90" s="222" t="s">
        <v>42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554</v>
      </c>
      <c r="AT90" s="225" t="s">
        <v>133</v>
      </c>
      <c r="AU90" s="225" t="s">
        <v>80</v>
      </c>
      <c r="AY90" s="19" t="s">
        <v>131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78</v>
      </c>
      <c r="BK90" s="226">
        <f>ROUND(I90*H90,2)</f>
        <v>0</v>
      </c>
      <c r="BL90" s="19" t="s">
        <v>554</v>
      </c>
      <c r="BM90" s="225" t="s">
        <v>555</v>
      </c>
    </row>
    <row r="91" s="2" customFormat="1">
      <c r="A91" s="40"/>
      <c r="B91" s="41"/>
      <c r="C91" s="42"/>
      <c r="D91" s="227" t="s">
        <v>140</v>
      </c>
      <c r="E91" s="42"/>
      <c r="F91" s="228" t="s">
        <v>552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140</v>
      </c>
      <c r="AU91" s="19" t="s">
        <v>80</v>
      </c>
    </row>
    <row r="92" s="2" customFormat="1">
      <c r="A92" s="40"/>
      <c r="B92" s="41"/>
      <c r="C92" s="42"/>
      <c r="D92" s="227" t="s">
        <v>556</v>
      </c>
      <c r="E92" s="42"/>
      <c r="F92" s="276" t="s">
        <v>557</v>
      </c>
      <c r="G92" s="42"/>
      <c r="H92" s="42"/>
      <c r="I92" s="229"/>
      <c r="J92" s="42"/>
      <c r="K92" s="42"/>
      <c r="L92" s="46"/>
      <c r="M92" s="277"/>
      <c r="N92" s="278"/>
      <c r="O92" s="279"/>
      <c r="P92" s="279"/>
      <c r="Q92" s="279"/>
      <c r="R92" s="279"/>
      <c r="S92" s="279"/>
      <c r="T92" s="28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556</v>
      </c>
      <c r="AU92" s="19" t="s">
        <v>80</v>
      </c>
    </row>
    <row r="93" s="2" customFormat="1" ht="6.96" customHeight="1">
      <c r="A93" s="40"/>
      <c r="B93" s="61"/>
      <c r="C93" s="62"/>
      <c r="D93" s="62"/>
      <c r="E93" s="62"/>
      <c r="F93" s="62"/>
      <c r="G93" s="62"/>
      <c r="H93" s="62"/>
      <c r="I93" s="62"/>
      <c r="J93" s="62"/>
      <c r="K93" s="62"/>
      <c r="L93" s="46"/>
      <c r="M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</sheetData>
  <sheetProtection sheet="1" autoFilter="0" formatColumns="0" formatRows="0" objects="1" scenarios="1" spinCount="100000" saltValue="dOYwHWZRhvORpgkftCqAyATO+tNH24SvIF4SASbes+qAypWFNVPZ0PCJ6HMczMqdPTO3CZg2CW8P1VGTCwM6TQ==" hashValue="e3CjQRFQMtcouXoDI5OVsnCKA7JKTzUHfNYKnTh9jrDTvFXzy6pvFJjbIYjU+MHkxsHKQV0CeFHfAW9bk+697A==" algorithmName="SHA-512" password="CC35"/>
  <autoFilter ref="C86:K9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101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Projektová dokumentace na SO 01 Cyklostezka HC1</v>
      </c>
      <c r="F7" s="144"/>
      <c r="G7" s="144"/>
      <c r="H7" s="144"/>
      <c r="L7" s="22"/>
    </row>
    <row r="8" s="1" customFormat="1" ht="12" customHeight="1">
      <c r="B8" s="22"/>
      <c r="D8" s="144" t="s">
        <v>102</v>
      </c>
      <c r="L8" s="22"/>
    </row>
    <row r="9" s="2" customFormat="1" ht="16.5" customHeight="1">
      <c r="A9" s="40"/>
      <c r="B9" s="46"/>
      <c r="C9" s="40"/>
      <c r="D9" s="40"/>
      <c r="E9" s="145" t="s">
        <v>558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558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15. 5. 2024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ROUND(J88,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ROUND((SUM(BE88:BE128)),  2)</f>
        <v>0</v>
      </c>
      <c r="G35" s="40"/>
      <c r="H35" s="40"/>
      <c r="I35" s="159">
        <v>0.20999999999999999</v>
      </c>
      <c r="J35" s="158">
        <f>ROUND(((SUM(BE88:BE128))*I35),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ROUND((SUM(BF88:BF128)),  2)</f>
        <v>0</v>
      </c>
      <c r="G36" s="40"/>
      <c r="H36" s="40"/>
      <c r="I36" s="159">
        <v>0.12</v>
      </c>
      <c r="J36" s="158">
        <f>ROUND(((SUM(BF88:BF128))*I36),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ROUND((SUM(BG88:BG128)),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ROUND((SUM(BH88:BH128)),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ROUND((SUM(BI88:BI128)),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Projektová dokumentace na SO 01 Cyklostezka HC1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102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558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801 - Vegetační úpravy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15. 5. 2024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městys Velké Němčice</v>
      </c>
      <c r="G58" s="42"/>
      <c r="H58" s="42"/>
      <c r="I58" s="34" t="s">
        <v>31</v>
      </c>
      <c r="J58" s="38" t="str">
        <f>E23</f>
        <v>ViaDesigne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106</v>
      </c>
      <c r="D61" s="173"/>
      <c r="E61" s="173"/>
      <c r="F61" s="173"/>
      <c r="G61" s="173"/>
      <c r="H61" s="173"/>
      <c r="I61" s="173"/>
      <c r="J61" s="174" t="s">
        <v>107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J88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108</v>
      </c>
    </row>
    <row r="64" s="9" customFormat="1" ht="24.96" customHeight="1">
      <c r="A64" s="9"/>
      <c r="B64" s="176"/>
      <c r="C64" s="177"/>
      <c r="D64" s="178" t="s">
        <v>109</v>
      </c>
      <c r="E64" s="179"/>
      <c r="F64" s="179"/>
      <c r="G64" s="179"/>
      <c r="H64" s="179"/>
      <c r="I64" s="179"/>
      <c r="J64" s="180">
        <f>J89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110</v>
      </c>
      <c r="E65" s="184"/>
      <c r="F65" s="184"/>
      <c r="G65" s="184"/>
      <c r="H65" s="184"/>
      <c r="I65" s="184"/>
      <c r="J65" s="185">
        <f>J90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115</v>
      </c>
      <c r="E66" s="184"/>
      <c r="F66" s="184"/>
      <c r="G66" s="184"/>
      <c r="H66" s="184"/>
      <c r="I66" s="184"/>
      <c r="J66" s="185">
        <f>J125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1" t="str">
        <f>E7</f>
        <v>Projektová dokumentace na SO 01 Cyklostezka HC1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1" customFormat="1" ht="12" customHeight="1">
      <c r="B77" s="23"/>
      <c r="C77" s="34" t="s">
        <v>102</v>
      </c>
      <c r="D77" s="24"/>
      <c r="E77" s="24"/>
      <c r="F77" s="24"/>
      <c r="G77" s="24"/>
      <c r="H77" s="24"/>
      <c r="I77" s="24"/>
      <c r="J77" s="24"/>
      <c r="K77" s="24"/>
      <c r="L77" s="22"/>
    </row>
    <row r="78" s="2" customFormat="1" ht="16.5" customHeight="1">
      <c r="A78" s="40"/>
      <c r="B78" s="41"/>
      <c r="C78" s="42"/>
      <c r="D78" s="42"/>
      <c r="E78" s="171" t="s">
        <v>558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104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E11</f>
        <v>SO 801 - Vegetační úpravy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F14</f>
        <v xml:space="preserve"> </v>
      </c>
      <c r="G82" s="42"/>
      <c r="H82" s="42"/>
      <c r="I82" s="34" t="s">
        <v>23</v>
      </c>
      <c r="J82" s="74" t="str">
        <f>IF(J14="","",J14)</f>
        <v>15. 5. 2024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E17</f>
        <v>městys Velké Němčice</v>
      </c>
      <c r="G84" s="42"/>
      <c r="H84" s="42"/>
      <c r="I84" s="34" t="s">
        <v>31</v>
      </c>
      <c r="J84" s="38" t="str">
        <f>E23</f>
        <v>ViaDesigne s.r.o.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IF(E20="","",E20)</f>
        <v>Vyplň údaj</v>
      </c>
      <c r="G85" s="42"/>
      <c r="H85" s="42"/>
      <c r="I85" s="34" t="s">
        <v>34</v>
      </c>
      <c r="J85" s="38" t="str">
        <f>E26</f>
        <v xml:space="preserve"> 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117</v>
      </c>
      <c r="D87" s="190" t="s">
        <v>56</v>
      </c>
      <c r="E87" s="190" t="s">
        <v>52</v>
      </c>
      <c r="F87" s="190" t="s">
        <v>53</v>
      </c>
      <c r="G87" s="190" t="s">
        <v>118</v>
      </c>
      <c r="H87" s="190" t="s">
        <v>119</v>
      </c>
      <c r="I87" s="190" t="s">
        <v>120</v>
      </c>
      <c r="J87" s="190" t="s">
        <v>107</v>
      </c>
      <c r="K87" s="191" t="s">
        <v>121</v>
      </c>
      <c r="L87" s="192"/>
      <c r="M87" s="94" t="s">
        <v>19</v>
      </c>
      <c r="N87" s="95" t="s">
        <v>41</v>
      </c>
      <c r="O87" s="95" t="s">
        <v>122</v>
      </c>
      <c r="P87" s="95" t="s">
        <v>123</v>
      </c>
      <c r="Q87" s="95" t="s">
        <v>124</v>
      </c>
      <c r="R87" s="95" t="s">
        <v>125</v>
      </c>
      <c r="S87" s="95" t="s">
        <v>126</v>
      </c>
      <c r="T87" s="96" t="s">
        <v>127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128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</f>
        <v>0</v>
      </c>
      <c r="Q88" s="98"/>
      <c r="R88" s="195">
        <f>R89</f>
        <v>117.026</v>
      </c>
      <c r="S88" s="98"/>
      <c r="T88" s="196">
        <f>T89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70</v>
      </c>
      <c r="AU88" s="19" t="s">
        <v>108</v>
      </c>
      <c r="BK88" s="197">
        <f>BK89</f>
        <v>0</v>
      </c>
    </row>
    <row r="89" s="12" customFormat="1" ht="25.92" customHeight="1">
      <c r="A89" s="12"/>
      <c r="B89" s="198"/>
      <c r="C89" s="199"/>
      <c r="D89" s="200" t="s">
        <v>70</v>
      </c>
      <c r="E89" s="201" t="s">
        <v>129</v>
      </c>
      <c r="F89" s="201" t="s">
        <v>130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P90+P125</f>
        <v>0</v>
      </c>
      <c r="Q89" s="206"/>
      <c r="R89" s="207">
        <f>R90+R125</f>
        <v>117.026</v>
      </c>
      <c r="S89" s="206"/>
      <c r="T89" s="208">
        <f>T90+T125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78</v>
      </c>
      <c r="AT89" s="210" t="s">
        <v>70</v>
      </c>
      <c r="AU89" s="210" t="s">
        <v>71</v>
      </c>
      <c r="AY89" s="209" t="s">
        <v>131</v>
      </c>
      <c r="BK89" s="211">
        <f>BK90+BK125</f>
        <v>0</v>
      </c>
    </row>
    <row r="90" s="12" customFormat="1" ht="22.8" customHeight="1">
      <c r="A90" s="12"/>
      <c r="B90" s="198"/>
      <c r="C90" s="199"/>
      <c r="D90" s="200" t="s">
        <v>70</v>
      </c>
      <c r="E90" s="212" t="s">
        <v>78</v>
      </c>
      <c r="F90" s="212" t="s">
        <v>132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SUM(P91:P124)</f>
        <v>0</v>
      </c>
      <c r="Q90" s="206"/>
      <c r="R90" s="207">
        <f>SUM(R91:R124)</f>
        <v>117.026</v>
      </c>
      <c r="S90" s="206"/>
      <c r="T90" s="208">
        <f>SUM(T91:T124)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78</v>
      </c>
      <c r="AT90" s="210" t="s">
        <v>70</v>
      </c>
      <c r="AU90" s="210" t="s">
        <v>78</v>
      </c>
      <c r="AY90" s="209" t="s">
        <v>131</v>
      </c>
      <c r="BK90" s="211">
        <f>SUM(BK91:BK124)</f>
        <v>0</v>
      </c>
    </row>
    <row r="91" s="2" customFormat="1" ht="21.75" customHeight="1">
      <c r="A91" s="40"/>
      <c r="B91" s="41"/>
      <c r="C91" s="214" t="s">
        <v>78</v>
      </c>
      <c r="D91" s="214" t="s">
        <v>133</v>
      </c>
      <c r="E91" s="215" t="s">
        <v>559</v>
      </c>
      <c r="F91" s="216" t="s">
        <v>560</v>
      </c>
      <c r="G91" s="217" t="s">
        <v>183</v>
      </c>
      <c r="H91" s="218">
        <v>10</v>
      </c>
      <c r="I91" s="219"/>
      <c r="J91" s="220">
        <f>ROUND(I91*H91,2)</f>
        <v>0</v>
      </c>
      <c r="K91" s="216" t="s">
        <v>137</v>
      </c>
      <c r="L91" s="46"/>
      <c r="M91" s="221" t="s">
        <v>19</v>
      </c>
      <c r="N91" s="222" t="s">
        <v>42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138</v>
      </c>
      <c r="AT91" s="225" t="s">
        <v>133</v>
      </c>
      <c r="AU91" s="225" t="s">
        <v>80</v>
      </c>
      <c r="AY91" s="19" t="s">
        <v>131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78</v>
      </c>
      <c r="BK91" s="226">
        <f>ROUND(I91*H91,2)</f>
        <v>0</v>
      </c>
      <c r="BL91" s="19" t="s">
        <v>138</v>
      </c>
      <c r="BM91" s="225" t="s">
        <v>561</v>
      </c>
    </row>
    <row r="92" s="2" customFormat="1">
      <c r="A92" s="40"/>
      <c r="B92" s="41"/>
      <c r="C92" s="42"/>
      <c r="D92" s="227" t="s">
        <v>140</v>
      </c>
      <c r="E92" s="42"/>
      <c r="F92" s="228" t="s">
        <v>562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140</v>
      </c>
      <c r="AU92" s="19" t="s">
        <v>80</v>
      </c>
    </row>
    <row r="93" s="2" customFormat="1">
      <c r="A93" s="40"/>
      <c r="B93" s="41"/>
      <c r="C93" s="42"/>
      <c r="D93" s="232" t="s">
        <v>142</v>
      </c>
      <c r="E93" s="42"/>
      <c r="F93" s="233" t="s">
        <v>563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142</v>
      </c>
      <c r="AU93" s="19" t="s">
        <v>80</v>
      </c>
    </row>
    <row r="94" s="13" customFormat="1">
      <c r="A94" s="13"/>
      <c r="B94" s="234"/>
      <c r="C94" s="235"/>
      <c r="D94" s="227" t="s">
        <v>144</v>
      </c>
      <c r="E94" s="236" t="s">
        <v>19</v>
      </c>
      <c r="F94" s="237" t="s">
        <v>564</v>
      </c>
      <c r="G94" s="235"/>
      <c r="H94" s="238">
        <v>10</v>
      </c>
      <c r="I94" s="239"/>
      <c r="J94" s="235"/>
      <c r="K94" s="235"/>
      <c r="L94" s="240"/>
      <c r="M94" s="241"/>
      <c r="N94" s="242"/>
      <c r="O94" s="242"/>
      <c r="P94" s="242"/>
      <c r="Q94" s="242"/>
      <c r="R94" s="242"/>
      <c r="S94" s="242"/>
      <c r="T94" s="24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4" t="s">
        <v>144</v>
      </c>
      <c r="AU94" s="244" t="s">
        <v>80</v>
      </c>
      <c r="AV94" s="13" t="s">
        <v>80</v>
      </c>
      <c r="AW94" s="13" t="s">
        <v>33</v>
      </c>
      <c r="AX94" s="13" t="s">
        <v>78</v>
      </c>
      <c r="AY94" s="244" t="s">
        <v>131</v>
      </c>
    </row>
    <row r="95" s="2" customFormat="1" ht="21.75" customHeight="1">
      <c r="A95" s="40"/>
      <c r="B95" s="41"/>
      <c r="C95" s="214" t="s">
        <v>80</v>
      </c>
      <c r="D95" s="214" t="s">
        <v>133</v>
      </c>
      <c r="E95" s="215" t="s">
        <v>203</v>
      </c>
      <c r="F95" s="216" t="s">
        <v>204</v>
      </c>
      <c r="G95" s="217" t="s">
        <v>183</v>
      </c>
      <c r="H95" s="218">
        <v>10</v>
      </c>
      <c r="I95" s="219"/>
      <c r="J95" s="220">
        <f>ROUND(I95*H95,2)</f>
        <v>0</v>
      </c>
      <c r="K95" s="216" t="s">
        <v>137</v>
      </c>
      <c r="L95" s="46"/>
      <c r="M95" s="221" t="s">
        <v>19</v>
      </c>
      <c r="N95" s="222" t="s">
        <v>42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138</v>
      </c>
      <c r="AT95" s="225" t="s">
        <v>133</v>
      </c>
      <c r="AU95" s="225" t="s">
        <v>80</v>
      </c>
      <c r="AY95" s="19" t="s">
        <v>131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78</v>
      </c>
      <c r="BK95" s="226">
        <f>ROUND(I95*H95,2)</f>
        <v>0</v>
      </c>
      <c r="BL95" s="19" t="s">
        <v>138</v>
      </c>
      <c r="BM95" s="225" t="s">
        <v>565</v>
      </c>
    </row>
    <row r="96" s="2" customFormat="1">
      <c r="A96" s="40"/>
      <c r="B96" s="41"/>
      <c r="C96" s="42"/>
      <c r="D96" s="227" t="s">
        <v>140</v>
      </c>
      <c r="E96" s="42"/>
      <c r="F96" s="228" t="s">
        <v>206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140</v>
      </c>
      <c r="AU96" s="19" t="s">
        <v>80</v>
      </c>
    </row>
    <row r="97" s="2" customFormat="1">
      <c r="A97" s="40"/>
      <c r="B97" s="41"/>
      <c r="C97" s="42"/>
      <c r="D97" s="232" t="s">
        <v>142</v>
      </c>
      <c r="E97" s="42"/>
      <c r="F97" s="233" t="s">
        <v>207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142</v>
      </c>
      <c r="AU97" s="19" t="s">
        <v>80</v>
      </c>
    </row>
    <row r="98" s="13" customFormat="1">
      <c r="A98" s="13"/>
      <c r="B98" s="234"/>
      <c r="C98" s="235"/>
      <c r="D98" s="227" t="s">
        <v>144</v>
      </c>
      <c r="E98" s="236" t="s">
        <v>19</v>
      </c>
      <c r="F98" s="237" t="s">
        <v>566</v>
      </c>
      <c r="G98" s="235"/>
      <c r="H98" s="238">
        <v>10</v>
      </c>
      <c r="I98" s="239"/>
      <c r="J98" s="235"/>
      <c r="K98" s="235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144</v>
      </c>
      <c r="AU98" s="244" t="s">
        <v>80</v>
      </c>
      <c r="AV98" s="13" t="s">
        <v>80</v>
      </c>
      <c r="AW98" s="13" t="s">
        <v>33</v>
      </c>
      <c r="AX98" s="13" t="s">
        <v>78</v>
      </c>
      <c r="AY98" s="244" t="s">
        <v>131</v>
      </c>
    </row>
    <row r="99" s="2" customFormat="1" ht="24.15" customHeight="1">
      <c r="A99" s="40"/>
      <c r="B99" s="41"/>
      <c r="C99" s="214" t="s">
        <v>152</v>
      </c>
      <c r="D99" s="214" t="s">
        <v>133</v>
      </c>
      <c r="E99" s="215" t="s">
        <v>210</v>
      </c>
      <c r="F99" s="216" t="s">
        <v>211</v>
      </c>
      <c r="G99" s="217" t="s">
        <v>183</v>
      </c>
      <c r="H99" s="218">
        <v>30</v>
      </c>
      <c r="I99" s="219"/>
      <c r="J99" s="220">
        <f>ROUND(I99*H99,2)</f>
        <v>0</v>
      </c>
      <c r="K99" s="216" t="s">
        <v>137</v>
      </c>
      <c r="L99" s="46"/>
      <c r="M99" s="221" t="s">
        <v>19</v>
      </c>
      <c r="N99" s="222" t="s">
        <v>42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138</v>
      </c>
      <c r="AT99" s="225" t="s">
        <v>133</v>
      </c>
      <c r="AU99" s="225" t="s">
        <v>80</v>
      </c>
      <c r="AY99" s="19" t="s">
        <v>131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78</v>
      </c>
      <c r="BK99" s="226">
        <f>ROUND(I99*H99,2)</f>
        <v>0</v>
      </c>
      <c r="BL99" s="19" t="s">
        <v>138</v>
      </c>
      <c r="BM99" s="225" t="s">
        <v>567</v>
      </c>
    </row>
    <row r="100" s="2" customFormat="1">
      <c r="A100" s="40"/>
      <c r="B100" s="41"/>
      <c r="C100" s="42"/>
      <c r="D100" s="227" t="s">
        <v>140</v>
      </c>
      <c r="E100" s="42"/>
      <c r="F100" s="228" t="s">
        <v>213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140</v>
      </c>
      <c r="AU100" s="19" t="s">
        <v>80</v>
      </c>
    </row>
    <row r="101" s="2" customFormat="1">
      <c r="A101" s="40"/>
      <c r="B101" s="41"/>
      <c r="C101" s="42"/>
      <c r="D101" s="232" t="s">
        <v>142</v>
      </c>
      <c r="E101" s="42"/>
      <c r="F101" s="233" t="s">
        <v>214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142</v>
      </c>
      <c r="AU101" s="19" t="s">
        <v>80</v>
      </c>
    </row>
    <row r="102" s="13" customFormat="1">
      <c r="A102" s="13"/>
      <c r="B102" s="234"/>
      <c r="C102" s="235"/>
      <c r="D102" s="227" t="s">
        <v>144</v>
      </c>
      <c r="E102" s="236" t="s">
        <v>19</v>
      </c>
      <c r="F102" s="237" t="s">
        <v>568</v>
      </c>
      <c r="G102" s="235"/>
      <c r="H102" s="238">
        <v>30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144</v>
      </c>
      <c r="AU102" s="244" t="s">
        <v>80</v>
      </c>
      <c r="AV102" s="13" t="s">
        <v>80</v>
      </c>
      <c r="AW102" s="13" t="s">
        <v>33</v>
      </c>
      <c r="AX102" s="13" t="s">
        <v>78</v>
      </c>
      <c r="AY102" s="244" t="s">
        <v>131</v>
      </c>
    </row>
    <row r="103" s="2" customFormat="1" ht="16.5" customHeight="1">
      <c r="A103" s="40"/>
      <c r="B103" s="41"/>
      <c r="C103" s="214" t="s">
        <v>138</v>
      </c>
      <c r="D103" s="214" t="s">
        <v>133</v>
      </c>
      <c r="E103" s="215" t="s">
        <v>224</v>
      </c>
      <c r="F103" s="216" t="s">
        <v>225</v>
      </c>
      <c r="G103" s="217" t="s">
        <v>226</v>
      </c>
      <c r="H103" s="218">
        <v>18</v>
      </c>
      <c r="I103" s="219"/>
      <c r="J103" s="220">
        <f>ROUND(I103*H103,2)</f>
        <v>0</v>
      </c>
      <c r="K103" s="216" t="s">
        <v>137</v>
      </c>
      <c r="L103" s="46"/>
      <c r="M103" s="221" t="s">
        <v>19</v>
      </c>
      <c r="N103" s="222" t="s">
        <v>42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138</v>
      </c>
      <c r="AT103" s="225" t="s">
        <v>133</v>
      </c>
      <c r="AU103" s="225" t="s">
        <v>80</v>
      </c>
      <c r="AY103" s="19" t="s">
        <v>131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78</v>
      </c>
      <c r="BK103" s="226">
        <f>ROUND(I103*H103,2)</f>
        <v>0</v>
      </c>
      <c r="BL103" s="19" t="s">
        <v>138</v>
      </c>
      <c r="BM103" s="225" t="s">
        <v>569</v>
      </c>
    </row>
    <row r="104" s="2" customFormat="1">
      <c r="A104" s="40"/>
      <c r="B104" s="41"/>
      <c r="C104" s="42"/>
      <c r="D104" s="227" t="s">
        <v>140</v>
      </c>
      <c r="E104" s="42"/>
      <c r="F104" s="228" t="s">
        <v>228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140</v>
      </c>
      <c r="AU104" s="19" t="s">
        <v>80</v>
      </c>
    </row>
    <row r="105" s="2" customFormat="1">
      <c r="A105" s="40"/>
      <c r="B105" s="41"/>
      <c r="C105" s="42"/>
      <c r="D105" s="232" t="s">
        <v>142</v>
      </c>
      <c r="E105" s="42"/>
      <c r="F105" s="233" t="s">
        <v>229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142</v>
      </c>
      <c r="AU105" s="19" t="s">
        <v>80</v>
      </c>
    </row>
    <row r="106" s="13" customFormat="1">
      <c r="A106" s="13"/>
      <c r="B106" s="234"/>
      <c r="C106" s="235"/>
      <c r="D106" s="227" t="s">
        <v>144</v>
      </c>
      <c r="E106" s="236" t="s">
        <v>19</v>
      </c>
      <c r="F106" s="237" t="s">
        <v>570</v>
      </c>
      <c r="G106" s="235"/>
      <c r="H106" s="238">
        <v>18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144</v>
      </c>
      <c r="AU106" s="244" t="s">
        <v>80</v>
      </c>
      <c r="AV106" s="13" t="s">
        <v>80</v>
      </c>
      <c r="AW106" s="13" t="s">
        <v>33</v>
      </c>
      <c r="AX106" s="13" t="s">
        <v>78</v>
      </c>
      <c r="AY106" s="244" t="s">
        <v>131</v>
      </c>
    </row>
    <row r="107" s="2" customFormat="1" ht="16.5" customHeight="1">
      <c r="A107" s="40"/>
      <c r="B107" s="41"/>
      <c r="C107" s="214" t="s">
        <v>166</v>
      </c>
      <c r="D107" s="214" t="s">
        <v>133</v>
      </c>
      <c r="E107" s="215" t="s">
        <v>232</v>
      </c>
      <c r="F107" s="216" t="s">
        <v>233</v>
      </c>
      <c r="G107" s="217" t="s">
        <v>183</v>
      </c>
      <c r="H107" s="218">
        <v>10</v>
      </c>
      <c r="I107" s="219"/>
      <c r="J107" s="220">
        <f>ROUND(I107*H107,2)</f>
        <v>0</v>
      </c>
      <c r="K107" s="216" t="s">
        <v>137</v>
      </c>
      <c r="L107" s="46"/>
      <c r="M107" s="221" t="s">
        <v>19</v>
      </c>
      <c r="N107" s="222" t="s">
        <v>42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138</v>
      </c>
      <c r="AT107" s="225" t="s">
        <v>133</v>
      </c>
      <c r="AU107" s="225" t="s">
        <v>80</v>
      </c>
      <c r="AY107" s="19" t="s">
        <v>131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78</v>
      </c>
      <c r="BK107" s="226">
        <f>ROUND(I107*H107,2)</f>
        <v>0</v>
      </c>
      <c r="BL107" s="19" t="s">
        <v>138</v>
      </c>
      <c r="BM107" s="225" t="s">
        <v>571</v>
      </c>
    </row>
    <row r="108" s="2" customFormat="1">
      <c r="A108" s="40"/>
      <c r="B108" s="41"/>
      <c r="C108" s="42"/>
      <c r="D108" s="227" t="s">
        <v>140</v>
      </c>
      <c r="E108" s="42"/>
      <c r="F108" s="228" t="s">
        <v>235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140</v>
      </c>
      <c r="AU108" s="19" t="s">
        <v>80</v>
      </c>
    </row>
    <row r="109" s="2" customFormat="1">
      <c r="A109" s="40"/>
      <c r="B109" s="41"/>
      <c r="C109" s="42"/>
      <c r="D109" s="232" t="s">
        <v>142</v>
      </c>
      <c r="E109" s="42"/>
      <c r="F109" s="233" t="s">
        <v>236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142</v>
      </c>
      <c r="AU109" s="19" t="s">
        <v>80</v>
      </c>
    </row>
    <row r="110" s="13" customFormat="1">
      <c r="A110" s="13"/>
      <c r="B110" s="234"/>
      <c r="C110" s="235"/>
      <c r="D110" s="227" t="s">
        <v>144</v>
      </c>
      <c r="E110" s="236" t="s">
        <v>19</v>
      </c>
      <c r="F110" s="237" t="s">
        <v>209</v>
      </c>
      <c r="G110" s="235"/>
      <c r="H110" s="238">
        <v>10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144</v>
      </c>
      <c r="AU110" s="244" t="s">
        <v>80</v>
      </c>
      <c r="AV110" s="13" t="s">
        <v>80</v>
      </c>
      <c r="AW110" s="13" t="s">
        <v>33</v>
      </c>
      <c r="AX110" s="13" t="s">
        <v>78</v>
      </c>
      <c r="AY110" s="244" t="s">
        <v>131</v>
      </c>
    </row>
    <row r="111" s="2" customFormat="1" ht="21.75" customHeight="1">
      <c r="A111" s="40"/>
      <c r="B111" s="41"/>
      <c r="C111" s="214" t="s">
        <v>173</v>
      </c>
      <c r="D111" s="214" t="s">
        <v>133</v>
      </c>
      <c r="E111" s="215" t="s">
        <v>253</v>
      </c>
      <c r="F111" s="216" t="s">
        <v>254</v>
      </c>
      <c r="G111" s="217" t="s">
        <v>136</v>
      </c>
      <c r="H111" s="218">
        <v>650</v>
      </c>
      <c r="I111" s="219"/>
      <c r="J111" s="220">
        <f>ROUND(I111*H111,2)</f>
        <v>0</v>
      </c>
      <c r="K111" s="216" t="s">
        <v>137</v>
      </c>
      <c r="L111" s="46"/>
      <c r="M111" s="221" t="s">
        <v>19</v>
      </c>
      <c r="N111" s="222" t="s">
        <v>42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138</v>
      </c>
      <c r="AT111" s="225" t="s">
        <v>133</v>
      </c>
      <c r="AU111" s="225" t="s">
        <v>80</v>
      </c>
      <c r="AY111" s="19" t="s">
        <v>131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78</v>
      </c>
      <c r="BK111" s="226">
        <f>ROUND(I111*H111,2)</f>
        <v>0</v>
      </c>
      <c r="BL111" s="19" t="s">
        <v>138</v>
      </c>
      <c r="BM111" s="225" t="s">
        <v>572</v>
      </c>
    </row>
    <row r="112" s="2" customFormat="1">
      <c r="A112" s="40"/>
      <c r="B112" s="41"/>
      <c r="C112" s="42"/>
      <c r="D112" s="227" t="s">
        <v>140</v>
      </c>
      <c r="E112" s="42"/>
      <c r="F112" s="228" t="s">
        <v>256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140</v>
      </c>
      <c r="AU112" s="19" t="s">
        <v>80</v>
      </c>
    </row>
    <row r="113" s="2" customFormat="1">
      <c r="A113" s="40"/>
      <c r="B113" s="41"/>
      <c r="C113" s="42"/>
      <c r="D113" s="232" t="s">
        <v>142</v>
      </c>
      <c r="E113" s="42"/>
      <c r="F113" s="233" t="s">
        <v>257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142</v>
      </c>
      <c r="AU113" s="19" t="s">
        <v>80</v>
      </c>
    </row>
    <row r="114" s="13" customFormat="1">
      <c r="A114" s="13"/>
      <c r="B114" s="234"/>
      <c r="C114" s="235"/>
      <c r="D114" s="227" t="s">
        <v>144</v>
      </c>
      <c r="E114" s="236" t="s">
        <v>19</v>
      </c>
      <c r="F114" s="237" t="s">
        <v>573</v>
      </c>
      <c r="G114" s="235"/>
      <c r="H114" s="238">
        <v>650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144</v>
      </c>
      <c r="AU114" s="244" t="s">
        <v>80</v>
      </c>
      <c r="AV114" s="13" t="s">
        <v>80</v>
      </c>
      <c r="AW114" s="13" t="s">
        <v>33</v>
      </c>
      <c r="AX114" s="13" t="s">
        <v>78</v>
      </c>
      <c r="AY114" s="244" t="s">
        <v>131</v>
      </c>
    </row>
    <row r="115" s="2" customFormat="1" ht="16.5" customHeight="1">
      <c r="A115" s="40"/>
      <c r="B115" s="41"/>
      <c r="C115" s="266" t="s">
        <v>180</v>
      </c>
      <c r="D115" s="266" t="s">
        <v>246</v>
      </c>
      <c r="E115" s="267" t="s">
        <v>574</v>
      </c>
      <c r="F115" s="268" t="s">
        <v>575</v>
      </c>
      <c r="G115" s="269" t="s">
        <v>226</v>
      </c>
      <c r="H115" s="270">
        <v>117</v>
      </c>
      <c r="I115" s="271"/>
      <c r="J115" s="272">
        <f>ROUND(I115*H115,2)</f>
        <v>0</v>
      </c>
      <c r="K115" s="268" t="s">
        <v>137</v>
      </c>
      <c r="L115" s="273"/>
      <c r="M115" s="274" t="s">
        <v>19</v>
      </c>
      <c r="N115" s="275" t="s">
        <v>42</v>
      </c>
      <c r="O115" s="86"/>
      <c r="P115" s="223">
        <f>O115*H115</f>
        <v>0</v>
      </c>
      <c r="Q115" s="223">
        <v>1</v>
      </c>
      <c r="R115" s="223">
        <f>Q115*H115</f>
        <v>117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195</v>
      </c>
      <c r="AT115" s="225" t="s">
        <v>246</v>
      </c>
      <c r="AU115" s="225" t="s">
        <v>80</v>
      </c>
      <c r="AY115" s="19" t="s">
        <v>131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78</v>
      </c>
      <c r="BK115" s="226">
        <f>ROUND(I115*H115,2)</f>
        <v>0</v>
      </c>
      <c r="BL115" s="19" t="s">
        <v>138</v>
      </c>
      <c r="BM115" s="225" t="s">
        <v>576</v>
      </c>
    </row>
    <row r="116" s="2" customFormat="1">
      <c r="A116" s="40"/>
      <c r="B116" s="41"/>
      <c r="C116" s="42"/>
      <c r="D116" s="227" t="s">
        <v>140</v>
      </c>
      <c r="E116" s="42"/>
      <c r="F116" s="228" t="s">
        <v>575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140</v>
      </c>
      <c r="AU116" s="19" t="s">
        <v>80</v>
      </c>
    </row>
    <row r="117" s="13" customFormat="1">
      <c r="A117" s="13"/>
      <c r="B117" s="234"/>
      <c r="C117" s="235"/>
      <c r="D117" s="227" t="s">
        <v>144</v>
      </c>
      <c r="E117" s="236" t="s">
        <v>19</v>
      </c>
      <c r="F117" s="237" t="s">
        <v>577</v>
      </c>
      <c r="G117" s="235"/>
      <c r="H117" s="238">
        <v>117</v>
      </c>
      <c r="I117" s="239"/>
      <c r="J117" s="235"/>
      <c r="K117" s="235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144</v>
      </c>
      <c r="AU117" s="244" t="s">
        <v>80</v>
      </c>
      <c r="AV117" s="13" t="s">
        <v>80</v>
      </c>
      <c r="AW117" s="13" t="s">
        <v>33</v>
      </c>
      <c r="AX117" s="13" t="s">
        <v>78</v>
      </c>
      <c r="AY117" s="244" t="s">
        <v>131</v>
      </c>
    </row>
    <row r="118" s="2" customFormat="1" ht="16.5" customHeight="1">
      <c r="A118" s="40"/>
      <c r="B118" s="41"/>
      <c r="C118" s="214" t="s">
        <v>195</v>
      </c>
      <c r="D118" s="214" t="s">
        <v>133</v>
      </c>
      <c r="E118" s="215" t="s">
        <v>578</v>
      </c>
      <c r="F118" s="216" t="s">
        <v>579</v>
      </c>
      <c r="G118" s="217" t="s">
        <v>136</v>
      </c>
      <c r="H118" s="218">
        <v>650</v>
      </c>
      <c r="I118" s="219"/>
      <c r="J118" s="220">
        <f>ROUND(I118*H118,2)</f>
        <v>0</v>
      </c>
      <c r="K118" s="216" t="s">
        <v>137</v>
      </c>
      <c r="L118" s="46"/>
      <c r="M118" s="221" t="s">
        <v>19</v>
      </c>
      <c r="N118" s="222" t="s">
        <v>42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138</v>
      </c>
      <c r="AT118" s="225" t="s">
        <v>133</v>
      </c>
      <c r="AU118" s="225" t="s">
        <v>80</v>
      </c>
      <c r="AY118" s="19" t="s">
        <v>131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78</v>
      </c>
      <c r="BK118" s="226">
        <f>ROUND(I118*H118,2)</f>
        <v>0</v>
      </c>
      <c r="BL118" s="19" t="s">
        <v>138</v>
      </c>
      <c r="BM118" s="225" t="s">
        <v>580</v>
      </c>
    </row>
    <row r="119" s="2" customFormat="1">
      <c r="A119" s="40"/>
      <c r="B119" s="41"/>
      <c r="C119" s="42"/>
      <c r="D119" s="227" t="s">
        <v>140</v>
      </c>
      <c r="E119" s="42"/>
      <c r="F119" s="228" t="s">
        <v>581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80</v>
      </c>
    </row>
    <row r="120" s="2" customFormat="1">
      <c r="A120" s="40"/>
      <c r="B120" s="41"/>
      <c r="C120" s="42"/>
      <c r="D120" s="232" t="s">
        <v>142</v>
      </c>
      <c r="E120" s="42"/>
      <c r="F120" s="233" t="s">
        <v>582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142</v>
      </c>
      <c r="AU120" s="19" t="s">
        <v>80</v>
      </c>
    </row>
    <row r="121" s="13" customFormat="1">
      <c r="A121" s="13"/>
      <c r="B121" s="234"/>
      <c r="C121" s="235"/>
      <c r="D121" s="227" t="s">
        <v>144</v>
      </c>
      <c r="E121" s="236" t="s">
        <v>19</v>
      </c>
      <c r="F121" s="237" t="s">
        <v>583</v>
      </c>
      <c r="G121" s="235"/>
      <c r="H121" s="238">
        <v>650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144</v>
      </c>
      <c r="AU121" s="244" t="s">
        <v>80</v>
      </c>
      <c r="AV121" s="13" t="s">
        <v>80</v>
      </c>
      <c r="AW121" s="13" t="s">
        <v>33</v>
      </c>
      <c r="AX121" s="13" t="s">
        <v>78</v>
      </c>
      <c r="AY121" s="244" t="s">
        <v>131</v>
      </c>
    </row>
    <row r="122" s="2" customFormat="1" ht="16.5" customHeight="1">
      <c r="A122" s="40"/>
      <c r="B122" s="41"/>
      <c r="C122" s="266" t="s">
        <v>202</v>
      </c>
      <c r="D122" s="266" t="s">
        <v>246</v>
      </c>
      <c r="E122" s="267" t="s">
        <v>584</v>
      </c>
      <c r="F122" s="268" t="s">
        <v>585</v>
      </c>
      <c r="G122" s="269" t="s">
        <v>586</v>
      </c>
      <c r="H122" s="270">
        <v>26</v>
      </c>
      <c r="I122" s="271"/>
      <c r="J122" s="272">
        <f>ROUND(I122*H122,2)</f>
        <v>0</v>
      </c>
      <c r="K122" s="268" t="s">
        <v>137</v>
      </c>
      <c r="L122" s="273"/>
      <c r="M122" s="274" t="s">
        <v>19</v>
      </c>
      <c r="N122" s="275" t="s">
        <v>42</v>
      </c>
      <c r="O122" s="86"/>
      <c r="P122" s="223">
        <f>O122*H122</f>
        <v>0</v>
      </c>
      <c r="Q122" s="223">
        <v>0.001</v>
      </c>
      <c r="R122" s="223">
        <f>Q122*H122</f>
        <v>0.026000000000000002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195</v>
      </c>
      <c r="AT122" s="225" t="s">
        <v>246</v>
      </c>
      <c r="AU122" s="225" t="s">
        <v>80</v>
      </c>
      <c r="AY122" s="19" t="s">
        <v>131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78</v>
      </c>
      <c r="BK122" s="226">
        <f>ROUND(I122*H122,2)</f>
        <v>0</v>
      </c>
      <c r="BL122" s="19" t="s">
        <v>138</v>
      </c>
      <c r="BM122" s="225" t="s">
        <v>587</v>
      </c>
    </row>
    <row r="123" s="2" customFormat="1">
      <c r="A123" s="40"/>
      <c r="B123" s="41"/>
      <c r="C123" s="42"/>
      <c r="D123" s="227" t="s">
        <v>140</v>
      </c>
      <c r="E123" s="42"/>
      <c r="F123" s="228" t="s">
        <v>585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140</v>
      </c>
      <c r="AU123" s="19" t="s">
        <v>80</v>
      </c>
    </row>
    <row r="124" s="13" customFormat="1">
      <c r="A124" s="13"/>
      <c r="B124" s="234"/>
      <c r="C124" s="235"/>
      <c r="D124" s="227" t="s">
        <v>144</v>
      </c>
      <c r="E124" s="236" t="s">
        <v>19</v>
      </c>
      <c r="F124" s="237" t="s">
        <v>588</v>
      </c>
      <c r="G124" s="235"/>
      <c r="H124" s="238">
        <v>26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144</v>
      </c>
      <c r="AU124" s="244" t="s">
        <v>80</v>
      </c>
      <c r="AV124" s="13" t="s">
        <v>80</v>
      </c>
      <c r="AW124" s="13" t="s">
        <v>33</v>
      </c>
      <c r="AX124" s="13" t="s">
        <v>78</v>
      </c>
      <c r="AY124" s="244" t="s">
        <v>131</v>
      </c>
    </row>
    <row r="125" s="12" customFormat="1" ht="22.8" customHeight="1">
      <c r="A125" s="12"/>
      <c r="B125" s="198"/>
      <c r="C125" s="199"/>
      <c r="D125" s="200" t="s">
        <v>70</v>
      </c>
      <c r="E125" s="212" t="s">
        <v>537</v>
      </c>
      <c r="F125" s="212" t="s">
        <v>538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SUM(P126:P128)</f>
        <v>0</v>
      </c>
      <c r="Q125" s="206"/>
      <c r="R125" s="207">
        <f>SUM(R126:R128)</f>
        <v>0</v>
      </c>
      <c r="S125" s="206"/>
      <c r="T125" s="208">
        <f>SUM(T126:T128)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78</v>
      </c>
      <c r="AT125" s="210" t="s">
        <v>70</v>
      </c>
      <c r="AU125" s="210" t="s">
        <v>78</v>
      </c>
      <c r="AY125" s="209" t="s">
        <v>131</v>
      </c>
      <c r="BK125" s="211">
        <f>SUM(BK126:BK128)</f>
        <v>0</v>
      </c>
    </row>
    <row r="126" s="2" customFormat="1" ht="21.75" customHeight="1">
      <c r="A126" s="40"/>
      <c r="B126" s="41"/>
      <c r="C126" s="214" t="s">
        <v>209</v>
      </c>
      <c r="D126" s="214" t="s">
        <v>133</v>
      </c>
      <c r="E126" s="215" t="s">
        <v>540</v>
      </c>
      <c r="F126" s="216" t="s">
        <v>541</v>
      </c>
      <c r="G126" s="217" t="s">
        <v>226</v>
      </c>
      <c r="H126" s="218">
        <v>117.026</v>
      </c>
      <c r="I126" s="219"/>
      <c r="J126" s="220">
        <f>ROUND(I126*H126,2)</f>
        <v>0</v>
      </c>
      <c r="K126" s="216" t="s">
        <v>137</v>
      </c>
      <c r="L126" s="46"/>
      <c r="M126" s="221" t="s">
        <v>19</v>
      </c>
      <c r="N126" s="222" t="s">
        <v>42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138</v>
      </c>
      <c r="AT126" s="225" t="s">
        <v>133</v>
      </c>
      <c r="AU126" s="225" t="s">
        <v>80</v>
      </c>
      <c r="AY126" s="19" t="s">
        <v>131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78</v>
      </c>
      <c r="BK126" s="226">
        <f>ROUND(I126*H126,2)</f>
        <v>0</v>
      </c>
      <c r="BL126" s="19" t="s">
        <v>138</v>
      </c>
      <c r="BM126" s="225" t="s">
        <v>589</v>
      </c>
    </row>
    <row r="127" s="2" customFormat="1">
      <c r="A127" s="40"/>
      <c r="B127" s="41"/>
      <c r="C127" s="42"/>
      <c r="D127" s="227" t="s">
        <v>140</v>
      </c>
      <c r="E127" s="42"/>
      <c r="F127" s="228" t="s">
        <v>543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140</v>
      </c>
      <c r="AU127" s="19" t="s">
        <v>80</v>
      </c>
    </row>
    <row r="128" s="2" customFormat="1">
      <c r="A128" s="40"/>
      <c r="B128" s="41"/>
      <c r="C128" s="42"/>
      <c r="D128" s="232" t="s">
        <v>142</v>
      </c>
      <c r="E128" s="42"/>
      <c r="F128" s="233" t="s">
        <v>544</v>
      </c>
      <c r="G128" s="42"/>
      <c r="H128" s="42"/>
      <c r="I128" s="229"/>
      <c r="J128" s="42"/>
      <c r="K128" s="42"/>
      <c r="L128" s="46"/>
      <c r="M128" s="277"/>
      <c r="N128" s="278"/>
      <c r="O128" s="279"/>
      <c r="P128" s="279"/>
      <c r="Q128" s="279"/>
      <c r="R128" s="279"/>
      <c r="S128" s="279"/>
      <c r="T128" s="28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142</v>
      </c>
      <c r="AU128" s="19" t="s">
        <v>80</v>
      </c>
    </row>
    <row r="129" s="2" customFormat="1" ht="6.96" customHeight="1">
      <c r="A129" s="40"/>
      <c r="B129" s="61"/>
      <c r="C129" s="62"/>
      <c r="D129" s="62"/>
      <c r="E129" s="62"/>
      <c r="F129" s="62"/>
      <c r="G129" s="62"/>
      <c r="H129" s="62"/>
      <c r="I129" s="62"/>
      <c r="J129" s="62"/>
      <c r="K129" s="62"/>
      <c r="L129" s="46"/>
      <c r="M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</sheetData>
  <sheetProtection sheet="1" autoFilter="0" formatColumns="0" formatRows="0" objects="1" scenarios="1" spinCount="100000" saltValue="Jm0Q9AqhencU7EBpSwUdio5vX0yiOmM/WMMH4AGd5bl6+VWEESOCLGmH1x0zS7RP6IDBLeDAqE8nKVi+FVTFUA==" hashValue="/525bdt0zGE2ZxG3kb/jKbzKrSKDUB5NVr7J0wrUadIH1IHudHZ9BswgXYDPgksOPcJFFA94Kq17DzX/KN3bPw==" algorithmName="SHA-512" password="CC35"/>
  <autoFilter ref="C87:K12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4_01/122251101"/>
    <hyperlink ref="F97" r:id="rId2" display="https://podminky.urs.cz/item/CS_URS_2024_01/162751117"/>
    <hyperlink ref="F101" r:id="rId3" display="https://podminky.urs.cz/item/CS_URS_2024_01/162751119"/>
    <hyperlink ref="F105" r:id="rId4" display="https://podminky.urs.cz/item/CS_URS_2024_01/171201231"/>
    <hyperlink ref="F109" r:id="rId5" display="https://podminky.urs.cz/item/CS_URS_2024_01/171251201"/>
    <hyperlink ref="F113" r:id="rId6" display="https://podminky.urs.cz/item/CS_URS_2024_01/181351113"/>
    <hyperlink ref="F120" r:id="rId7" display="https://podminky.urs.cz/item/CS_URS_2024_01/181411131"/>
    <hyperlink ref="F128" r:id="rId8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101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Projektová dokumentace na SO 01 Cyklostezka HC1</v>
      </c>
      <c r="F7" s="144"/>
      <c r="G7" s="144"/>
      <c r="H7" s="144"/>
      <c r="L7" s="22"/>
    </row>
    <row r="8" s="1" customFormat="1" ht="12" customHeight="1">
      <c r="B8" s="22"/>
      <c r="D8" s="144" t="s">
        <v>102</v>
      </c>
      <c r="L8" s="22"/>
    </row>
    <row r="9" s="2" customFormat="1" ht="16.5" customHeight="1">
      <c r="A9" s="40"/>
      <c r="B9" s="46"/>
      <c r="C9" s="40"/>
      <c r="D9" s="40"/>
      <c r="E9" s="145" t="s">
        <v>590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591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15. 5. 2024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ROUND((SUM(BE87:BE97)),  2)</f>
        <v>0</v>
      </c>
      <c r="G35" s="40"/>
      <c r="H35" s="40"/>
      <c r="I35" s="159">
        <v>0.20999999999999999</v>
      </c>
      <c r="J35" s="158">
        <f>ROUND(((SUM(BE87:BE97))*I35),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ROUND((SUM(BF87:BF97)),  2)</f>
        <v>0</v>
      </c>
      <c r="G36" s="40"/>
      <c r="H36" s="40"/>
      <c r="I36" s="159">
        <v>0.12</v>
      </c>
      <c r="J36" s="158">
        <f>ROUND(((SUM(BF87:BF97))*I36),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ROUND((SUM(BG87:BG97)),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ROUND((SUM(BH87:BH97)),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ROUND((SUM(BI87:BI97)),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Projektová dokumentace na SO 01 Cyklostezka HC1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102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590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VRN.1 - Vedlejší rozpočtové náklady - uznatelné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15. 5. 2024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městys Velké Němčice</v>
      </c>
      <c r="G58" s="42"/>
      <c r="H58" s="42"/>
      <c r="I58" s="34" t="s">
        <v>31</v>
      </c>
      <c r="J58" s="38" t="str">
        <f>E23</f>
        <v>ViaDesigne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106</v>
      </c>
      <c r="D61" s="173"/>
      <c r="E61" s="173"/>
      <c r="F61" s="173"/>
      <c r="G61" s="173"/>
      <c r="H61" s="173"/>
      <c r="I61" s="173"/>
      <c r="J61" s="174" t="s">
        <v>107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108</v>
      </c>
    </row>
    <row r="64" s="9" customFormat="1" ht="24.96" customHeight="1">
      <c r="A64" s="9"/>
      <c r="B64" s="176"/>
      <c r="C64" s="177"/>
      <c r="D64" s="178" t="s">
        <v>592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593</v>
      </c>
      <c r="E65" s="179"/>
      <c r="F65" s="179"/>
      <c r="G65" s="179"/>
      <c r="H65" s="179"/>
      <c r="I65" s="179"/>
      <c r="J65" s="180">
        <f>J91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116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Projektová dokumentace na SO 01 Cyklostezka HC1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102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1" t="s">
        <v>590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104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VRN.1 - Vedlejší rozpočtové náklady - uznatelné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 xml:space="preserve"> </v>
      </c>
      <c r="G81" s="42"/>
      <c r="H81" s="42"/>
      <c r="I81" s="34" t="s">
        <v>23</v>
      </c>
      <c r="J81" s="74" t="str">
        <f>IF(J14="","",J14)</f>
        <v>15. 5. 2024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městys Velké Němčice</v>
      </c>
      <c r="G83" s="42"/>
      <c r="H83" s="42"/>
      <c r="I83" s="34" t="s">
        <v>31</v>
      </c>
      <c r="J83" s="38" t="str">
        <f>E23</f>
        <v>ViaDesigne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IF(E20="","",E20)</f>
        <v>Vyplň údaj</v>
      </c>
      <c r="G84" s="42"/>
      <c r="H84" s="42"/>
      <c r="I84" s="34" t="s">
        <v>34</v>
      </c>
      <c r="J84" s="38" t="str">
        <f>E26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117</v>
      </c>
      <c r="D86" s="190" t="s">
        <v>56</v>
      </c>
      <c r="E86" s="190" t="s">
        <v>52</v>
      </c>
      <c r="F86" s="190" t="s">
        <v>53</v>
      </c>
      <c r="G86" s="190" t="s">
        <v>118</v>
      </c>
      <c r="H86" s="190" t="s">
        <v>119</v>
      </c>
      <c r="I86" s="190" t="s">
        <v>120</v>
      </c>
      <c r="J86" s="190" t="s">
        <v>107</v>
      </c>
      <c r="K86" s="191" t="s">
        <v>121</v>
      </c>
      <c r="L86" s="192"/>
      <c r="M86" s="94" t="s">
        <v>19</v>
      </c>
      <c r="N86" s="95" t="s">
        <v>41</v>
      </c>
      <c r="O86" s="95" t="s">
        <v>122</v>
      </c>
      <c r="P86" s="95" t="s">
        <v>123</v>
      </c>
      <c r="Q86" s="95" t="s">
        <v>124</v>
      </c>
      <c r="R86" s="95" t="s">
        <v>125</v>
      </c>
      <c r="S86" s="95" t="s">
        <v>126</v>
      </c>
      <c r="T86" s="96" t="s">
        <v>127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128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P88+P91</f>
        <v>0</v>
      </c>
      <c r="Q87" s="98"/>
      <c r="R87" s="195">
        <f>R88+R91</f>
        <v>0</v>
      </c>
      <c r="S87" s="98"/>
      <c r="T87" s="196">
        <f>T88+T91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70</v>
      </c>
      <c r="AU87" s="19" t="s">
        <v>108</v>
      </c>
      <c r="BK87" s="197">
        <f>BK88+BK91</f>
        <v>0</v>
      </c>
    </row>
    <row r="88" s="12" customFormat="1" ht="25.92" customHeight="1">
      <c r="A88" s="12"/>
      <c r="B88" s="198"/>
      <c r="C88" s="199"/>
      <c r="D88" s="200" t="s">
        <v>70</v>
      </c>
      <c r="E88" s="201" t="s">
        <v>594</v>
      </c>
      <c r="F88" s="201" t="s">
        <v>595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SUM(P89:P90)</f>
        <v>0</v>
      </c>
      <c r="Q88" s="206"/>
      <c r="R88" s="207">
        <f>SUM(R89:R90)</f>
        <v>0</v>
      </c>
      <c r="S88" s="206"/>
      <c r="T88" s="208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166</v>
      </c>
      <c r="AT88" s="210" t="s">
        <v>70</v>
      </c>
      <c r="AU88" s="210" t="s">
        <v>71</v>
      </c>
      <c r="AY88" s="209" t="s">
        <v>131</v>
      </c>
      <c r="BK88" s="211">
        <f>SUM(BK89:BK90)</f>
        <v>0</v>
      </c>
    </row>
    <row r="89" s="2" customFormat="1" ht="16.5" customHeight="1">
      <c r="A89" s="40"/>
      <c r="B89" s="41"/>
      <c r="C89" s="214" t="s">
        <v>78</v>
      </c>
      <c r="D89" s="214" t="s">
        <v>133</v>
      </c>
      <c r="E89" s="215" t="s">
        <v>596</v>
      </c>
      <c r="F89" s="216" t="s">
        <v>597</v>
      </c>
      <c r="G89" s="217" t="s">
        <v>553</v>
      </c>
      <c r="H89" s="218">
        <v>1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42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598</v>
      </c>
      <c r="AT89" s="225" t="s">
        <v>133</v>
      </c>
      <c r="AU89" s="225" t="s">
        <v>78</v>
      </c>
      <c r="AY89" s="19" t="s">
        <v>131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78</v>
      </c>
      <c r="BK89" s="226">
        <f>ROUND(I89*H89,2)</f>
        <v>0</v>
      </c>
      <c r="BL89" s="19" t="s">
        <v>598</v>
      </c>
      <c r="BM89" s="225" t="s">
        <v>599</v>
      </c>
    </row>
    <row r="90" s="2" customFormat="1">
      <c r="A90" s="40"/>
      <c r="B90" s="41"/>
      <c r="C90" s="42"/>
      <c r="D90" s="227" t="s">
        <v>140</v>
      </c>
      <c r="E90" s="42"/>
      <c r="F90" s="228" t="s">
        <v>597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78</v>
      </c>
    </row>
    <row r="91" s="12" customFormat="1" ht="25.92" customHeight="1">
      <c r="A91" s="12"/>
      <c r="B91" s="198"/>
      <c r="C91" s="199"/>
      <c r="D91" s="200" t="s">
        <v>70</v>
      </c>
      <c r="E91" s="201" t="s">
        <v>600</v>
      </c>
      <c r="F91" s="201" t="s">
        <v>601</v>
      </c>
      <c r="G91" s="199"/>
      <c r="H91" s="199"/>
      <c r="I91" s="202"/>
      <c r="J91" s="203">
        <f>BK91</f>
        <v>0</v>
      </c>
      <c r="K91" s="199"/>
      <c r="L91" s="204"/>
      <c r="M91" s="205"/>
      <c r="N91" s="206"/>
      <c r="O91" s="206"/>
      <c r="P91" s="207">
        <f>SUM(P92:P97)</f>
        <v>0</v>
      </c>
      <c r="Q91" s="206"/>
      <c r="R91" s="207">
        <f>SUM(R92:R97)</f>
        <v>0</v>
      </c>
      <c r="S91" s="206"/>
      <c r="T91" s="208">
        <f>SUM(T92:T97)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166</v>
      </c>
      <c r="AT91" s="210" t="s">
        <v>70</v>
      </c>
      <c r="AU91" s="210" t="s">
        <v>71</v>
      </c>
      <c r="AY91" s="209" t="s">
        <v>131</v>
      </c>
      <c r="BK91" s="211">
        <f>SUM(BK92:BK97)</f>
        <v>0</v>
      </c>
    </row>
    <row r="92" s="2" customFormat="1" ht="16.5" customHeight="1">
      <c r="A92" s="40"/>
      <c r="B92" s="41"/>
      <c r="C92" s="214" t="s">
        <v>80</v>
      </c>
      <c r="D92" s="214" t="s">
        <v>133</v>
      </c>
      <c r="E92" s="215" t="s">
        <v>602</v>
      </c>
      <c r="F92" s="216" t="s">
        <v>603</v>
      </c>
      <c r="G92" s="217" t="s">
        <v>553</v>
      </c>
      <c r="H92" s="218">
        <v>1</v>
      </c>
      <c r="I92" s="219"/>
      <c r="J92" s="220">
        <f>ROUND(I92*H92,2)</f>
        <v>0</v>
      </c>
      <c r="K92" s="216" t="s">
        <v>19</v>
      </c>
      <c r="L92" s="46"/>
      <c r="M92" s="221" t="s">
        <v>19</v>
      </c>
      <c r="N92" s="222" t="s">
        <v>42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598</v>
      </c>
      <c r="AT92" s="225" t="s">
        <v>133</v>
      </c>
      <c r="AU92" s="225" t="s">
        <v>78</v>
      </c>
      <c r="AY92" s="19" t="s">
        <v>131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78</v>
      </c>
      <c r="BK92" s="226">
        <f>ROUND(I92*H92,2)</f>
        <v>0</v>
      </c>
      <c r="BL92" s="19" t="s">
        <v>598</v>
      </c>
      <c r="BM92" s="225" t="s">
        <v>604</v>
      </c>
    </row>
    <row r="93" s="2" customFormat="1">
      <c r="A93" s="40"/>
      <c r="B93" s="41"/>
      <c r="C93" s="42"/>
      <c r="D93" s="227" t="s">
        <v>140</v>
      </c>
      <c r="E93" s="42"/>
      <c r="F93" s="228" t="s">
        <v>603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140</v>
      </c>
      <c r="AU93" s="19" t="s">
        <v>78</v>
      </c>
    </row>
    <row r="94" s="2" customFormat="1" ht="16.5" customHeight="1">
      <c r="A94" s="40"/>
      <c r="B94" s="41"/>
      <c r="C94" s="214" t="s">
        <v>152</v>
      </c>
      <c r="D94" s="214" t="s">
        <v>133</v>
      </c>
      <c r="E94" s="215" t="s">
        <v>605</v>
      </c>
      <c r="F94" s="216" t="s">
        <v>606</v>
      </c>
      <c r="G94" s="217" t="s">
        <v>553</v>
      </c>
      <c r="H94" s="218">
        <v>1</v>
      </c>
      <c r="I94" s="219"/>
      <c r="J94" s="220">
        <f>ROUND(I94*H94,2)</f>
        <v>0</v>
      </c>
      <c r="K94" s="216" t="s">
        <v>19</v>
      </c>
      <c r="L94" s="46"/>
      <c r="M94" s="221" t="s">
        <v>19</v>
      </c>
      <c r="N94" s="222" t="s">
        <v>42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598</v>
      </c>
      <c r="AT94" s="225" t="s">
        <v>133</v>
      </c>
      <c r="AU94" s="225" t="s">
        <v>78</v>
      </c>
      <c r="AY94" s="19" t="s">
        <v>131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78</v>
      </c>
      <c r="BK94" s="226">
        <f>ROUND(I94*H94,2)</f>
        <v>0</v>
      </c>
      <c r="BL94" s="19" t="s">
        <v>598</v>
      </c>
      <c r="BM94" s="225" t="s">
        <v>607</v>
      </c>
    </row>
    <row r="95" s="2" customFormat="1">
      <c r="A95" s="40"/>
      <c r="B95" s="41"/>
      <c r="C95" s="42"/>
      <c r="D95" s="227" t="s">
        <v>140</v>
      </c>
      <c r="E95" s="42"/>
      <c r="F95" s="228" t="s">
        <v>606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78</v>
      </c>
    </row>
    <row r="96" s="2" customFormat="1" ht="16.5" customHeight="1">
      <c r="A96" s="40"/>
      <c r="B96" s="41"/>
      <c r="C96" s="214" t="s">
        <v>138</v>
      </c>
      <c r="D96" s="214" t="s">
        <v>133</v>
      </c>
      <c r="E96" s="215" t="s">
        <v>608</v>
      </c>
      <c r="F96" s="216" t="s">
        <v>609</v>
      </c>
      <c r="G96" s="217" t="s">
        <v>553</v>
      </c>
      <c r="H96" s="218">
        <v>1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42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598</v>
      </c>
      <c r="AT96" s="225" t="s">
        <v>133</v>
      </c>
      <c r="AU96" s="225" t="s">
        <v>78</v>
      </c>
      <c r="AY96" s="19" t="s">
        <v>131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78</v>
      </c>
      <c r="BK96" s="226">
        <f>ROUND(I96*H96,2)</f>
        <v>0</v>
      </c>
      <c r="BL96" s="19" t="s">
        <v>598</v>
      </c>
      <c r="BM96" s="225" t="s">
        <v>610</v>
      </c>
    </row>
    <row r="97" s="2" customFormat="1">
      <c r="A97" s="40"/>
      <c r="B97" s="41"/>
      <c r="C97" s="42"/>
      <c r="D97" s="227" t="s">
        <v>140</v>
      </c>
      <c r="E97" s="42"/>
      <c r="F97" s="228" t="s">
        <v>609</v>
      </c>
      <c r="G97" s="42"/>
      <c r="H97" s="42"/>
      <c r="I97" s="229"/>
      <c r="J97" s="42"/>
      <c r="K97" s="42"/>
      <c r="L97" s="46"/>
      <c r="M97" s="277"/>
      <c r="N97" s="278"/>
      <c r="O97" s="279"/>
      <c r="P97" s="279"/>
      <c r="Q97" s="279"/>
      <c r="R97" s="279"/>
      <c r="S97" s="279"/>
      <c r="T97" s="28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140</v>
      </c>
      <c r="AU97" s="19" t="s">
        <v>78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owy/TlvQuroVPo9LUJuKwfpgXfanNTlj+P148lGC7H5cUwE4otoeKqG48uRWGZucV1IHoc17Kn0+uXbH9zgVGA==" hashValue="t11R/8XUCZDwqjUiUkdMdlU2ytF/CwPk8CXZTiue93ZFnQowW+4RliOtiZWx0i/3GxmdQWQlx+ZAz9I7zEiU2A==" algorithmName="SHA-512" password="CC35"/>
  <autoFilter ref="C86:K9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101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Projektová dokumentace na SO 01 Cyklostezka HC1</v>
      </c>
      <c r="F7" s="144"/>
      <c r="G7" s="144"/>
      <c r="H7" s="144"/>
      <c r="L7" s="22"/>
    </row>
    <row r="8" s="1" customFormat="1" ht="12" customHeight="1">
      <c r="B8" s="22"/>
      <c r="D8" s="144" t="s">
        <v>102</v>
      </c>
      <c r="L8" s="22"/>
    </row>
    <row r="9" s="2" customFormat="1" ht="16.5" customHeight="1">
      <c r="A9" s="40"/>
      <c r="B9" s="46"/>
      <c r="C9" s="40"/>
      <c r="D9" s="40"/>
      <c r="E9" s="145" t="s">
        <v>590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104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611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15. 5. 2024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35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37</v>
      </c>
      <c r="E32" s="40"/>
      <c r="F32" s="40"/>
      <c r="G32" s="40"/>
      <c r="H32" s="40"/>
      <c r="I32" s="40"/>
      <c r="J32" s="155">
        <f>ROUND(J87,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39</v>
      </c>
      <c r="G34" s="40"/>
      <c r="H34" s="40"/>
      <c r="I34" s="156" t="s">
        <v>38</v>
      </c>
      <c r="J34" s="156" t="s">
        <v>40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41</v>
      </c>
      <c r="E35" s="144" t="s">
        <v>42</v>
      </c>
      <c r="F35" s="158">
        <f>ROUND((SUM(BE87:BE97)),  2)</f>
        <v>0</v>
      </c>
      <c r="G35" s="40"/>
      <c r="H35" s="40"/>
      <c r="I35" s="159">
        <v>0.20999999999999999</v>
      </c>
      <c r="J35" s="158">
        <f>ROUND(((SUM(BE87:BE97))*I35),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43</v>
      </c>
      <c r="F36" s="158">
        <f>ROUND((SUM(BF87:BF97)),  2)</f>
        <v>0</v>
      </c>
      <c r="G36" s="40"/>
      <c r="H36" s="40"/>
      <c r="I36" s="159">
        <v>0.12</v>
      </c>
      <c r="J36" s="158">
        <f>ROUND(((SUM(BF87:BF97))*I36),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44</v>
      </c>
      <c r="F37" s="158">
        <f>ROUND((SUM(BG87:BG97)),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45</v>
      </c>
      <c r="F38" s="158">
        <f>ROUND((SUM(BH87:BH97)),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46</v>
      </c>
      <c r="F39" s="158">
        <f>ROUND((SUM(BI87:BI97)),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47</v>
      </c>
      <c r="E41" s="162"/>
      <c r="F41" s="162"/>
      <c r="G41" s="163" t="s">
        <v>48</v>
      </c>
      <c r="H41" s="164" t="s">
        <v>49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105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Projektová dokumentace na SO 01 Cyklostezka HC1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102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590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104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VRN.2 - Vedlejší rozpočtové náklady - neuznatelné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15. 5. 2024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městys Velké Němčice</v>
      </c>
      <c r="G58" s="42"/>
      <c r="H58" s="42"/>
      <c r="I58" s="34" t="s">
        <v>31</v>
      </c>
      <c r="J58" s="38" t="str">
        <f>E23</f>
        <v>ViaDesigne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106</v>
      </c>
      <c r="D61" s="173"/>
      <c r="E61" s="173"/>
      <c r="F61" s="173"/>
      <c r="G61" s="173"/>
      <c r="H61" s="173"/>
      <c r="I61" s="173"/>
      <c r="J61" s="174" t="s">
        <v>107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69</v>
      </c>
      <c r="D63" s="42"/>
      <c r="E63" s="42"/>
      <c r="F63" s="42"/>
      <c r="G63" s="42"/>
      <c r="H63" s="42"/>
      <c r="I63" s="42"/>
      <c r="J63" s="104">
        <f>J87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108</v>
      </c>
    </row>
    <row r="64" s="9" customFormat="1" ht="24.96" customHeight="1">
      <c r="A64" s="9"/>
      <c r="B64" s="176"/>
      <c r="C64" s="177"/>
      <c r="D64" s="178" t="s">
        <v>592</v>
      </c>
      <c r="E64" s="179"/>
      <c r="F64" s="179"/>
      <c r="G64" s="179"/>
      <c r="H64" s="179"/>
      <c r="I64" s="179"/>
      <c r="J64" s="180">
        <f>J88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6"/>
      <c r="C65" s="177"/>
      <c r="D65" s="178" t="s">
        <v>612</v>
      </c>
      <c r="E65" s="179"/>
      <c r="F65" s="179"/>
      <c r="G65" s="179"/>
      <c r="H65" s="179"/>
      <c r="I65" s="179"/>
      <c r="J65" s="180">
        <f>J95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116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Projektová dokumentace na SO 01 Cyklostezka HC1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3"/>
      <c r="C76" s="34" t="s">
        <v>102</v>
      </c>
      <c r="D76" s="24"/>
      <c r="E76" s="24"/>
      <c r="F76" s="24"/>
      <c r="G76" s="24"/>
      <c r="H76" s="24"/>
      <c r="I76" s="24"/>
      <c r="J76" s="24"/>
      <c r="K76" s="24"/>
      <c r="L76" s="22"/>
    </row>
    <row r="77" s="2" customFormat="1" ht="16.5" customHeight="1">
      <c r="A77" s="40"/>
      <c r="B77" s="41"/>
      <c r="C77" s="42"/>
      <c r="D77" s="42"/>
      <c r="E77" s="171" t="s">
        <v>590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104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E11</f>
        <v>VRN.2 - Vedlejší rozpočtové náklady - neuznatelné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F14</f>
        <v xml:space="preserve"> </v>
      </c>
      <c r="G81" s="42"/>
      <c r="H81" s="42"/>
      <c r="I81" s="34" t="s">
        <v>23</v>
      </c>
      <c r="J81" s="74" t="str">
        <f>IF(J14="","",J14)</f>
        <v>15. 5. 2024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E17</f>
        <v>městys Velké Němčice</v>
      </c>
      <c r="G83" s="42"/>
      <c r="H83" s="42"/>
      <c r="I83" s="34" t="s">
        <v>31</v>
      </c>
      <c r="J83" s="38" t="str">
        <f>E23</f>
        <v>ViaDesigne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IF(E20="","",E20)</f>
        <v>Vyplň údaj</v>
      </c>
      <c r="G84" s="42"/>
      <c r="H84" s="42"/>
      <c r="I84" s="34" t="s">
        <v>34</v>
      </c>
      <c r="J84" s="38" t="str">
        <f>E26</f>
        <v xml:space="preserve"> 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87"/>
      <c r="B86" s="188"/>
      <c r="C86" s="189" t="s">
        <v>117</v>
      </c>
      <c r="D86" s="190" t="s">
        <v>56</v>
      </c>
      <c r="E86" s="190" t="s">
        <v>52</v>
      </c>
      <c r="F86" s="190" t="s">
        <v>53</v>
      </c>
      <c r="G86" s="190" t="s">
        <v>118</v>
      </c>
      <c r="H86" s="190" t="s">
        <v>119</v>
      </c>
      <c r="I86" s="190" t="s">
        <v>120</v>
      </c>
      <c r="J86" s="190" t="s">
        <v>107</v>
      </c>
      <c r="K86" s="191" t="s">
        <v>121</v>
      </c>
      <c r="L86" s="192"/>
      <c r="M86" s="94" t="s">
        <v>19</v>
      </c>
      <c r="N86" s="95" t="s">
        <v>41</v>
      </c>
      <c r="O86" s="95" t="s">
        <v>122</v>
      </c>
      <c r="P86" s="95" t="s">
        <v>123</v>
      </c>
      <c r="Q86" s="95" t="s">
        <v>124</v>
      </c>
      <c r="R86" s="95" t="s">
        <v>125</v>
      </c>
      <c r="S86" s="95" t="s">
        <v>126</v>
      </c>
      <c r="T86" s="96" t="s">
        <v>127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40"/>
      <c r="B87" s="41"/>
      <c r="C87" s="101" t="s">
        <v>128</v>
      </c>
      <c r="D87" s="42"/>
      <c r="E87" s="42"/>
      <c r="F87" s="42"/>
      <c r="G87" s="42"/>
      <c r="H87" s="42"/>
      <c r="I87" s="42"/>
      <c r="J87" s="193">
        <f>BK87</f>
        <v>0</v>
      </c>
      <c r="K87" s="42"/>
      <c r="L87" s="46"/>
      <c r="M87" s="97"/>
      <c r="N87" s="194"/>
      <c r="O87" s="98"/>
      <c r="P87" s="195">
        <f>P88+P95</f>
        <v>0</v>
      </c>
      <c r="Q87" s="98"/>
      <c r="R87" s="195">
        <f>R88+R95</f>
        <v>0</v>
      </c>
      <c r="S87" s="98"/>
      <c r="T87" s="196">
        <f>T88+T95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70</v>
      </c>
      <c r="AU87" s="19" t="s">
        <v>108</v>
      </c>
      <c r="BK87" s="197">
        <f>BK88+BK95</f>
        <v>0</v>
      </c>
    </row>
    <row r="88" s="12" customFormat="1" ht="25.92" customHeight="1">
      <c r="A88" s="12"/>
      <c r="B88" s="198"/>
      <c r="C88" s="199"/>
      <c r="D88" s="200" t="s">
        <v>70</v>
      </c>
      <c r="E88" s="201" t="s">
        <v>594</v>
      </c>
      <c r="F88" s="201" t="s">
        <v>595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SUM(P89:P94)</f>
        <v>0</v>
      </c>
      <c r="Q88" s="206"/>
      <c r="R88" s="207">
        <f>SUM(R89:R94)</f>
        <v>0</v>
      </c>
      <c r="S88" s="206"/>
      <c r="T88" s="208">
        <f>SUM(T89:T94)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166</v>
      </c>
      <c r="AT88" s="210" t="s">
        <v>70</v>
      </c>
      <c r="AU88" s="210" t="s">
        <v>71</v>
      </c>
      <c r="AY88" s="209" t="s">
        <v>131</v>
      </c>
      <c r="BK88" s="211">
        <f>SUM(BK89:BK94)</f>
        <v>0</v>
      </c>
    </row>
    <row r="89" s="2" customFormat="1" ht="16.5" customHeight="1">
      <c r="A89" s="40"/>
      <c r="B89" s="41"/>
      <c r="C89" s="214" t="s">
        <v>78</v>
      </c>
      <c r="D89" s="214" t="s">
        <v>133</v>
      </c>
      <c r="E89" s="215" t="s">
        <v>613</v>
      </c>
      <c r="F89" s="216" t="s">
        <v>614</v>
      </c>
      <c r="G89" s="217" t="s">
        <v>553</v>
      </c>
      <c r="H89" s="218">
        <v>1</v>
      </c>
      <c r="I89" s="219"/>
      <c r="J89" s="220">
        <f>ROUND(I89*H89,2)</f>
        <v>0</v>
      </c>
      <c r="K89" s="216" t="s">
        <v>19</v>
      </c>
      <c r="L89" s="46"/>
      <c r="M89" s="221" t="s">
        <v>19</v>
      </c>
      <c r="N89" s="222" t="s">
        <v>42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598</v>
      </c>
      <c r="AT89" s="225" t="s">
        <v>133</v>
      </c>
      <c r="AU89" s="225" t="s">
        <v>78</v>
      </c>
      <c r="AY89" s="19" t="s">
        <v>131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78</v>
      </c>
      <c r="BK89" s="226">
        <f>ROUND(I89*H89,2)</f>
        <v>0</v>
      </c>
      <c r="BL89" s="19" t="s">
        <v>598</v>
      </c>
      <c r="BM89" s="225" t="s">
        <v>615</v>
      </c>
    </row>
    <row r="90" s="2" customFormat="1">
      <c r="A90" s="40"/>
      <c r="B90" s="41"/>
      <c r="C90" s="42"/>
      <c r="D90" s="227" t="s">
        <v>140</v>
      </c>
      <c r="E90" s="42"/>
      <c r="F90" s="228" t="s">
        <v>614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78</v>
      </c>
    </row>
    <row r="91" s="2" customFormat="1" ht="16.5" customHeight="1">
      <c r="A91" s="40"/>
      <c r="B91" s="41"/>
      <c r="C91" s="214" t="s">
        <v>80</v>
      </c>
      <c r="D91" s="214" t="s">
        <v>133</v>
      </c>
      <c r="E91" s="215" t="s">
        <v>616</v>
      </c>
      <c r="F91" s="216" t="s">
        <v>617</v>
      </c>
      <c r="G91" s="217" t="s">
        <v>553</v>
      </c>
      <c r="H91" s="218">
        <v>1</v>
      </c>
      <c r="I91" s="219"/>
      <c r="J91" s="220">
        <f>ROUND(I91*H91,2)</f>
        <v>0</v>
      </c>
      <c r="K91" s="216" t="s">
        <v>19</v>
      </c>
      <c r="L91" s="46"/>
      <c r="M91" s="221" t="s">
        <v>19</v>
      </c>
      <c r="N91" s="222" t="s">
        <v>42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598</v>
      </c>
      <c r="AT91" s="225" t="s">
        <v>133</v>
      </c>
      <c r="AU91" s="225" t="s">
        <v>78</v>
      </c>
      <c r="AY91" s="19" t="s">
        <v>131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78</v>
      </c>
      <c r="BK91" s="226">
        <f>ROUND(I91*H91,2)</f>
        <v>0</v>
      </c>
      <c r="BL91" s="19" t="s">
        <v>598</v>
      </c>
      <c r="BM91" s="225" t="s">
        <v>618</v>
      </c>
    </row>
    <row r="92" s="2" customFormat="1">
      <c r="A92" s="40"/>
      <c r="B92" s="41"/>
      <c r="C92" s="42"/>
      <c r="D92" s="227" t="s">
        <v>140</v>
      </c>
      <c r="E92" s="42"/>
      <c r="F92" s="228" t="s">
        <v>617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140</v>
      </c>
      <c r="AU92" s="19" t="s">
        <v>78</v>
      </c>
    </row>
    <row r="93" s="2" customFormat="1" ht="16.5" customHeight="1">
      <c r="A93" s="40"/>
      <c r="B93" s="41"/>
      <c r="C93" s="214" t="s">
        <v>152</v>
      </c>
      <c r="D93" s="214" t="s">
        <v>133</v>
      </c>
      <c r="E93" s="215" t="s">
        <v>619</v>
      </c>
      <c r="F93" s="216" t="s">
        <v>620</v>
      </c>
      <c r="G93" s="217" t="s">
        <v>553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42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598</v>
      </c>
      <c r="AT93" s="225" t="s">
        <v>133</v>
      </c>
      <c r="AU93" s="225" t="s">
        <v>78</v>
      </c>
      <c r="AY93" s="19" t="s">
        <v>131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78</v>
      </c>
      <c r="BK93" s="226">
        <f>ROUND(I93*H93,2)</f>
        <v>0</v>
      </c>
      <c r="BL93" s="19" t="s">
        <v>598</v>
      </c>
      <c r="BM93" s="225" t="s">
        <v>621</v>
      </c>
    </row>
    <row r="94" s="2" customFormat="1">
      <c r="A94" s="40"/>
      <c r="B94" s="41"/>
      <c r="C94" s="42"/>
      <c r="D94" s="227" t="s">
        <v>140</v>
      </c>
      <c r="E94" s="42"/>
      <c r="F94" s="228" t="s">
        <v>620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140</v>
      </c>
      <c r="AU94" s="19" t="s">
        <v>78</v>
      </c>
    </row>
    <row r="95" s="12" customFormat="1" ht="25.92" customHeight="1">
      <c r="A95" s="12"/>
      <c r="B95" s="198"/>
      <c r="C95" s="199"/>
      <c r="D95" s="200" t="s">
        <v>70</v>
      </c>
      <c r="E95" s="201" t="s">
        <v>622</v>
      </c>
      <c r="F95" s="201" t="s">
        <v>623</v>
      </c>
      <c r="G95" s="199"/>
      <c r="H95" s="199"/>
      <c r="I95" s="202"/>
      <c r="J95" s="203">
        <f>BK95</f>
        <v>0</v>
      </c>
      <c r="K95" s="199"/>
      <c r="L95" s="204"/>
      <c r="M95" s="205"/>
      <c r="N95" s="206"/>
      <c r="O95" s="206"/>
      <c r="P95" s="207">
        <f>SUM(P96:P97)</f>
        <v>0</v>
      </c>
      <c r="Q95" s="206"/>
      <c r="R95" s="207">
        <f>SUM(R96:R97)</f>
        <v>0</v>
      </c>
      <c r="S95" s="206"/>
      <c r="T95" s="208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166</v>
      </c>
      <c r="AT95" s="210" t="s">
        <v>70</v>
      </c>
      <c r="AU95" s="210" t="s">
        <v>71</v>
      </c>
      <c r="AY95" s="209" t="s">
        <v>131</v>
      </c>
      <c r="BK95" s="211">
        <f>SUM(BK96:BK97)</f>
        <v>0</v>
      </c>
    </row>
    <row r="96" s="2" customFormat="1" ht="16.5" customHeight="1">
      <c r="A96" s="40"/>
      <c r="B96" s="41"/>
      <c r="C96" s="214" t="s">
        <v>138</v>
      </c>
      <c r="D96" s="214" t="s">
        <v>133</v>
      </c>
      <c r="E96" s="215" t="s">
        <v>624</v>
      </c>
      <c r="F96" s="216" t="s">
        <v>625</v>
      </c>
      <c r="G96" s="217" t="s">
        <v>553</v>
      </c>
      <c r="H96" s="218">
        <v>1</v>
      </c>
      <c r="I96" s="219"/>
      <c r="J96" s="220">
        <f>ROUND(I96*H96,2)</f>
        <v>0</v>
      </c>
      <c r="K96" s="216" t="s">
        <v>19</v>
      </c>
      <c r="L96" s="46"/>
      <c r="M96" s="221" t="s">
        <v>19</v>
      </c>
      <c r="N96" s="222" t="s">
        <v>42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598</v>
      </c>
      <c r="AT96" s="225" t="s">
        <v>133</v>
      </c>
      <c r="AU96" s="225" t="s">
        <v>78</v>
      </c>
      <c r="AY96" s="19" t="s">
        <v>131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78</v>
      </c>
      <c r="BK96" s="226">
        <f>ROUND(I96*H96,2)</f>
        <v>0</v>
      </c>
      <c r="BL96" s="19" t="s">
        <v>598</v>
      </c>
      <c r="BM96" s="225" t="s">
        <v>626</v>
      </c>
    </row>
    <row r="97" s="2" customFormat="1">
      <c r="A97" s="40"/>
      <c r="B97" s="41"/>
      <c r="C97" s="42"/>
      <c r="D97" s="227" t="s">
        <v>140</v>
      </c>
      <c r="E97" s="42"/>
      <c r="F97" s="228" t="s">
        <v>625</v>
      </c>
      <c r="G97" s="42"/>
      <c r="H97" s="42"/>
      <c r="I97" s="229"/>
      <c r="J97" s="42"/>
      <c r="K97" s="42"/>
      <c r="L97" s="46"/>
      <c r="M97" s="277"/>
      <c r="N97" s="278"/>
      <c r="O97" s="279"/>
      <c r="P97" s="279"/>
      <c r="Q97" s="279"/>
      <c r="R97" s="279"/>
      <c r="S97" s="279"/>
      <c r="T97" s="28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140</v>
      </c>
      <c r="AU97" s="19" t="s">
        <v>78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hHIm2+f5Jsozhxg29mxM4EKDcinxuXlCiIBnbagELCTeqoQJXDM/GczgTjUvs9dJP/V2+0TEDatMoaVIBoUkGw==" hashValue="GxxVbPemZ7pRzOHmDDTKYesnf0ePZKguW17zYaqLN21wVE1P1wKWLfwpQUEv5JrC1DVaptjb1dfmuxp8VtJUHA==" algorithmName="SHA-512" password="CC35"/>
  <autoFilter ref="C86:K9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1" customWidth="1"/>
    <col min="2" max="2" width="1.667969" style="281" customWidth="1"/>
    <col min="3" max="4" width="5" style="281" customWidth="1"/>
    <col min="5" max="5" width="11.66016" style="281" customWidth="1"/>
    <col min="6" max="6" width="9.160156" style="281" customWidth="1"/>
    <col min="7" max="7" width="5" style="281" customWidth="1"/>
    <col min="8" max="8" width="77.83203" style="281" customWidth="1"/>
    <col min="9" max="10" width="20" style="281" customWidth="1"/>
    <col min="11" max="11" width="1.667969" style="281" customWidth="1"/>
  </cols>
  <sheetData>
    <row r="1" s="1" customFormat="1" ht="37.5" customHeight="1"/>
    <row r="2" s="1" customFormat="1" ht="7.5" customHeight="1">
      <c r="B2" s="282"/>
      <c r="C2" s="283"/>
      <c r="D2" s="283"/>
      <c r="E2" s="283"/>
      <c r="F2" s="283"/>
      <c r="G2" s="283"/>
      <c r="H2" s="283"/>
      <c r="I2" s="283"/>
      <c r="J2" s="283"/>
      <c r="K2" s="284"/>
    </row>
    <row r="3" s="16" customFormat="1" ht="45" customHeight="1">
      <c r="B3" s="285"/>
      <c r="C3" s="286" t="s">
        <v>627</v>
      </c>
      <c r="D3" s="286"/>
      <c r="E3" s="286"/>
      <c r="F3" s="286"/>
      <c r="G3" s="286"/>
      <c r="H3" s="286"/>
      <c r="I3" s="286"/>
      <c r="J3" s="286"/>
      <c r="K3" s="287"/>
    </row>
    <row r="4" s="1" customFormat="1" ht="25.5" customHeight="1">
      <c r="B4" s="288"/>
      <c r="C4" s="289" t="s">
        <v>628</v>
      </c>
      <c r="D4" s="289"/>
      <c r="E4" s="289"/>
      <c r="F4" s="289"/>
      <c r="G4" s="289"/>
      <c r="H4" s="289"/>
      <c r="I4" s="289"/>
      <c r="J4" s="289"/>
      <c r="K4" s="290"/>
    </row>
    <row r="5" s="1" customFormat="1" ht="5.25" customHeight="1">
      <c r="B5" s="288"/>
      <c r="C5" s="291"/>
      <c r="D5" s="291"/>
      <c r="E5" s="291"/>
      <c r="F5" s="291"/>
      <c r="G5" s="291"/>
      <c r="H5" s="291"/>
      <c r="I5" s="291"/>
      <c r="J5" s="291"/>
      <c r="K5" s="290"/>
    </row>
    <row r="6" s="1" customFormat="1" ht="15" customHeight="1">
      <c r="B6" s="288"/>
      <c r="C6" s="292" t="s">
        <v>629</v>
      </c>
      <c r="D6" s="292"/>
      <c r="E6" s="292"/>
      <c r="F6" s="292"/>
      <c r="G6" s="292"/>
      <c r="H6" s="292"/>
      <c r="I6" s="292"/>
      <c r="J6" s="292"/>
      <c r="K6" s="290"/>
    </row>
    <row r="7" s="1" customFormat="1" ht="15" customHeight="1">
      <c r="B7" s="293"/>
      <c r="C7" s="292" t="s">
        <v>630</v>
      </c>
      <c r="D7" s="292"/>
      <c r="E7" s="292"/>
      <c r="F7" s="292"/>
      <c r="G7" s="292"/>
      <c r="H7" s="292"/>
      <c r="I7" s="292"/>
      <c r="J7" s="292"/>
      <c r="K7" s="290"/>
    </row>
    <row r="8" s="1" customFormat="1" ht="12.75" customHeight="1">
      <c r="B8" s="293"/>
      <c r="C8" s="292"/>
      <c r="D8" s="292"/>
      <c r="E8" s="292"/>
      <c r="F8" s="292"/>
      <c r="G8" s="292"/>
      <c r="H8" s="292"/>
      <c r="I8" s="292"/>
      <c r="J8" s="292"/>
      <c r="K8" s="290"/>
    </row>
    <row r="9" s="1" customFormat="1" ht="15" customHeight="1">
      <c r="B9" s="293"/>
      <c r="C9" s="292" t="s">
        <v>631</v>
      </c>
      <c r="D9" s="292"/>
      <c r="E9" s="292"/>
      <c r="F9" s="292"/>
      <c r="G9" s="292"/>
      <c r="H9" s="292"/>
      <c r="I9" s="292"/>
      <c r="J9" s="292"/>
      <c r="K9" s="290"/>
    </row>
    <row r="10" s="1" customFormat="1" ht="15" customHeight="1">
      <c r="B10" s="293"/>
      <c r="C10" s="292"/>
      <c r="D10" s="292" t="s">
        <v>632</v>
      </c>
      <c r="E10" s="292"/>
      <c r="F10" s="292"/>
      <c r="G10" s="292"/>
      <c r="H10" s="292"/>
      <c r="I10" s="292"/>
      <c r="J10" s="292"/>
      <c r="K10" s="290"/>
    </row>
    <row r="11" s="1" customFormat="1" ht="15" customHeight="1">
      <c r="B11" s="293"/>
      <c r="C11" s="294"/>
      <c r="D11" s="292" t="s">
        <v>633</v>
      </c>
      <c r="E11" s="292"/>
      <c r="F11" s="292"/>
      <c r="G11" s="292"/>
      <c r="H11" s="292"/>
      <c r="I11" s="292"/>
      <c r="J11" s="292"/>
      <c r="K11" s="290"/>
    </row>
    <row r="12" s="1" customFormat="1" ht="15" customHeight="1">
      <c r="B12" s="293"/>
      <c r="C12" s="294"/>
      <c r="D12" s="292"/>
      <c r="E12" s="292"/>
      <c r="F12" s="292"/>
      <c r="G12" s="292"/>
      <c r="H12" s="292"/>
      <c r="I12" s="292"/>
      <c r="J12" s="292"/>
      <c r="K12" s="290"/>
    </row>
    <row r="13" s="1" customFormat="1" ht="15" customHeight="1">
      <c r="B13" s="293"/>
      <c r="C13" s="294"/>
      <c r="D13" s="295" t="s">
        <v>634</v>
      </c>
      <c r="E13" s="292"/>
      <c r="F13" s="292"/>
      <c r="G13" s="292"/>
      <c r="H13" s="292"/>
      <c r="I13" s="292"/>
      <c r="J13" s="292"/>
      <c r="K13" s="290"/>
    </row>
    <row r="14" s="1" customFormat="1" ht="12.75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0"/>
    </row>
    <row r="15" s="1" customFormat="1" ht="15" customHeight="1">
      <c r="B15" s="293"/>
      <c r="C15" s="294"/>
      <c r="D15" s="292" t="s">
        <v>635</v>
      </c>
      <c r="E15" s="292"/>
      <c r="F15" s="292"/>
      <c r="G15" s="292"/>
      <c r="H15" s="292"/>
      <c r="I15" s="292"/>
      <c r="J15" s="292"/>
      <c r="K15" s="290"/>
    </row>
    <row r="16" s="1" customFormat="1" ht="15" customHeight="1">
      <c r="B16" s="293"/>
      <c r="C16" s="294"/>
      <c r="D16" s="292" t="s">
        <v>636</v>
      </c>
      <c r="E16" s="292"/>
      <c r="F16" s="292"/>
      <c r="G16" s="292"/>
      <c r="H16" s="292"/>
      <c r="I16" s="292"/>
      <c r="J16" s="292"/>
      <c r="K16" s="290"/>
    </row>
    <row r="17" s="1" customFormat="1" ht="15" customHeight="1">
      <c r="B17" s="293"/>
      <c r="C17" s="294"/>
      <c r="D17" s="292" t="s">
        <v>637</v>
      </c>
      <c r="E17" s="292"/>
      <c r="F17" s="292"/>
      <c r="G17" s="292"/>
      <c r="H17" s="292"/>
      <c r="I17" s="292"/>
      <c r="J17" s="292"/>
      <c r="K17" s="290"/>
    </row>
    <row r="18" s="1" customFormat="1" ht="15" customHeight="1">
      <c r="B18" s="293"/>
      <c r="C18" s="294"/>
      <c r="D18" s="294"/>
      <c r="E18" s="296" t="s">
        <v>77</v>
      </c>
      <c r="F18" s="292" t="s">
        <v>638</v>
      </c>
      <c r="G18" s="292"/>
      <c r="H18" s="292"/>
      <c r="I18" s="292"/>
      <c r="J18" s="292"/>
      <c r="K18" s="290"/>
    </row>
    <row r="19" s="1" customFormat="1" ht="15" customHeight="1">
      <c r="B19" s="293"/>
      <c r="C19" s="294"/>
      <c r="D19" s="294"/>
      <c r="E19" s="296" t="s">
        <v>639</v>
      </c>
      <c r="F19" s="292" t="s">
        <v>640</v>
      </c>
      <c r="G19" s="292"/>
      <c r="H19" s="292"/>
      <c r="I19" s="292"/>
      <c r="J19" s="292"/>
      <c r="K19" s="290"/>
    </row>
    <row r="20" s="1" customFormat="1" ht="15" customHeight="1">
      <c r="B20" s="293"/>
      <c r="C20" s="294"/>
      <c r="D20" s="294"/>
      <c r="E20" s="296" t="s">
        <v>641</v>
      </c>
      <c r="F20" s="292" t="s">
        <v>642</v>
      </c>
      <c r="G20" s="292"/>
      <c r="H20" s="292"/>
      <c r="I20" s="292"/>
      <c r="J20" s="292"/>
      <c r="K20" s="290"/>
    </row>
    <row r="21" s="1" customFormat="1" ht="15" customHeight="1">
      <c r="B21" s="293"/>
      <c r="C21" s="294"/>
      <c r="D21" s="294"/>
      <c r="E21" s="296" t="s">
        <v>643</v>
      </c>
      <c r="F21" s="292" t="s">
        <v>644</v>
      </c>
      <c r="G21" s="292"/>
      <c r="H21" s="292"/>
      <c r="I21" s="292"/>
      <c r="J21" s="292"/>
      <c r="K21" s="290"/>
    </row>
    <row r="22" s="1" customFormat="1" ht="15" customHeight="1">
      <c r="B22" s="293"/>
      <c r="C22" s="294"/>
      <c r="D22" s="294"/>
      <c r="E22" s="296" t="s">
        <v>645</v>
      </c>
      <c r="F22" s="292" t="s">
        <v>646</v>
      </c>
      <c r="G22" s="292"/>
      <c r="H22" s="292"/>
      <c r="I22" s="292"/>
      <c r="J22" s="292"/>
      <c r="K22" s="290"/>
    </row>
    <row r="23" s="1" customFormat="1" ht="15" customHeight="1">
      <c r="B23" s="293"/>
      <c r="C23" s="294"/>
      <c r="D23" s="294"/>
      <c r="E23" s="296" t="s">
        <v>82</v>
      </c>
      <c r="F23" s="292" t="s">
        <v>647</v>
      </c>
      <c r="G23" s="292"/>
      <c r="H23" s="292"/>
      <c r="I23" s="292"/>
      <c r="J23" s="292"/>
      <c r="K23" s="290"/>
    </row>
    <row r="24" s="1" customFormat="1" ht="12.75" customHeight="1">
      <c r="B24" s="293"/>
      <c r="C24" s="294"/>
      <c r="D24" s="294"/>
      <c r="E24" s="294"/>
      <c r="F24" s="294"/>
      <c r="G24" s="294"/>
      <c r="H24" s="294"/>
      <c r="I24" s="294"/>
      <c r="J24" s="294"/>
      <c r="K24" s="290"/>
    </row>
    <row r="25" s="1" customFormat="1" ht="15" customHeight="1">
      <c r="B25" s="293"/>
      <c r="C25" s="292" t="s">
        <v>648</v>
      </c>
      <c r="D25" s="292"/>
      <c r="E25" s="292"/>
      <c r="F25" s="292"/>
      <c r="G25" s="292"/>
      <c r="H25" s="292"/>
      <c r="I25" s="292"/>
      <c r="J25" s="292"/>
      <c r="K25" s="290"/>
    </row>
    <row r="26" s="1" customFormat="1" ht="15" customHeight="1">
      <c r="B26" s="293"/>
      <c r="C26" s="292" t="s">
        <v>649</v>
      </c>
      <c r="D26" s="292"/>
      <c r="E26" s="292"/>
      <c r="F26" s="292"/>
      <c r="G26" s="292"/>
      <c r="H26" s="292"/>
      <c r="I26" s="292"/>
      <c r="J26" s="292"/>
      <c r="K26" s="290"/>
    </row>
    <row r="27" s="1" customFormat="1" ht="15" customHeight="1">
      <c r="B27" s="293"/>
      <c r="C27" s="292"/>
      <c r="D27" s="292" t="s">
        <v>650</v>
      </c>
      <c r="E27" s="292"/>
      <c r="F27" s="292"/>
      <c r="G27" s="292"/>
      <c r="H27" s="292"/>
      <c r="I27" s="292"/>
      <c r="J27" s="292"/>
      <c r="K27" s="290"/>
    </row>
    <row r="28" s="1" customFormat="1" ht="15" customHeight="1">
      <c r="B28" s="293"/>
      <c r="C28" s="294"/>
      <c r="D28" s="292" t="s">
        <v>651</v>
      </c>
      <c r="E28" s="292"/>
      <c r="F28" s="292"/>
      <c r="G28" s="292"/>
      <c r="H28" s="292"/>
      <c r="I28" s="292"/>
      <c r="J28" s="292"/>
      <c r="K28" s="290"/>
    </row>
    <row r="29" s="1" customFormat="1" ht="12.75" customHeight="1">
      <c r="B29" s="293"/>
      <c r="C29" s="294"/>
      <c r="D29" s="294"/>
      <c r="E29" s="294"/>
      <c r="F29" s="294"/>
      <c r="G29" s="294"/>
      <c r="H29" s="294"/>
      <c r="I29" s="294"/>
      <c r="J29" s="294"/>
      <c r="K29" s="290"/>
    </row>
    <row r="30" s="1" customFormat="1" ht="15" customHeight="1">
      <c r="B30" s="293"/>
      <c r="C30" s="294"/>
      <c r="D30" s="292" t="s">
        <v>652</v>
      </c>
      <c r="E30" s="292"/>
      <c r="F30" s="292"/>
      <c r="G30" s="292"/>
      <c r="H30" s="292"/>
      <c r="I30" s="292"/>
      <c r="J30" s="292"/>
      <c r="K30" s="290"/>
    </row>
    <row r="31" s="1" customFormat="1" ht="15" customHeight="1">
      <c r="B31" s="293"/>
      <c r="C31" s="294"/>
      <c r="D31" s="292" t="s">
        <v>653</v>
      </c>
      <c r="E31" s="292"/>
      <c r="F31" s="292"/>
      <c r="G31" s="292"/>
      <c r="H31" s="292"/>
      <c r="I31" s="292"/>
      <c r="J31" s="292"/>
      <c r="K31" s="290"/>
    </row>
    <row r="32" s="1" customFormat="1" ht="12.75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0"/>
    </row>
    <row r="33" s="1" customFormat="1" ht="15" customHeight="1">
      <c r="B33" s="293"/>
      <c r="C33" s="294"/>
      <c r="D33" s="292" t="s">
        <v>654</v>
      </c>
      <c r="E33" s="292"/>
      <c r="F33" s="292"/>
      <c r="G33" s="292"/>
      <c r="H33" s="292"/>
      <c r="I33" s="292"/>
      <c r="J33" s="292"/>
      <c r="K33" s="290"/>
    </row>
    <row r="34" s="1" customFormat="1" ht="15" customHeight="1">
      <c r="B34" s="293"/>
      <c r="C34" s="294"/>
      <c r="D34" s="292" t="s">
        <v>655</v>
      </c>
      <c r="E34" s="292"/>
      <c r="F34" s="292"/>
      <c r="G34" s="292"/>
      <c r="H34" s="292"/>
      <c r="I34" s="292"/>
      <c r="J34" s="292"/>
      <c r="K34" s="290"/>
    </row>
    <row r="35" s="1" customFormat="1" ht="15" customHeight="1">
      <c r="B35" s="293"/>
      <c r="C35" s="294"/>
      <c r="D35" s="292" t="s">
        <v>656</v>
      </c>
      <c r="E35" s="292"/>
      <c r="F35" s="292"/>
      <c r="G35" s="292"/>
      <c r="H35" s="292"/>
      <c r="I35" s="292"/>
      <c r="J35" s="292"/>
      <c r="K35" s="290"/>
    </row>
    <row r="36" s="1" customFormat="1" ht="15" customHeight="1">
      <c r="B36" s="293"/>
      <c r="C36" s="294"/>
      <c r="D36" s="292"/>
      <c r="E36" s="295" t="s">
        <v>117</v>
      </c>
      <c r="F36" s="292"/>
      <c r="G36" s="292" t="s">
        <v>657</v>
      </c>
      <c r="H36" s="292"/>
      <c r="I36" s="292"/>
      <c r="J36" s="292"/>
      <c r="K36" s="290"/>
    </row>
    <row r="37" s="1" customFormat="1" ht="30.75" customHeight="1">
      <c r="B37" s="293"/>
      <c r="C37" s="294"/>
      <c r="D37" s="292"/>
      <c r="E37" s="295" t="s">
        <v>658</v>
      </c>
      <c r="F37" s="292"/>
      <c r="G37" s="292" t="s">
        <v>659</v>
      </c>
      <c r="H37" s="292"/>
      <c r="I37" s="292"/>
      <c r="J37" s="292"/>
      <c r="K37" s="290"/>
    </row>
    <row r="38" s="1" customFormat="1" ht="15" customHeight="1">
      <c r="B38" s="293"/>
      <c r="C38" s="294"/>
      <c r="D38" s="292"/>
      <c r="E38" s="295" t="s">
        <v>52</v>
      </c>
      <c r="F38" s="292"/>
      <c r="G38" s="292" t="s">
        <v>660</v>
      </c>
      <c r="H38" s="292"/>
      <c r="I38" s="292"/>
      <c r="J38" s="292"/>
      <c r="K38" s="290"/>
    </row>
    <row r="39" s="1" customFormat="1" ht="15" customHeight="1">
      <c r="B39" s="293"/>
      <c r="C39" s="294"/>
      <c r="D39" s="292"/>
      <c r="E39" s="295" t="s">
        <v>53</v>
      </c>
      <c r="F39" s="292"/>
      <c r="G39" s="292" t="s">
        <v>661</v>
      </c>
      <c r="H39" s="292"/>
      <c r="I39" s="292"/>
      <c r="J39" s="292"/>
      <c r="K39" s="290"/>
    </row>
    <row r="40" s="1" customFormat="1" ht="15" customHeight="1">
      <c r="B40" s="293"/>
      <c r="C40" s="294"/>
      <c r="D40" s="292"/>
      <c r="E40" s="295" t="s">
        <v>118</v>
      </c>
      <c r="F40" s="292"/>
      <c r="G40" s="292" t="s">
        <v>662</v>
      </c>
      <c r="H40" s="292"/>
      <c r="I40" s="292"/>
      <c r="J40" s="292"/>
      <c r="K40" s="290"/>
    </row>
    <row r="41" s="1" customFormat="1" ht="15" customHeight="1">
      <c r="B41" s="293"/>
      <c r="C41" s="294"/>
      <c r="D41" s="292"/>
      <c r="E41" s="295" t="s">
        <v>119</v>
      </c>
      <c r="F41" s="292"/>
      <c r="G41" s="292" t="s">
        <v>663</v>
      </c>
      <c r="H41" s="292"/>
      <c r="I41" s="292"/>
      <c r="J41" s="292"/>
      <c r="K41" s="290"/>
    </row>
    <row r="42" s="1" customFormat="1" ht="15" customHeight="1">
      <c r="B42" s="293"/>
      <c r="C42" s="294"/>
      <c r="D42" s="292"/>
      <c r="E42" s="295" t="s">
        <v>664</v>
      </c>
      <c r="F42" s="292"/>
      <c r="G42" s="292" t="s">
        <v>665</v>
      </c>
      <c r="H42" s="292"/>
      <c r="I42" s="292"/>
      <c r="J42" s="292"/>
      <c r="K42" s="290"/>
    </row>
    <row r="43" s="1" customFormat="1" ht="15" customHeight="1">
      <c r="B43" s="293"/>
      <c r="C43" s="294"/>
      <c r="D43" s="292"/>
      <c r="E43" s="295"/>
      <c r="F43" s="292"/>
      <c r="G43" s="292" t="s">
        <v>666</v>
      </c>
      <c r="H43" s="292"/>
      <c r="I43" s="292"/>
      <c r="J43" s="292"/>
      <c r="K43" s="290"/>
    </row>
    <row r="44" s="1" customFormat="1" ht="15" customHeight="1">
      <c r="B44" s="293"/>
      <c r="C44" s="294"/>
      <c r="D44" s="292"/>
      <c r="E44" s="295" t="s">
        <v>667</v>
      </c>
      <c r="F44" s="292"/>
      <c r="G44" s="292" t="s">
        <v>668</v>
      </c>
      <c r="H44" s="292"/>
      <c r="I44" s="292"/>
      <c r="J44" s="292"/>
      <c r="K44" s="290"/>
    </row>
    <row r="45" s="1" customFormat="1" ht="15" customHeight="1">
      <c r="B45" s="293"/>
      <c r="C45" s="294"/>
      <c r="D45" s="292"/>
      <c r="E45" s="295" t="s">
        <v>121</v>
      </c>
      <c r="F45" s="292"/>
      <c r="G45" s="292" t="s">
        <v>669</v>
      </c>
      <c r="H45" s="292"/>
      <c r="I45" s="292"/>
      <c r="J45" s="292"/>
      <c r="K45" s="290"/>
    </row>
    <row r="46" s="1" customFormat="1" ht="12.75" customHeight="1">
      <c r="B46" s="293"/>
      <c r="C46" s="294"/>
      <c r="D46" s="292"/>
      <c r="E46" s="292"/>
      <c r="F46" s="292"/>
      <c r="G46" s="292"/>
      <c r="H46" s="292"/>
      <c r="I46" s="292"/>
      <c r="J46" s="292"/>
      <c r="K46" s="290"/>
    </row>
    <row r="47" s="1" customFormat="1" ht="15" customHeight="1">
      <c r="B47" s="293"/>
      <c r="C47" s="294"/>
      <c r="D47" s="292" t="s">
        <v>670</v>
      </c>
      <c r="E47" s="292"/>
      <c r="F47" s="292"/>
      <c r="G47" s="292"/>
      <c r="H47" s="292"/>
      <c r="I47" s="292"/>
      <c r="J47" s="292"/>
      <c r="K47" s="290"/>
    </row>
    <row r="48" s="1" customFormat="1" ht="15" customHeight="1">
      <c r="B48" s="293"/>
      <c r="C48" s="294"/>
      <c r="D48" s="294"/>
      <c r="E48" s="292" t="s">
        <v>671</v>
      </c>
      <c r="F48" s="292"/>
      <c r="G48" s="292"/>
      <c r="H48" s="292"/>
      <c r="I48" s="292"/>
      <c r="J48" s="292"/>
      <c r="K48" s="290"/>
    </row>
    <row r="49" s="1" customFormat="1" ht="15" customHeight="1">
      <c r="B49" s="293"/>
      <c r="C49" s="294"/>
      <c r="D49" s="294"/>
      <c r="E49" s="292" t="s">
        <v>672</v>
      </c>
      <c r="F49" s="292"/>
      <c r="G49" s="292"/>
      <c r="H49" s="292"/>
      <c r="I49" s="292"/>
      <c r="J49" s="292"/>
      <c r="K49" s="290"/>
    </row>
    <row r="50" s="1" customFormat="1" ht="15" customHeight="1">
      <c r="B50" s="293"/>
      <c r="C50" s="294"/>
      <c r="D50" s="294"/>
      <c r="E50" s="292" t="s">
        <v>673</v>
      </c>
      <c r="F50" s="292"/>
      <c r="G50" s="292"/>
      <c r="H50" s="292"/>
      <c r="I50" s="292"/>
      <c r="J50" s="292"/>
      <c r="K50" s="290"/>
    </row>
    <row r="51" s="1" customFormat="1" ht="15" customHeight="1">
      <c r="B51" s="293"/>
      <c r="C51" s="294"/>
      <c r="D51" s="292" t="s">
        <v>674</v>
      </c>
      <c r="E51" s="292"/>
      <c r="F51" s="292"/>
      <c r="G51" s="292"/>
      <c r="H51" s="292"/>
      <c r="I51" s="292"/>
      <c r="J51" s="292"/>
      <c r="K51" s="290"/>
    </row>
    <row r="52" s="1" customFormat="1" ht="25.5" customHeight="1">
      <c r="B52" s="288"/>
      <c r="C52" s="289" t="s">
        <v>675</v>
      </c>
      <c r="D52" s="289"/>
      <c r="E52" s="289"/>
      <c r="F52" s="289"/>
      <c r="G52" s="289"/>
      <c r="H52" s="289"/>
      <c r="I52" s="289"/>
      <c r="J52" s="289"/>
      <c r="K52" s="290"/>
    </row>
    <row r="53" s="1" customFormat="1" ht="5.25" customHeight="1">
      <c r="B53" s="288"/>
      <c r="C53" s="291"/>
      <c r="D53" s="291"/>
      <c r="E53" s="291"/>
      <c r="F53" s="291"/>
      <c r="G53" s="291"/>
      <c r="H53" s="291"/>
      <c r="I53" s="291"/>
      <c r="J53" s="291"/>
      <c r="K53" s="290"/>
    </row>
    <row r="54" s="1" customFormat="1" ht="15" customHeight="1">
      <c r="B54" s="288"/>
      <c r="C54" s="292" t="s">
        <v>676</v>
      </c>
      <c r="D54" s="292"/>
      <c r="E54" s="292"/>
      <c r="F54" s="292"/>
      <c r="G54" s="292"/>
      <c r="H54" s="292"/>
      <c r="I54" s="292"/>
      <c r="J54" s="292"/>
      <c r="K54" s="290"/>
    </row>
    <row r="55" s="1" customFormat="1" ht="15" customHeight="1">
      <c r="B55" s="288"/>
      <c r="C55" s="292" t="s">
        <v>677</v>
      </c>
      <c r="D55" s="292"/>
      <c r="E55" s="292"/>
      <c r="F55" s="292"/>
      <c r="G55" s="292"/>
      <c r="H55" s="292"/>
      <c r="I55" s="292"/>
      <c r="J55" s="292"/>
      <c r="K55" s="290"/>
    </row>
    <row r="56" s="1" customFormat="1" ht="12.75" customHeight="1">
      <c r="B56" s="288"/>
      <c r="C56" s="292"/>
      <c r="D56" s="292"/>
      <c r="E56" s="292"/>
      <c r="F56" s="292"/>
      <c r="G56" s="292"/>
      <c r="H56" s="292"/>
      <c r="I56" s="292"/>
      <c r="J56" s="292"/>
      <c r="K56" s="290"/>
    </row>
    <row r="57" s="1" customFormat="1" ht="15" customHeight="1">
      <c r="B57" s="288"/>
      <c r="C57" s="292" t="s">
        <v>678</v>
      </c>
      <c r="D57" s="292"/>
      <c r="E57" s="292"/>
      <c r="F57" s="292"/>
      <c r="G57" s="292"/>
      <c r="H57" s="292"/>
      <c r="I57" s="292"/>
      <c r="J57" s="292"/>
      <c r="K57" s="290"/>
    </row>
    <row r="58" s="1" customFormat="1" ht="15" customHeight="1">
      <c r="B58" s="288"/>
      <c r="C58" s="294"/>
      <c r="D58" s="292" t="s">
        <v>679</v>
      </c>
      <c r="E58" s="292"/>
      <c r="F58" s="292"/>
      <c r="G58" s="292"/>
      <c r="H58" s="292"/>
      <c r="I58" s="292"/>
      <c r="J58" s="292"/>
      <c r="K58" s="290"/>
    </row>
    <row r="59" s="1" customFormat="1" ht="15" customHeight="1">
      <c r="B59" s="288"/>
      <c r="C59" s="294"/>
      <c r="D59" s="292" t="s">
        <v>680</v>
      </c>
      <c r="E59" s="292"/>
      <c r="F59" s="292"/>
      <c r="G59" s="292"/>
      <c r="H59" s="292"/>
      <c r="I59" s="292"/>
      <c r="J59" s="292"/>
      <c r="K59" s="290"/>
    </row>
    <row r="60" s="1" customFormat="1" ht="15" customHeight="1">
      <c r="B60" s="288"/>
      <c r="C60" s="294"/>
      <c r="D60" s="292" t="s">
        <v>681</v>
      </c>
      <c r="E60" s="292"/>
      <c r="F60" s="292"/>
      <c r="G60" s="292"/>
      <c r="H60" s="292"/>
      <c r="I60" s="292"/>
      <c r="J60" s="292"/>
      <c r="K60" s="290"/>
    </row>
    <row r="61" s="1" customFormat="1" ht="15" customHeight="1">
      <c r="B61" s="288"/>
      <c r="C61" s="294"/>
      <c r="D61" s="292" t="s">
        <v>682</v>
      </c>
      <c r="E61" s="292"/>
      <c r="F61" s="292"/>
      <c r="G61" s="292"/>
      <c r="H61" s="292"/>
      <c r="I61" s="292"/>
      <c r="J61" s="292"/>
      <c r="K61" s="290"/>
    </row>
    <row r="62" s="1" customFormat="1" ht="15" customHeight="1">
      <c r="B62" s="288"/>
      <c r="C62" s="294"/>
      <c r="D62" s="297" t="s">
        <v>683</v>
      </c>
      <c r="E62" s="297"/>
      <c r="F62" s="297"/>
      <c r="G62" s="297"/>
      <c r="H62" s="297"/>
      <c r="I62" s="297"/>
      <c r="J62" s="297"/>
      <c r="K62" s="290"/>
    </row>
    <row r="63" s="1" customFormat="1" ht="15" customHeight="1">
      <c r="B63" s="288"/>
      <c r="C63" s="294"/>
      <c r="D63" s="292" t="s">
        <v>684</v>
      </c>
      <c r="E63" s="292"/>
      <c r="F63" s="292"/>
      <c r="G63" s="292"/>
      <c r="H63" s="292"/>
      <c r="I63" s="292"/>
      <c r="J63" s="292"/>
      <c r="K63" s="290"/>
    </row>
    <row r="64" s="1" customFormat="1" ht="12.75" customHeight="1">
      <c r="B64" s="288"/>
      <c r="C64" s="294"/>
      <c r="D64" s="294"/>
      <c r="E64" s="298"/>
      <c r="F64" s="294"/>
      <c r="G64" s="294"/>
      <c r="H64" s="294"/>
      <c r="I64" s="294"/>
      <c r="J64" s="294"/>
      <c r="K64" s="290"/>
    </row>
    <row r="65" s="1" customFormat="1" ht="15" customHeight="1">
      <c r="B65" s="288"/>
      <c r="C65" s="294"/>
      <c r="D65" s="292" t="s">
        <v>685</v>
      </c>
      <c r="E65" s="292"/>
      <c r="F65" s="292"/>
      <c r="G65" s="292"/>
      <c r="H65" s="292"/>
      <c r="I65" s="292"/>
      <c r="J65" s="292"/>
      <c r="K65" s="290"/>
    </row>
    <row r="66" s="1" customFormat="1" ht="15" customHeight="1">
      <c r="B66" s="288"/>
      <c r="C66" s="294"/>
      <c r="D66" s="297" t="s">
        <v>686</v>
      </c>
      <c r="E66" s="297"/>
      <c r="F66" s="297"/>
      <c r="G66" s="297"/>
      <c r="H66" s="297"/>
      <c r="I66" s="297"/>
      <c r="J66" s="297"/>
      <c r="K66" s="290"/>
    </row>
    <row r="67" s="1" customFormat="1" ht="15" customHeight="1">
      <c r="B67" s="288"/>
      <c r="C67" s="294"/>
      <c r="D67" s="292" t="s">
        <v>687</v>
      </c>
      <c r="E67" s="292"/>
      <c r="F67" s="292"/>
      <c r="G67" s="292"/>
      <c r="H67" s="292"/>
      <c r="I67" s="292"/>
      <c r="J67" s="292"/>
      <c r="K67" s="290"/>
    </row>
    <row r="68" s="1" customFormat="1" ht="15" customHeight="1">
      <c r="B68" s="288"/>
      <c r="C68" s="294"/>
      <c r="D68" s="292" t="s">
        <v>688</v>
      </c>
      <c r="E68" s="292"/>
      <c r="F68" s="292"/>
      <c r="G68" s="292"/>
      <c r="H68" s="292"/>
      <c r="I68" s="292"/>
      <c r="J68" s="292"/>
      <c r="K68" s="290"/>
    </row>
    <row r="69" s="1" customFormat="1" ht="15" customHeight="1">
      <c r="B69" s="288"/>
      <c r="C69" s="294"/>
      <c r="D69" s="292" t="s">
        <v>689</v>
      </c>
      <c r="E69" s="292"/>
      <c r="F69" s="292"/>
      <c r="G69" s="292"/>
      <c r="H69" s="292"/>
      <c r="I69" s="292"/>
      <c r="J69" s="292"/>
      <c r="K69" s="290"/>
    </row>
    <row r="70" s="1" customFormat="1" ht="15" customHeight="1">
      <c r="B70" s="288"/>
      <c r="C70" s="294"/>
      <c r="D70" s="292" t="s">
        <v>690</v>
      </c>
      <c r="E70" s="292"/>
      <c r="F70" s="292"/>
      <c r="G70" s="292"/>
      <c r="H70" s="292"/>
      <c r="I70" s="292"/>
      <c r="J70" s="292"/>
      <c r="K70" s="290"/>
    </row>
    <row r="71" s="1" customFormat="1" ht="12.75" customHeight="1">
      <c r="B71" s="299"/>
      <c r="C71" s="300"/>
      <c r="D71" s="300"/>
      <c r="E71" s="300"/>
      <c r="F71" s="300"/>
      <c r="G71" s="300"/>
      <c r="H71" s="300"/>
      <c r="I71" s="300"/>
      <c r="J71" s="300"/>
      <c r="K71" s="301"/>
    </row>
    <row r="72" s="1" customFormat="1" ht="18.7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3"/>
    </row>
    <row r="73" s="1" customFormat="1" ht="18.75" customHeight="1">
      <c r="B73" s="303"/>
      <c r="C73" s="303"/>
      <c r="D73" s="303"/>
      <c r="E73" s="303"/>
      <c r="F73" s="303"/>
      <c r="G73" s="303"/>
      <c r="H73" s="303"/>
      <c r="I73" s="303"/>
      <c r="J73" s="303"/>
      <c r="K73" s="303"/>
    </row>
    <row r="74" s="1" customFormat="1" ht="7.5" customHeight="1">
      <c r="B74" s="304"/>
      <c r="C74" s="305"/>
      <c r="D74" s="305"/>
      <c r="E74" s="305"/>
      <c r="F74" s="305"/>
      <c r="G74" s="305"/>
      <c r="H74" s="305"/>
      <c r="I74" s="305"/>
      <c r="J74" s="305"/>
      <c r="K74" s="306"/>
    </row>
    <row r="75" s="1" customFormat="1" ht="45" customHeight="1">
      <c r="B75" s="307"/>
      <c r="C75" s="308" t="s">
        <v>691</v>
      </c>
      <c r="D75" s="308"/>
      <c r="E75" s="308"/>
      <c r="F75" s="308"/>
      <c r="G75" s="308"/>
      <c r="H75" s="308"/>
      <c r="I75" s="308"/>
      <c r="J75" s="308"/>
      <c r="K75" s="309"/>
    </row>
    <row r="76" s="1" customFormat="1" ht="17.25" customHeight="1">
      <c r="B76" s="307"/>
      <c r="C76" s="310" t="s">
        <v>692</v>
      </c>
      <c r="D76" s="310"/>
      <c r="E76" s="310"/>
      <c r="F76" s="310" t="s">
        <v>693</v>
      </c>
      <c r="G76" s="311"/>
      <c r="H76" s="310" t="s">
        <v>53</v>
      </c>
      <c r="I76" s="310" t="s">
        <v>56</v>
      </c>
      <c r="J76" s="310" t="s">
        <v>694</v>
      </c>
      <c r="K76" s="309"/>
    </row>
    <row r="77" s="1" customFormat="1" ht="17.25" customHeight="1">
      <c r="B77" s="307"/>
      <c r="C77" s="312" t="s">
        <v>695</v>
      </c>
      <c r="D77" s="312"/>
      <c r="E77" s="312"/>
      <c r="F77" s="313" t="s">
        <v>696</v>
      </c>
      <c r="G77" s="314"/>
      <c r="H77" s="312"/>
      <c r="I77" s="312"/>
      <c r="J77" s="312" t="s">
        <v>697</v>
      </c>
      <c r="K77" s="309"/>
    </row>
    <row r="78" s="1" customFormat="1" ht="5.25" customHeight="1">
      <c r="B78" s="307"/>
      <c r="C78" s="315"/>
      <c r="D78" s="315"/>
      <c r="E78" s="315"/>
      <c r="F78" s="315"/>
      <c r="G78" s="316"/>
      <c r="H78" s="315"/>
      <c r="I78" s="315"/>
      <c r="J78" s="315"/>
      <c r="K78" s="309"/>
    </row>
    <row r="79" s="1" customFormat="1" ht="15" customHeight="1">
      <c r="B79" s="307"/>
      <c r="C79" s="295" t="s">
        <v>52</v>
      </c>
      <c r="D79" s="317"/>
      <c r="E79" s="317"/>
      <c r="F79" s="318" t="s">
        <v>698</v>
      </c>
      <c r="G79" s="319"/>
      <c r="H79" s="295" t="s">
        <v>699</v>
      </c>
      <c r="I79" s="295" t="s">
        <v>700</v>
      </c>
      <c r="J79" s="295">
        <v>20</v>
      </c>
      <c r="K79" s="309"/>
    </row>
    <row r="80" s="1" customFormat="1" ht="15" customHeight="1">
      <c r="B80" s="307"/>
      <c r="C80" s="295" t="s">
        <v>701</v>
      </c>
      <c r="D80" s="295"/>
      <c r="E80" s="295"/>
      <c r="F80" s="318" t="s">
        <v>698</v>
      </c>
      <c r="G80" s="319"/>
      <c r="H80" s="295" t="s">
        <v>702</v>
      </c>
      <c r="I80" s="295" t="s">
        <v>700</v>
      </c>
      <c r="J80" s="295">
        <v>120</v>
      </c>
      <c r="K80" s="309"/>
    </row>
    <row r="81" s="1" customFormat="1" ht="15" customHeight="1">
      <c r="B81" s="320"/>
      <c r="C81" s="295" t="s">
        <v>703</v>
      </c>
      <c r="D81" s="295"/>
      <c r="E81" s="295"/>
      <c r="F81" s="318" t="s">
        <v>704</v>
      </c>
      <c r="G81" s="319"/>
      <c r="H81" s="295" t="s">
        <v>705</v>
      </c>
      <c r="I81" s="295" t="s">
        <v>700</v>
      </c>
      <c r="J81" s="295">
        <v>50</v>
      </c>
      <c r="K81" s="309"/>
    </row>
    <row r="82" s="1" customFormat="1" ht="15" customHeight="1">
      <c r="B82" s="320"/>
      <c r="C82" s="295" t="s">
        <v>706</v>
      </c>
      <c r="D82" s="295"/>
      <c r="E82" s="295"/>
      <c r="F82" s="318" t="s">
        <v>698</v>
      </c>
      <c r="G82" s="319"/>
      <c r="H82" s="295" t="s">
        <v>707</v>
      </c>
      <c r="I82" s="295" t="s">
        <v>708</v>
      </c>
      <c r="J82" s="295"/>
      <c r="K82" s="309"/>
    </row>
    <row r="83" s="1" customFormat="1" ht="15" customHeight="1">
      <c r="B83" s="320"/>
      <c r="C83" s="321" t="s">
        <v>709</v>
      </c>
      <c r="D83" s="321"/>
      <c r="E83" s="321"/>
      <c r="F83" s="322" t="s">
        <v>704</v>
      </c>
      <c r="G83" s="321"/>
      <c r="H83" s="321" t="s">
        <v>710</v>
      </c>
      <c r="I83" s="321" t="s">
        <v>700</v>
      </c>
      <c r="J83" s="321">
        <v>15</v>
      </c>
      <c r="K83" s="309"/>
    </row>
    <row r="84" s="1" customFormat="1" ht="15" customHeight="1">
      <c r="B84" s="320"/>
      <c r="C84" s="321" t="s">
        <v>711</v>
      </c>
      <c r="D84" s="321"/>
      <c r="E84" s="321"/>
      <c r="F84" s="322" t="s">
        <v>704</v>
      </c>
      <c r="G84" s="321"/>
      <c r="H84" s="321" t="s">
        <v>712</v>
      </c>
      <c r="I84" s="321" t="s">
        <v>700</v>
      </c>
      <c r="J84" s="321">
        <v>15</v>
      </c>
      <c r="K84" s="309"/>
    </row>
    <row r="85" s="1" customFormat="1" ht="15" customHeight="1">
      <c r="B85" s="320"/>
      <c r="C85" s="321" t="s">
        <v>713</v>
      </c>
      <c r="D85" s="321"/>
      <c r="E85" s="321"/>
      <c r="F85" s="322" t="s">
        <v>704</v>
      </c>
      <c r="G85" s="321"/>
      <c r="H85" s="321" t="s">
        <v>714</v>
      </c>
      <c r="I85" s="321" t="s">
        <v>700</v>
      </c>
      <c r="J85" s="321">
        <v>20</v>
      </c>
      <c r="K85" s="309"/>
    </row>
    <row r="86" s="1" customFormat="1" ht="15" customHeight="1">
      <c r="B86" s="320"/>
      <c r="C86" s="321" t="s">
        <v>715</v>
      </c>
      <c r="D86" s="321"/>
      <c r="E86" s="321"/>
      <c r="F86" s="322" t="s">
        <v>704</v>
      </c>
      <c r="G86" s="321"/>
      <c r="H86" s="321" t="s">
        <v>716</v>
      </c>
      <c r="I86" s="321" t="s">
        <v>700</v>
      </c>
      <c r="J86" s="321">
        <v>20</v>
      </c>
      <c r="K86" s="309"/>
    </row>
    <row r="87" s="1" customFormat="1" ht="15" customHeight="1">
      <c r="B87" s="320"/>
      <c r="C87" s="295" t="s">
        <v>717</v>
      </c>
      <c r="D87" s="295"/>
      <c r="E87" s="295"/>
      <c r="F87" s="318" t="s">
        <v>704</v>
      </c>
      <c r="G87" s="319"/>
      <c r="H87" s="295" t="s">
        <v>718</v>
      </c>
      <c r="I87" s="295" t="s">
        <v>700</v>
      </c>
      <c r="J87" s="295">
        <v>50</v>
      </c>
      <c r="K87" s="309"/>
    </row>
    <row r="88" s="1" customFormat="1" ht="15" customHeight="1">
      <c r="B88" s="320"/>
      <c r="C88" s="295" t="s">
        <v>719</v>
      </c>
      <c r="D88" s="295"/>
      <c r="E88" s="295"/>
      <c r="F88" s="318" t="s">
        <v>704</v>
      </c>
      <c r="G88" s="319"/>
      <c r="H88" s="295" t="s">
        <v>720</v>
      </c>
      <c r="I88" s="295" t="s">
        <v>700</v>
      </c>
      <c r="J88" s="295">
        <v>20</v>
      </c>
      <c r="K88" s="309"/>
    </row>
    <row r="89" s="1" customFormat="1" ht="15" customHeight="1">
      <c r="B89" s="320"/>
      <c r="C89" s="295" t="s">
        <v>721</v>
      </c>
      <c r="D89" s="295"/>
      <c r="E89" s="295"/>
      <c r="F89" s="318" t="s">
        <v>704</v>
      </c>
      <c r="G89" s="319"/>
      <c r="H89" s="295" t="s">
        <v>722</v>
      </c>
      <c r="I89" s="295" t="s">
        <v>700</v>
      </c>
      <c r="J89" s="295">
        <v>20</v>
      </c>
      <c r="K89" s="309"/>
    </row>
    <row r="90" s="1" customFormat="1" ht="15" customHeight="1">
      <c r="B90" s="320"/>
      <c r="C90" s="295" t="s">
        <v>723</v>
      </c>
      <c r="D90" s="295"/>
      <c r="E90" s="295"/>
      <c r="F90" s="318" t="s">
        <v>704</v>
      </c>
      <c r="G90" s="319"/>
      <c r="H90" s="295" t="s">
        <v>724</v>
      </c>
      <c r="I90" s="295" t="s">
        <v>700</v>
      </c>
      <c r="J90" s="295">
        <v>50</v>
      </c>
      <c r="K90" s="309"/>
    </row>
    <row r="91" s="1" customFormat="1" ht="15" customHeight="1">
      <c r="B91" s="320"/>
      <c r="C91" s="295" t="s">
        <v>725</v>
      </c>
      <c r="D91" s="295"/>
      <c r="E91" s="295"/>
      <c r="F91" s="318" t="s">
        <v>704</v>
      </c>
      <c r="G91" s="319"/>
      <c r="H91" s="295" t="s">
        <v>725</v>
      </c>
      <c r="I91" s="295" t="s">
        <v>700</v>
      </c>
      <c r="J91" s="295">
        <v>50</v>
      </c>
      <c r="K91" s="309"/>
    </row>
    <row r="92" s="1" customFormat="1" ht="15" customHeight="1">
      <c r="B92" s="320"/>
      <c r="C92" s="295" t="s">
        <v>726</v>
      </c>
      <c r="D92" s="295"/>
      <c r="E92" s="295"/>
      <c r="F92" s="318" t="s">
        <v>704</v>
      </c>
      <c r="G92" s="319"/>
      <c r="H92" s="295" t="s">
        <v>727</v>
      </c>
      <c r="I92" s="295" t="s">
        <v>700</v>
      </c>
      <c r="J92" s="295">
        <v>255</v>
      </c>
      <c r="K92" s="309"/>
    </row>
    <row r="93" s="1" customFormat="1" ht="15" customHeight="1">
      <c r="B93" s="320"/>
      <c r="C93" s="295" t="s">
        <v>728</v>
      </c>
      <c r="D93" s="295"/>
      <c r="E93" s="295"/>
      <c r="F93" s="318" t="s">
        <v>698</v>
      </c>
      <c r="G93" s="319"/>
      <c r="H93" s="295" t="s">
        <v>729</v>
      </c>
      <c r="I93" s="295" t="s">
        <v>730</v>
      </c>
      <c r="J93" s="295"/>
      <c r="K93" s="309"/>
    </row>
    <row r="94" s="1" customFormat="1" ht="15" customHeight="1">
      <c r="B94" s="320"/>
      <c r="C94" s="295" t="s">
        <v>731</v>
      </c>
      <c r="D94" s="295"/>
      <c r="E94" s="295"/>
      <c r="F94" s="318" t="s">
        <v>698</v>
      </c>
      <c r="G94" s="319"/>
      <c r="H94" s="295" t="s">
        <v>732</v>
      </c>
      <c r="I94" s="295" t="s">
        <v>733</v>
      </c>
      <c r="J94" s="295"/>
      <c r="K94" s="309"/>
    </row>
    <row r="95" s="1" customFormat="1" ht="15" customHeight="1">
      <c r="B95" s="320"/>
      <c r="C95" s="295" t="s">
        <v>734</v>
      </c>
      <c r="D95" s="295"/>
      <c r="E95" s="295"/>
      <c r="F95" s="318" t="s">
        <v>698</v>
      </c>
      <c r="G95" s="319"/>
      <c r="H95" s="295" t="s">
        <v>734</v>
      </c>
      <c r="I95" s="295" t="s">
        <v>733</v>
      </c>
      <c r="J95" s="295"/>
      <c r="K95" s="309"/>
    </row>
    <row r="96" s="1" customFormat="1" ht="15" customHeight="1">
      <c r="B96" s="320"/>
      <c r="C96" s="295" t="s">
        <v>37</v>
      </c>
      <c r="D96" s="295"/>
      <c r="E96" s="295"/>
      <c r="F96" s="318" t="s">
        <v>698</v>
      </c>
      <c r="G96" s="319"/>
      <c r="H96" s="295" t="s">
        <v>735</v>
      </c>
      <c r="I96" s="295" t="s">
        <v>733</v>
      </c>
      <c r="J96" s="295"/>
      <c r="K96" s="309"/>
    </row>
    <row r="97" s="1" customFormat="1" ht="15" customHeight="1">
      <c r="B97" s="320"/>
      <c r="C97" s="295" t="s">
        <v>47</v>
      </c>
      <c r="D97" s="295"/>
      <c r="E97" s="295"/>
      <c r="F97" s="318" t="s">
        <v>698</v>
      </c>
      <c r="G97" s="319"/>
      <c r="H97" s="295" t="s">
        <v>736</v>
      </c>
      <c r="I97" s="295" t="s">
        <v>733</v>
      </c>
      <c r="J97" s="295"/>
      <c r="K97" s="309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="1" customFormat="1" ht="7.5" customHeight="1">
      <c r="B101" s="304"/>
      <c r="C101" s="305"/>
      <c r="D101" s="305"/>
      <c r="E101" s="305"/>
      <c r="F101" s="305"/>
      <c r="G101" s="305"/>
      <c r="H101" s="305"/>
      <c r="I101" s="305"/>
      <c r="J101" s="305"/>
      <c r="K101" s="306"/>
    </row>
    <row r="102" s="1" customFormat="1" ht="45" customHeight="1">
      <c r="B102" s="307"/>
      <c r="C102" s="308" t="s">
        <v>737</v>
      </c>
      <c r="D102" s="308"/>
      <c r="E102" s="308"/>
      <c r="F102" s="308"/>
      <c r="G102" s="308"/>
      <c r="H102" s="308"/>
      <c r="I102" s="308"/>
      <c r="J102" s="308"/>
      <c r="K102" s="309"/>
    </row>
    <row r="103" s="1" customFormat="1" ht="17.25" customHeight="1">
      <c r="B103" s="307"/>
      <c r="C103" s="310" t="s">
        <v>692</v>
      </c>
      <c r="D103" s="310"/>
      <c r="E103" s="310"/>
      <c r="F103" s="310" t="s">
        <v>693</v>
      </c>
      <c r="G103" s="311"/>
      <c r="H103" s="310" t="s">
        <v>53</v>
      </c>
      <c r="I103" s="310" t="s">
        <v>56</v>
      </c>
      <c r="J103" s="310" t="s">
        <v>694</v>
      </c>
      <c r="K103" s="309"/>
    </row>
    <row r="104" s="1" customFormat="1" ht="17.25" customHeight="1">
      <c r="B104" s="307"/>
      <c r="C104" s="312" t="s">
        <v>695</v>
      </c>
      <c r="D104" s="312"/>
      <c r="E104" s="312"/>
      <c r="F104" s="313" t="s">
        <v>696</v>
      </c>
      <c r="G104" s="314"/>
      <c r="H104" s="312"/>
      <c r="I104" s="312"/>
      <c r="J104" s="312" t="s">
        <v>697</v>
      </c>
      <c r="K104" s="309"/>
    </row>
    <row r="105" s="1" customFormat="1" ht="5.25" customHeight="1">
      <c r="B105" s="307"/>
      <c r="C105" s="310"/>
      <c r="D105" s="310"/>
      <c r="E105" s="310"/>
      <c r="F105" s="310"/>
      <c r="G105" s="328"/>
      <c r="H105" s="310"/>
      <c r="I105" s="310"/>
      <c r="J105" s="310"/>
      <c r="K105" s="309"/>
    </row>
    <row r="106" s="1" customFormat="1" ht="15" customHeight="1">
      <c r="B106" s="307"/>
      <c r="C106" s="295" t="s">
        <v>52</v>
      </c>
      <c r="D106" s="317"/>
      <c r="E106" s="317"/>
      <c r="F106" s="318" t="s">
        <v>698</v>
      </c>
      <c r="G106" s="295"/>
      <c r="H106" s="295" t="s">
        <v>738</v>
      </c>
      <c r="I106" s="295" t="s">
        <v>700</v>
      </c>
      <c r="J106" s="295">
        <v>20</v>
      </c>
      <c r="K106" s="309"/>
    </row>
    <row r="107" s="1" customFormat="1" ht="15" customHeight="1">
      <c r="B107" s="307"/>
      <c r="C107" s="295" t="s">
        <v>701</v>
      </c>
      <c r="D107" s="295"/>
      <c r="E107" s="295"/>
      <c r="F107" s="318" t="s">
        <v>698</v>
      </c>
      <c r="G107" s="295"/>
      <c r="H107" s="295" t="s">
        <v>738</v>
      </c>
      <c r="I107" s="295" t="s">
        <v>700</v>
      </c>
      <c r="J107" s="295">
        <v>120</v>
      </c>
      <c r="K107" s="309"/>
    </row>
    <row r="108" s="1" customFormat="1" ht="15" customHeight="1">
      <c r="B108" s="320"/>
      <c r="C108" s="295" t="s">
        <v>703</v>
      </c>
      <c r="D108" s="295"/>
      <c r="E108" s="295"/>
      <c r="F108" s="318" t="s">
        <v>704</v>
      </c>
      <c r="G108" s="295"/>
      <c r="H108" s="295" t="s">
        <v>738</v>
      </c>
      <c r="I108" s="295" t="s">
        <v>700</v>
      </c>
      <c r="J108" s="295">
        <v>50</v>
      </c>
      <c r="K108" s="309"/>
    </row>
    <row r="109" s="1" customFormat="1" ht="15" customHeight="1">
      <c r="B109" s="320"/>
      <c r="C109" s="295" t="s">
        <v>706</v>
      </c>
      <c r="D109" s="295"/>
      <c r="E109" s="295"/>
      <c r="F109" s="318" t="s">
        <v>698</v>
      </c>
      <c r="G109" s="295"/>
      <c r="H109" s="295" t="s">
        <v>738</v>
      </c>
      <c r="I109" s="295" t="s">
        <v>708</v>
      </c>
      <c r="J109" s="295"/>
      <c r="K109" s="309"/>
    </row>
    <row r="110" s="1" customFormat="1" ht="15" customHeight="1">
      <c r="B110" s="320"/>
      <c r="C110" s="295" t="s">
        <v>717</v>
      </c>
      <c r="D110" s="295"/>
      <c r="E110" s="295"/>
      <c r="F110" s="318" t="s">
        <v>704</v>
      </c>
      <c r="G110" s="295"/>
      <c r="H110" s="295" t="s">
        <v>738</v>
      </c>
      <c r="I110" s="295" t="s">
        <v>700</v>
      </c>
      <c r="J110" s="295">
        <v>50</v>
      </c>
      <c r="K110" s="309"/>
    </row>
    <row r="111" s="1" customFormat="1" ht="15" customHeight="1">
      <c r="B111" s="320"/>
      <c r="C111" s="295" t="s">
        <v>725</v>
      </c>
      <c r="D111" s="295"/>
      <c r="E111" s="295"/>
      <c r="F111" s="318" t="s">
        <v>704</v>
      </c>
      <c r="G111" s="295"/>
      <c r="H111" s="295" t="s">
        <v>738</v>
      </c>
      <c r="I111" s="295" t="s">
        <v>700</v>
      </c>
      <c r="J111" s="295">
        <v>50</v>
      </c>
      <c r="K111" s="309"/>
    </row>
    <row r="112" s="1" customFormat="1" ht="15" customHeight="1">
      <c r="B112" s="320"/>
      <c r="C112" s="295" t="s">
        <v>723</v>
      </c>
      <c r="D112" s="295"/>
      <c r="E112" s="295"/>
      <c r="F112" s="318" t="s">
        <v>704</v>
      </c>
      <c r="G112" s="295"/>
      <c r="H112" s="295" t="s">
        <v>738</v>
      </c>
      <c r="I112" s="295" t="s">
        <v>700</v>
      </c>
      <c r="J112" s="295">
        <v>50</v>
      </c>
      <c r="K112" s="309"/>
    </row>
    <row r="113" s="1" customFormat="1" ht="15" customHeight="1">
      <c r="B113" s="320"/>
      <c r="C113" s="295" t="s">
        <v>52</v>
      </c>
      <c r="D113" s="295"/>
      <c r="E113" s="295"/>
      <c r="F113" s="318" t="s">
        <v>698</v>
      </c>
      <c r="G113" s="295"/>
      <c r="H113" s="295" t="s">
        <v>739</v>
      </c>
      <c r="I113" s="295" t="s">
        <v>700</v>
      </c>
      <c r="J113" s="295">
        <v>20</v>
      </c>
      <c r="K113" s="309"/>
    </row>
    <row r="114" s="1" customFormat="1" ht="15" customHeight="1">
      <c r="B114" s="320"/>
      <c r="C114" s="295" t="s">
        <v>740</v>
      </c>
      <c r="D114" s="295"/>
      <c r="E114" s="295"/>
      <c r="F114" s="318" t="s">
        <v>698</v>
      </c>
      <c r="G114" s="295"/>
      <c r="H114" s="295" t="s">
        <v>741</v>
      </c>
      <c r="I114" s="295" t="s">
        <v>700</v>
      </c>
      <c r="J114" s="295">
        <v>120</v>
      </c>
      <c r="K114" s="309"/>
    </row>
    <row r="115" s="1" customFormat="1" ht="15" customHeight="1">
      <c r="B115" s="320"/>
      <c r="C115" s="295" t="s">
        <v>37</v>
      </c>
      <c r="D115" s="295"/>
      <c r="E115" s="295"/>
      <c r="F115" s="318" t="s">
        <v>698</v>
      </c>
      <c r="G115" s="295"/>
      <c r="H115" s="295" t="s">
        <v>742</v>
      </c>
      <c r="I115" s="295" t="s">
        <v>733</v>
      </c>
      <c r="J115" s="295"/>
      <c r="K115" s="309"/>
    </row>
    <row r="116" s="1" customFormat="1" ht="15" customHeight="1">
      <c r="B116" s="320"/>
      <c r="C116" s="295" t="s">
        <v>47</v>
      </c>
      <c r="D116" s="295"/>
      <c r="E116" s="295"/>
      <c r="F116" s="318" t="s">
        <v>698</v>
      </c>
      <c r="G116" s="295"/>
      <c r="H116" s="295" t="s">
        <v>743</v>
      </c>
      <c r="I116" s="295" t="s">
        <v>733</v>
      </c>
      <c r="J116" s="295"/>
      <c r="K116" s="309"/>
    </row>
    <row r="117" s="1" customFormat="1" ht="15" customHeight="1">
      <c r="B117" s="320"/>
      <c r="C117" s="295" t="s">
        <v>56</v>
      </c>
      <c r="D117" s="295"/>
      <c r="E117" s="295"/>
      <c r="F117" s="318" t="s">
        <v>698</v>
      </c>
      <c r="G117" s="295"/>
      <c r="H117" s="295" t="s">
        <v>744</v>
      </c>
      <c r="I117" s="295" t="s">
        <v>745</v>
      </c>
      <c r="J117" s="295"/>
      <c r="K117" s="309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331"/>
      <c r="D119" s="331"/>
      <c r="E119" s="331"/>
      <c r="F119" s="332"/>
      <c r="G119" s="331"/>
      <c r="H119" s="331"/>
      <c r="I119" s="331"/>
      <c r="J119" s="331"/>
      <c r="K119" s="330"/>
    </row>
    <row r="120" s="1" customFormat="1" ht="18.75" customHeight="1"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</row>
    <row r="121" s="1" customFormat="1" ht="7.5" customHeight="1">
      <c r="B121" s="333"/>
      <c r="C121" s="334"/>
      <c r="D121" s="334"/>
      <c r="E121" s="334"/>
      <c r="F121" s="334"/>
      <c r="G121" s="334"/>
      <c r="H121" s="334"/>
      <c r="I121" s="334"/>
      <c r="J121" s="334"/>
      <c r="K121" s="335"/>
    </row>
    <row r="122" s="1" customFormat="1" ht="45" customHeight="1">
      <c r="B122" s="336"/>
      <c r="C122" s="286" t="s">
        <v>746</v>
      </c>
      <c r="D122" s="286"/>
      <c r="E122" s="286"/>
      <c r="F122" s="286"/>
      <c r="G122" s="286"/>
      <c r="H122" s="286"/>
      <c r="I122" s="286"/>
      <c r="J122" s="286"/>
      <c r="K122" s="337"/>
    </row>
    <row r="123" s="1" customFormat="1" ht="17.25" customHeight="1">
      <c r="B123" s="338"/>
      <c r="C123" s="310" t="s">
        <v>692</v>
      </c>
      <c r="D123" s="310"/>
      <c r="E123" s="310"/>
      <c r="F123" s="310" t="s">
        <v>693</v>
      </c>
      <c r="G123" s="311"/>
      <c r="H123" s="310" t="s">
        <v>53</v>
      </c>
      <c r="I123" s="310" t="s">
        <v>56</v>
      </c>
      <c r="J123" s="310" t="s">
        <v>694</v>
      </c>
      <c r="K123" s="339"/>
    </row>
    <row r="124" s="1" customFormat="1" ht="17.25" customHeight="1">
      <c r="B124" s="338"/>
      <c r="C124" s="312" t="s">
        <v>695</v>
      </c>
      <c r="D124" s="312"/>
      <c r="E124" s="312"/>
      <c r="F124" s="313" t="s">
        <v>696</v>
      </c>
      <c r="G124" s="314"/>
      <c r="H124" s="312"/>
      <c r="I124" s="312"/>
      <c r="J124" s="312" t="s">
        <v>697</v>
      </c>
      <c r="K124" s="339"/>
    </row>
    <row r="125" s="1" customFormat="1" ht="5.25" customHeight="1">
      <c r="B125" s="340"/>
      <c r="C125" s="315"/>
      <c r="D125" s="315"/>
      <c r="E125" s="315"/>
      <c r="F125" s="315"/>
      <c r="G125" s="341"/>
      <c r="H125" s="315"/>
      <c r="I125" s="315"/>
      <c r="J125" s="315"/>
      <c r="K125" s="342"/>
    </row>
    <row r="126" s="1" customFormat="1" ht="15" customHeight="1">
      <c r="B126" s="340"/>
      <c r="C126" s="295" t="s">
        <v>701</v>
      </c>
      <c r="D126" s="317"/>
      <c r="E126" s="317"/>
      <c r="F126" s="318" t="s">
        <v>698</v>
      </c>
      <c r="G126" s="295"/>
      <c r="H126" s="295" t="s">
        <v>738</v>
      </c>
      <c r="I126" s="295" t="s">
        <v>700</v>
      </c>
      <c r="J126" s="295">
        <v>120</v>
      </c>
      <c r="K126" s="343"/>
    </row>
    <row r="127" s="1" customFormat="1" ht="15" customHeight="1">
      <c r="B127" s="340"/>
      <c r="C127" s="295" t="s">
        <v>747</v>
      </c>
      <c r="D127" s="295"/>
      <c r="E127" s="295"/>
      <c r="F127" s="318" t="s">
        <v>698</v>
      </c>
      <c r="G127" s="295"/>
      <c r="H127" s="295" t="s">
        <v>748</v>
      </c>
      <c r="I127" s="295" t="s">
        <v>700</v>
      </c>
      <c r="J127" s="295" t="s">
        <v>749</v>
      </c>
      <c r="K127" s="343"/>
    </row>
    <row r="128" s="1" customFormat="1" ht="15" customHeight="1">
      <c r="B128" s="340"/>
      <c r="C128" s="295" t="s">
        <v>82</v>
      </c>
      <c r="D128" s="295"/>
      <c r="E128" s="295"/>
      <c r="F128" s="318" t="s">
        <v>698</v>
      </c>
      <c r="G128" s="295"/>
      <c r="H128" s="295" t="s">
        <v>750</v>
      </c>
      <c r="I128" s="295" t="s">
        <v>700</v>
      </c>
      <c r="J128" s="295" t="s">
        <v>749</v>
      </c>
      <c r="K128" s="343"/>
    </row>
    <row r="129" s="1" customFormat="1" ht="15" customHeight="1">
      <c r="B129" s="340"/>
      <c r="C129" s="295" t="s">
        <v>709</v>
      </c>
      <c r="D129" s="295"/>
      <c r="E129" s="295"/>
      <c r="F129" s="318" t="s">
        <v>704</v>
      </c>
      <c r="G129" s="295"/>
      <c r="H129" s="295" t="s">
        <v>710</v>
      </c>
      <c r="I129" s="295" t="s">
        <v>700</v>
      </c>
      <c r="J129" s="295">
        <v>15</v>
      </c>
      <c r="K129" s="343"/>
    </row>
    <row r="130" s="1" customFormat="1" ht="15" customHeight="1">
      <c r="B130" s="340"/>
      <c r="C130" s="321" t="s">
        <v>711</v>
      </c>
      <c r="D130" s="321"/>
      <c r="E130" s="321"/>
      <c r="F130" s="322" t="s">
        <v>704</v>
      </c>
      <c r="G130" s="321"/>
      <c r="H130" s="321" t="s">
        <v>712</v>
      </c>
      <c r="I130" s="321" t="s">
        <v>700</v>
      </c>
      <c r="J130" s="321">
        <v>15</v>
      </c>
      <c r="K130" s="343"/>
    </row>
    <row r="131" s="1" customFormat="1" ht="15" customHeight="1">
      <c r="B131" s="340"/>
      <c r="C131" s="321" t="s">
        <v>713</v>
      </c>
      <c r="D131" s="321"/>
      <c r="E131" s="321"/>
      <c r="F131" s="322" t="s">
        <v>704</v>
      </c>
      <c r="G131" s="321"/>
      <c r="H131" s="321" t="s">
        <v>714</v>
      </c>
      <c r="I131" s="321" t="s">
        <v>700</v>
      </c>
      <c r="J131" s="321">
        <v>20</v>
      </c>
      <c r="K131" s="343"/>
    </row>
    <row r="132" s="1" customFormat="1" ht="15" customHeight="1">
      <c r="B132" s="340"/>
      <c r="C132" s="321" t="s">
        <v>715</v>
      </c>
      <c r="D132" s="321"/>
      <c r="E132" s="321"/>
      <c r="F132" s="322" t="s">
        <v>704</v>
      </c>
      <c r="G132" s="321"/>
      <c r="H132" s="321" t="s">
        <v>716</v>
      </c>
      <c r="I132" s="321" t="s">
        <v>700</v>
      </c>
      <c r="J132" s="321">
        <v>20</v>
      </c>
      <c r="K132" s="343"/>
    </row>
    <row r="133" s="1" customFormat="1" ht="15" customHeight="1">
      <c r="B133" s="340"/>
      <c r="C133" s="295" t="s">
        <v>703</v>
      </c>
      <c r="D133" s="295"/>
      <c r="E133" s="295"/>
      <c r="F133" s="318" t="s">
        <v>704</v>
      </c>
      <c r="G133" s="295"/>
      <c r="H133" s="295" t="s">
        <v>738</v>
      </c>
      <c r="I133" s="295" t="s">
        <v>700</v>
      </c>
      <c r="J133" s="295">
        <v>50</v>
      </c>
      <c r="K133" s="343"/>
    </row>
    <row r="134" s="1" customFormat="1" ht="15" customHeight="1">
      <c r="B134" s="340"/>
      <c r="C134" s="295" t="s">
        <v>717</v>
      </c>
      <c r="D134" s="295"/>
      <c r="E134" s="295"/>
      <c r="F134" s="318" t="s">
        <v>704</v>
      </c>
      <c r="G134" s="295"/>
      <c r="H134" s="295" t="s">
        <v>738</v>
      </c>
      <c r="I134" s="295" t="s">
        <v>700</v>
      </c>
      <c r="J134" s="295">
        <v>50</v>
      </c>
      <c r="K134" s="343"/>
    </row>
    <row r="135" s="1" customFormat="1" ht="15" customHeight="1">
      <c r="B135" s="340"/>
      <c r="C135" s="295" t="s">
        <v>723</v>
      </c>
      <c r="D135" s="295"/>
      <c r="E135" s="295"/>
      <c r="F135" s="318" t="s">
        <v>704</v>
      </c>
      <c r="G135" s="295"/>
      <c r="H135" s="295" t="s">
        <v>738</v>
      </c>
      <c r="I135" s="295" t="s">
        <v>700</v>
      </c>
      <c r="J135" s="295">
        <v>50</v>
      </c>
      <c r="K135" s="343"/>
    </row>
    <row r="136" s="1" customFormat="1" ht="15" customHeight="1">
      <c r="B136" s="340"/>
      <c r="C136" s="295" t="s">
        <v>725</v>
      </c>
      <c r="D136" s="295"/>
      <c r="E136" s="295"/>
      <c r="F136" s="318" t="s">
        <v>704</v>
      </c>
      <c r="G136" s="295"/>
      <c r="H136" s="295" t="s">
        <v>738</v>
      </c>
      <c r="I136" s="295" t="s">
        <v>700</v>
      </c>
      <c r="J136" s="295">
        <v>50</v>
      </c>
      <c r="K136" s="343"/>
    </row>
    <row r="137" s="1" customFormat="1" ht="15" customHeight="1">
      <c r="B137" s="340"/>
      <c r="C137" s="295" t="s">
        <v>726</v>
      </c>
      <c r="D137" s="295"/>
      <c r="E137" s="295"/>
      <c r="F137" s="318" t="s">
        <v>704</v>
      </c>
      <c r="G137" s="295"/>
      <c r="H137" s="295" t="s">
        <v>751</v>
      </c>
      <c r="I137" s="295" t="s">
        <v>700</v>
      </c>
      <c r="J137" s="295">
        <v>255</v>
      </c>
      <c r="K137" s="343"/>
    </row>
    <row r="138" s="1" customFormat="1" ht="15" customHeight="1">
      <c r="B138" s="340"/>
      <c r="C138" s="295" t="s">
        <v>728</v>
      </c>
      <c r="D138" s="295"/>
      <c r="E138" s="295"/>
      <c r="F138" s="318" t="s">
        <v>698</v>
      </c>
      <c r="G138" s="295"/>
      <c r="H138" s="295" t="s">
        <v>752</v>
      </c>
      <c r="I138" s="295" t="s">
        <v>730</v>
      </c>
      <c r="J138" s="295"/>
      <c r="K138" s="343"/>
    </row>
    <row r="139" s="1" customFormat="1" ht="15" customHeight="1">
      <c r="B139" s="340"/>
      <c r="C139" s="295" t="s">
        <v>731</v>
      </c>
      <c r="D139" s="295"/>
      <c r="E139" s="295"/>
      <c r="F139" s="318" t="s">
        <v>698</v>
      </c>
      <c r="G139" s="295"/>
      <c r="H139" s="295" t="s">
        <v>753</v>
      </c>
      <c r="I139" s="295" t="s">
        <v>733</v>
      </c>
      <c r="J139" s="295"/>
      <c r="K139" s="343"/>
    </row>
    <row r="140" s="1" customFormat="1" ht="15" customHeight="1">
      <c r="B140" s="340"/>
      <c r="C140" s="295" t="s">
        <v>734</v>
      </c>
      <c r="D140" s="295"/>
      <c r="E140" s="295"/>
      <c r="F140" s="318" t="s">
        <v>698</v>
      </c>
      <c r="G140" s="295"/>
      <c r="H140" s="295" t="s">
        <v>734</v>
      </c>
      <c r="I140" s="295" t="s">
        <v>733</v>
      </c>
      <c r="J140" s="295"/>
      <c r="K140" s="343"/>
    </row>
    <row r="141" s="1" customFormat="1" ht="15" customHeight="1">
      <c r="B141" s="340"/>
      <c r="C141" s="295" t="s">
        <v>37</v>
      </c>
      <c r="D141" s="295"/>
      <c r="E141" s="295"/>
      <c r="F141" s="318" t="s">
        <v>698</v>
      </c>
      <c r="G141" s="295"/>
      <c r="H141" s="295" t="s">
        <v>754</v>
      </c>
      <c r="I141" s="295" t="s">
        <v>733</v>
      </c>
      <c r="J141" s="295"/>
      <c r="K141" s="343"/>
    </row>
    <row r="142" s="1" customFormat="1" ht="15" customHeight="1">
      <c r="B142" s="340"/>
      <c r="C142" s="295" t="s">
        <v>755</v>
      </c>
      <c r="D142" s="295"/>
      <c r="E142" s="295"/>
      <c r="F142" s="318" t="s">
        <v>698</v>
      </c>
      <c r="G142" s="295"/>
      <c r="H142" s="295" t="s">
        <v>756</v>
      </c>
      <c r="I142" s="295" t="s">
        <v>733</v>
      </c>
      <c r="J142" s="295"/>
      <c r="K142" s="343"/>
    </row>
    <row r="143" s="1" customFormat="1" ht="15" customHeight="1">
      <c r="B143" s="344"/>
      <c r="C143" s="345"/>
      <c r="D143" s="345"/>
      <c r="E143" s="345"/>
      <c r="F143" s="345"/>
      <c r="G143" s="345"/>
      <c r="H143" s="345"/>
      <c r="I143" s="345"/>
      <c r="J143" s="345"/>
      <c r="K143" s="346"/>
    </row>
    <row r="144" s="1" customFormat="1" ht="18.75" customHeight="1">
      <c r="B144" s="331"/>
      <c r="C144" s="331"/>
      <c r="D144" s="331"/>
      <c r="E144" s="331"/>
      <c r="F144" s="332"/>
      <c r="G144" s="331"/>
      <c r="H144" s="331"/>
      <c r="I144" s="331"/>
      <c r="J144" s="331"/>
      <c r="K144" s="331"/>
    </row>
    <row r="145" s="1" customFormat="1" ht="18.75" customHeight="1"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="1" customFormat="1" ht="7.5" customHeight="1">
      <c r="B146" s="304"/>
      <c r="C146" s="305"/>
      <c r="D146" s="305"/>
      <c r="E146" s="305"/>
      <c r="F146" s="305"/>
      <c r="G146" s="305"/>
      <c r="H146" s="305"/>
      <c r="I146" s="305"/>
      <c r="J146" s="305"/>
      <c r="K146" s="306"/>
    </row>
    <row r="147" s="1" customFormat="1" ht="45" customHeight="1">
      <c r="B147" s="307"/>
      <c r="C147" s="308" t="s">
        <v>757</v>
      </c>
      <c r="D147" s="308"/>
      <c r="E147" s="308"/>
      <c r="F147" s="308"/>
      <c r="G147" s="308"/>
      <c r="H147" s="308"/>
      <c r="I147" s="308"/>
      <c r="J147" s="308"/>
      <c r="K147" s="309"/>
    </row>
    <row r="148" s="1" customFormat="1" ht="17.25" customHeight="1">
      <c r="B148" s="307"/>
      <c r="C148" s="310" t="s">
        <v>692</v>
      </c>
      <c r="D148" s="310"/>
      <c r="E148" s="310"/>
      <c r="F148" s="310" t="s">
        <v>693</v>
      </c>
      <c r="G148" s="311"/>
      <c r="H148" s="310" t="s">
        <v>53</v>
      </c>
      <c r="I148" s="310" t="s">
        <v>56</v>
      </c>
      <c r="J148" s="310" t="s">
        <v>694</v>
      </c>
      <c r="K148" s="309"/>
    </row>
    <row r="149" s="1" customFormat="1" ht="17.25" customHeight="1">
      <c r="B149" s="307"/>
      <c r="C149" s="312" t="s">
        <v>695</v>
      </c>
      <c r="D149" s="312"/>
      <c r="E149" s="312"/>
      <c r="F149" s="313" t="s">
        <v>696</v>
      </c>
      <c r="G149" s="314"/>
      <c r="H149" s="312"/>
      <c r="I149" s="312"/>
      <c r="J149" s="312" t="s">
        <v>697</v>
      </c>
      <c r="K149" s="309"/>
    </row>
    <row r="150" s="1" customFormat="1" ht="5.25" customHeight="1">
      <c r="B150" s="320"/>
      <c r="C150" s="315"/>
      <c r="D150" s="315"/>
      <c r="E150" s="315"/>
      <c r="F150" s="315"/>
      <c r="G150" s="316"/>
      <c r="H150" s="315"/>
      <c r="I150" s="315"/>
      <c r="J150" s="315"/>
      <c r="K150" s="343"/>
    </row>
    <row r="151" s="1" customFormat="1" ht="15" customHeight="1">
      <c r="B151" s="320"/>
      <c r="C151" s="347" t="s">
        <v>701</v>
      </c>
      <c r="D151" s="295"/>
      <c r="E151" s="295"/>
      <c r="F151" s="348" t="s">
        <v>698</v>
      </c>
      <c r="G151" s="295"/>
      <c r="H151" s="347" t="s">
        <v>738</v>
      </c>
      <c r="I151" s="347" t="s">
        <v>700</v>
      </c>
      <c r="J151" s="347">
        <v>120</v>
      </c>
      <c r="K151" s="343"/>
    </row>
    <row r="152" s="1" customFormat="1" ht="15" customHeight="1">
      <c r="B152" s="320"/>
      <c r="C152" s="347" t="s">
        <v>747</v>
      </c>
      <c r="D152" s="295"/>
      <c r="E152" s="295"/>
      <c r="F152" s="348" t="s">
        <v>698</v>
      </c>
      <c r="G152" s="295"/>
      <c r="H152" s="347" t="s">
        <v>758</v>
      </c>
      <c r="I152" s="347" t="s">
        <v>700</v>
      </c>
      <c r="J152" s="347" t="s">
        <v>749</v>
      </c>
      <c r="K152" s="343"/>
    </row>
    <row r="153" s="1" customFormat="1" ht="15" customHeight="1">
      <c r="B153" s="320"/>
      <c r="C153" s="347" t="s">
        <v>82</v>
      </c>
      <c r="D153" s="295"/>
      <c r="E153" s="295"/>
      <c r="F153" s="348" t="s">
        <v>698</v>
      </c>
      <c r="G153" s="295"/>
      <c r="H153" s="347" t="s">
        <v>759</v>
      </c>
      <c r="I153" s="347" t="s">
        <v>700</v>
      </c>
      <c r="J153" s="347" t="s">
        <v>749</v>
      </c>
      <c r="K153" s="343"/>
    </row>
    <row r="154" s="1" customFormat="1" ht="15" customHeight="1">
      <c r="B154" s="320"/>
      <c r="C154" s="347" t="s">
        <v>703</v>
      </c>
      <c r="D154" s="295"/>
      <c r="E154" s="295"/>
      <c r="F154" s="348" t="s">
        <v>704</v>
      </c>
      <c r="G154" s="295"/>
      <c r="H154" s="347" t="s">
        <v>738</v>
      </c>
      <c r="I154" s="347" t="s">
        <v>700</v>
      </c>
      <c r="J154" s="347">
        <v>50</v>
      </c>
      <c r="K154" s="343"/>
    </row>
    <row r="155" s="1" customFormat="1" ht="15" customHeight="1">
      <c r="B155" s="320"/>
      <c r="C155" s="347" t="s">
        <v>706</v>
      </c>
      <c r="D155" s="295"/>
      <c r="E155" s="295"/>
      <c r="F155" s="348" t="s">
        <v>698</v>
      </c>
      <c r="G155" s="295"/>
      <c r="H155" s="347" t="s">
        <v>738</v>
      </c>
      <c r="I155" s="347" t="s">
        <v>708</v>
      </c>
      <c r="J155" s="347"/>
      <c r="K155" s="343"/>
    </row>
    <row r="156" s="1" customFormat="1" ht="15" customHeight="1">
      <c r="B156" s="320"/>
      <c r="C156" s="347" t="s">
        <v>717</v>
      </c>
      <c r="D156" s="295"/>
      <c r="E156" s="295"/>
      <c r="F156" s="348" t="s">
        <v>704</v>
      </c>
      <c r="G156" s="295"/>
      <c r="H156" s="347" t="s">
        <v>738</v>
      </c>
      <c r="I156" s="347" t="s">
        <v>700</v>
      </c>
      <c r="J156" s="347">
        <v>50</v>
      </c>
      <c r="K156" s="343"/>
    </row>
    <row r="157" s="1" customFormat="1" ht="15" customHeight="1">
      <c r="B157" s="320"/>
      <c r="C157" s="347" t="s">
        <v>725</v>
      </c>
      <c r="D157" s="295"/>
      <c r="E157" s="295"/>
      <c r="F157" s="348" t="s">
        <v>704</v>
      </c>
      <c r="G157" s="295"/>
      <c r="H157" s="347" t="s">
        <v>738</v>
      </c>
      <c r="I157" s="347" t="s">
        <v>700</v>
      </c>
      <c r="J157" s="347">
        <v>50</v>
      </c>
      <c r="K157" s="343"/>
    </row>
    <row r="158" s="1" customFormat="1" ht="15" customHeight="1">
      <c r="B158" s="320"/>
      <c r="C158" s="347" t="s">
        <v>723</v>
      </c>
      <c r="D158" s="295"/>
      <c r="E158" s="295"/>
      <c r="F158" s="348" t="s">
        <v>704</v>
      </c>
      <c r="G158" s="295"/>
      <c r="H158" s="347" t="s">
        <v>738</v>
      </c>
      <c r="I158" s="347" t="s">
        <v>700</v>
      </c>
      <c r="J158" s="347">
        <v>50</v>
      </c>
      <c r="K158" s="343"/>
    </row>
    <row r="159" s="1" customFormat="1" ht="15" customHeight="1">
      <c r="B159" s="320"/>
      <c r="C159" s="347" t="s">
        <v>106</v>
      </c>
      <c r="D159" s="295"/>
      <c r="E159" s="295"/>
      <c r="F159" s="348" t="s">
        <v>698</v>
      </c>
      <c r="G159" s="295"/>
      <c r="H159" s="347" t="s">
        <v>760</v>
      </c>
      <c r="I159" s="347" t="s">
        <v>700</v>
      </c>
      <c r="J159" s="347" t="s">
        <v>761</v>
      </c>
      <c r="K159" s="343"/>
    </row>
    <row r="160" s="1" customFormat="1" ht="15" customHeight="1">
      <c r="B160" s="320"/>
      <c r="C160" s="347" t="s">
        <v>762</v>
      </c>
      <c r="D160" s="295"/>
      <c r="E160" s="295"/>
      <c r="F160" s="348" t="s">
        <v>698</v>
      </c>
      <c r="G160" s="295"/>
      <c r="H160" s="347" t="s">
        <v>763</v>
      </c>
      <c r="I160" s="347" t="s">
        <v>733</v>
      </c>
      <c r="J160" s="347"/>
      <c r="K160" s="343"/>
    </row>
    <row r="161" s="1" customFormat="1" ht="15" customHeight="1">
      <c r="B161" s="349"/>
      <c r="C161" s="329"/>
      <c r="D161" s="329"/>
      <c r="E161" s="329"/>
      <c r="F161" s="329"/>
      <c r="G161" s="329"/>
      <c r="H161" s="329"/>
      <c r="I161" s="329"/>
      <c r="J161" s="329"/>
      <c r="K161" s="350"/>
    </row>
    <row r="162" s="1" customFormat="1" ht="18.75" customHeight="1">
      <c r="B162" s="331"/>
      <c r="C162" s="341"/>
      <c r="D162" s="341"/>
      <c r="E162" s="341"/>
      <c r="F162" s="351"/>
      <c r="G162" s="341"/>
      <c r="H162" s="341"/>
      <c r="I162" s="341"/>
      <c r="J162" s="341"/>
      <c r="K162" s="331"/>
    </row>
    <row r="163" s="1" customFormat="1" ht="18.75" customHeight="1"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</row>
    <row r="164" s="1" customFormat="1" ht="7.5" customHeight="1">
      <c r="B164" s="282"/>
      <c r="C164" s="283"/>
      <c r="D164" s="283"/>
      <c r="E164" s="283"/>
      <c r="F164" s="283"/>
      <c r="G164" s="283"/>
      <c r="H164" s="283"/>
      <c r="I164" s="283"/>
      <c r="J164" s="283"/>
      <c r="K164" s="284"/>
    </row>
    <row r="165" s="1" customFormat="1" ht="45" customHeight="1">
      <c r="B165" s="285"/>
      <c r="C165" s="286" t="s">
        <v>764</v>
      </c>
      <c r="D165" s="286"/>
      <c r="E165" s="286"/>
      <c r="F165" s="286"/>
      <c r="G165" s="286"/>
      <c r="H165" s="286"/>
      <c r="I165" s="286"/>
      <c r="J165" s="286"/>
      <c r="K165" s="287"/>
    </row>
    <row r="166" s="1" customFormat="1" ht="17.25" customHeight="1">
      <c r="B166" s="285"/>
      <c r="C166" s="310" t="s">
        <v>692</v>
      </c>
      <c r="D166" s="310"/>
      <c r="E166" s="310"/>
      <c r="F166" s="310" t="s">
        <v>693</v>
      </c>
      <c r="G166" s="352"/>
      <c r="H166" s="353" t="s">
        <v>53</v>
      </c>
      <c r="I166" s="353" t="s">
        <v>56</v>
      </c>
      <c r="J166" s="310" t="s">
        <v>694</v>
      </c>
      <c r="K166" s="287"/>
    </row>
    <row r="167" s="1" customFormat="1" ht="17.25" customHeight="1">
      <c r="B167" s="288"/>
      <c r="C167" s="312" t="s">
        <v>695</v>
      </c>
      <c r="D167" s="312"/>
      <c r="E167" s="312"/>
      <c r="F167" s="313" t="s">
        <v>696</v>
      </c>
      <c r="G167" s="354"/>
      <c r="H167" s="355"/>
      <c r="I167" s="355"/>
      <c r="J167" s="312" t="s">
        <v>697</v>
      </c>
      <c r="K167" s="290"/>
    </row>
    <row r="168" s="1" customFormat="1" ht="5.25" customHeight="1">
      <c r="B168" s="320"/>
      <c r="C168" s="315"/>
      <c r="D168" s="315"/>
      <c r="E168" s="315"/>
      <c r="F168" s="315"/>
      <c r="G168" s="316"/>
      <c r="H168" s="315"/>
      <c r="I168" s="315"/>
      <c r="J168" s="315"/>
      <c r="K168" s="343"/>
    </row>
    <row r="169" s="1" customFormat="1" ht="15" customHeight="1">
      <c r="B169" s="320"/>
      <c r="C169" s="295" t="s">
        <v>701</v>
      </c>
      <c r="D169" s="295"/>
      <c r="E169" s="295"/>
      <c r="F169" s="318" t="s">
        <v>698</v>
      </c>
      <c r="G169" s="295"/>
      <c r="H169" s="295" t="s">
        <v>738</v>
      </c>
      <c r="I169" s="295" t="s">
        <v>700</v>
      </c>
      <c r="J169" s="295">
        <v>120</v>
      </c>
      <c r="K169" s="343"/>
    </row>
    <row r="170" s="1" customFormat="1" ht="15" customHeight="1">
      <c r="B170" s="320"/>
      <c r="C170" s="295" t="s">
        <v>747</v>
      </c>
      <c r="D170" s="295"/>
      <c r="E170" s="295"/>
      <c r="F170" s="318" t="s">
        <v>698</v>
      </c>
      <c r="G170" s="295"/>
      <c r="H170" s="295" t="s">
        <v>748</v>
      </c>
      <c r="I170" s="295" t="s">
        <v>700</v>
      </c>
      <c r="J170" s="295" t="s">
        <v>749</v>
      </c>
      <c r="K170" s="343"/>
    </row>
    <row r="171" s="1" customFormat="1" ht="15" customHeight="1">
      <c r="B171" s="320"/>
      <c r="C171" s="295" t="s">
        <v>82</v>
      </c>
      <c r="D171" s="295"/>
      <c r="E171" s="295"/>
      <c r="F171" s="318" t="s">
        <v>698</v>
      </c>
      <c r="G171" s="295"/>
      <c r="H171" s="295" t="s">
        <v>765</v>
      </c>
      <c r="I171" s="295" t="s">
        <v>700</v>
      </c>
      <c r="J171" s="295" t="s">
        <v>749</v>
      </c>
      <c r="K171" s="343"/>
    </row>
    <row r="172" s="1" customFormat="1" ht="15" customHeight="1">
      <c r="B172" s="320"/>
      <c r="C172" s="295" t="s">
        <v>703</v>
      </c>
      <c r="D172" s="295"/>
      <c r="E172" s="295"/>
      <c r="F172" s="318" t="s">
        <v>704</v>
      </c>
      <c r="G172" s="295"/>
      <c r="H172" s="295" t="s">
        <v>765</v>
      </c>
      <c r="I172" s="295" t="s">
        <v>700</v>
      </c>
      <c r="J172" s="295">
        <v>50</v>
      </c>
      <c r="K172" s="343"/>
    </row>
    <row r="173" s="1" customFormat="1" ht="15" customHeight="1">
      <c r="B173" s="320"/>
      <c r="C173" s="295" t="s">
        <v>706</v>
      </c>
      <c r="D173" s="295"/>
      <c r="E173" s="295"/>
      <c r="F173" s="318" t="s">
        <v>698</v>
      </c>
      <c r="G173" s="295"/>
      <c r="H173" s="295" t="s">
        <v>765</v>
      </c>
      <c r="I173" s="295" t="s">
        <v>708</v>
      </c>
      <c r="J173" s="295"/>
      <c r="K173" s="343"/>
    </row>
    <row r="174" s="1" customFormat="1" ht="15" customHeight="1">
      <c r="B174" s="320"/>
      <c r="C174" s="295" t="s">
        <v>717</v>
      </c>
      <c r="D174" s="295"/>
      <c r="E174" s="295"/>
      <c r="F174" s="318" t="s">
        <v>704</v>
      </c>
      <c r="G174" s="295"/>
      <c r="H174" s="295" t="s">
        <v>765</v>
      </c>
      <c r="I174" s="295" t="s">
        <v>700</v>
      </c>
      <c r="J174" s="295">
        <v>50</v>
      </c>
      <c r="K174" s="343"/>
    </row>
    <row r="175" s="1" customFormat="1" ht="15" customHeight="1">
      <c r="B175" s="320"/>
      <c r="C175" s="295" t="s">
        <v>725</v>
      </c>
      <c r="D175" s="295"/>
      <c r="E175" s="295"/>
      <c r="F175" s="318" t="s">
        <v>704</v>
      </c>
      <c r="G175" s="295"/>
      <c r="H175" s="295" t="s">
        <v>765</v>
      </c>
      <c r="I175" s="295" t="s">
        <v>700</v>
      </c>
      <c r="J175" s="295">
        <v>50</v>
      </c>
      <c r="K175" s="343"/>
    </row>
    <row r="176" s="1" customFormat="1" ht="15" customHeight="1">
      <c r="B176" s="320"/>
      <c r="C176" s="295" t="s">
        <v>723</v>
      </c>
      <c r="D176" s="295"/>
      <c r="E176" s="295"/>
      <c r="F176" s="318" t="s">
        <v>704</v>
      </c>
      <c r="G176" s="295"/>
      <c r="H176" s="295" t="s">
        <v>765</v>
      </c>
      <c r="I176" s="295" t="s">
        <v>700</v>
      </c>
      <c r="J176" s="295">
        <v>50</v>
      </c>
      <c r="K176" s="343"/>
    </row>
    <row r="177" s="1" customFormat="1" ht="15" customHeight="1">
      <c r="B177" s="320"/>
      <c r="C177" s="295" t="s">
        <v>117</v>
      </c>
      <c r="D177" s="295"/>
      <c r="E177" s="295"/>
      <c r="F177" s="318" t="s">
        <v>698</v>
      </c>
      <c r="G177" s="295"/>
      <c r="H177" s="295" t="s">
        <v>766</v>
      </c>
      <c r="I177" s="295" t="s">
        <v>767</v>
      </c>
      <c r="J177" s="295"/>
      <c r="K177" s="343"/>
    </row>
    <row r="178" s="1" customFormat="1" ht="15" customHeight="1">
      <c r="B178" s="320"/>
      <c r="C178" s="295" t="s">
        <v>56</v>
      </c>
      <c r="D178" s="295"/>
      <c r="E178" s="295"/>
      <c r="F178" s="318" t="s">
        <v>698</v>
      </c>
      <c r="G178" s="295"/>
      <c r="H178" s="295" t="s">
        <v>768</v>
      </c>
      <c r="I178" s="295" t="s">
        <v>769</v>
      </c>
      <c r="J178" s="295">
        <v>1</v>
      </c>
      <c r="K178" s="343"/>
    </row>
    <row r="179" s="1" customFormat="1" ht="15" customHeight="1">
      <c r="B179" s="320"/>
      <c r="C179" s="295" t="s">
        <v>52</v>
      </c>
      <c r="D179" s="295"/>
      <c r="E179" s="295"/>
      <c r="F179" s="318" t="s">
        <v>698</v>
      </c>
      <c r="G179" s="295"/>
      <c r="H179" s="295" t="s">
        <v>770</v>
      </c>
      <c r="I179" s="295" t="s">
        <v>700</v>
      </c>
      <c r="J179" s="295">
        <v>20</v>
      </c>
      <c r="K179" s="343"/>
    </row>
    <row r="180" s="1" customFormat="1" ht="15" customHeight="1">
      <c r="B180" s="320"/>
      <c r="C180" s="295" t="s">
        <v>53</v>
      </c>
      <c r="D180" s="295"/>
      <c r="E180" s="295"/>
      <c r="F180" s="318" t="s">
        <v>698</v>
      </c>
      <c r="G180" s="295"/>
      <c r="H180" s="295" t="s">
        <v>771</v>
      </c>
      <c r="I180" s="295" t="s">
        <v>700</v>
      </c>
      <c r="J180" s="295">
        <v>255</v>
      </c>
      <c r="K180" s="343"/>
    </row>
    <row r="181" s="1" customFormat="1" ht="15" customHeight="1">
      <c r="B181" s="320"/>
      <c r="C181" s="295" t="s">
        <v>118</v>
      </c>
      <c r="D181" s="295"/>
      <c r="E181" s="295"/>
      <c r="F181" s="318" t="s">
        <v>698</v>
      </c>
      <c r="G181" s="295"/>
      <c r="H181" s="295" t="s">
        <v>662</v>
      </c>
      <c r="I181" s="295" t="s">
        <v>700</v>
      </c>
      <c r="J181" s="295">
        <v>10</v>
      </c>
      <c r="K181" s="343"/>
    </row>
    <row r="182" s="1" customFormat="1" ht="15" customHeight="1">
      <c r="B182" s="320"/>
      <c r="C182" s="295" t="s">
        <v>119</v>
      </c>
      <c r="D182" s="295"/>
      <c r="E182" s="295"/>
      <c r="F182" s="318" t="s">
        <v>698</v>
      </c>
      <c r="G182" s="295"/>
      <c r="H182" s="295" t="s">
        <v>772</v>
      </c>
      <c r="I182" s="295" t="s">
        <v>733</v>
      </c>
      <c r="J182" s="295"/>
      <c r="K182" s="343"/>
    </row>
    <row r="183" s="1" customFormat="1" ht="15" customHeight="1">
      <c r="B183" s="320"/>
      <c r="C183" s="295" t="s">
        <v>773</v>
      </c>
      <c r="D183" s="295"/>
      <c r="E183" s="295"/>
      <c r="F183" s="318" t="s">
        <v>698</v>
      </c>
      <c r="G183" s="295"/>
      <c r="H183" s="295" t="s">
        <v>774</v>
      </c>
      <c r="I183" s="295" t="s">
        <v>733</v>
      </c>
      <c r="J183" s="295"/>
      <c r="K183" s="343"/>
    </row>
    <row r="184" s="1" customFormat="1" ht="15" customHeight="1">
      <c r="B184" s="320"/>
      <c r="C184" s="295" t="s">
        <v>762</v>
      </c>
      <c r="D184" s="295"/>
      <c r="E184" s="295"/>
      <c r="F184" s="318" t="s">
        <v>698</v>
      </c>
      <c r="G184" s="295"/>
      <c r="H184" s="295" t="s">
        <v>775</v>
      </c>
      <c r="I184" s="295" t="s">
        <v>733</v>
      </c>
      <c r="J184" s="295"/>
      <c r="K184" s="343"/>
    </row>
    <row r="185" s="1" customFormat="1" ht="15" customHeight="1">
      <c r="B185" s="320"/>
      <c r="C185" s="295" t="s">
        <v>121</v>
      </c>
      <c r="D185" s="295"/>
      <c r="E185" s="295"/>
      <c r="F185" s="318" t="s">
        <v>704</v>
      </c>
      <c r="G185" s="295"/>
      <c r="H185" s="295" t="s">
        <v>776</v>
      </c>
      <c r="I185" s="295" t="s">
        <v>700</v>
      </c>
      <c r="J185" s="295">
        <v>50</v>
      </c>
      <c r="K185" s="343"/>
    </row>
    <row r="186" s="1" customFormat="1" ht="15" customHeight="1">
      <c r="B186" s="320"/>
      <c r="C186" s="295" t="s">
        <v>777</v>
      </c>
      <c r="D186" s="295"/>
      <c r="E186" s="295"/>
      <c r="F186" s="318" t="s">
        <v>704</v>
      </c>
      <c r="G186" s="295"/>
      <c r="H186" s="295" t="s">
        <v>778</v>
      </c>
      <c r="I186" s="295" t="s">
        <v>779</v>
      </c>
      <c r="J186" s="295"/>
      <c r="K186" s="343"/>
    </row>
    <row r="187" s="1" customFormat="1" ht="15" customHeight="1">
      <c r="B187" s="320"/>
      <c r="C187" s="295" t="s">
        <v>780</v>
      </c>
      <c r="D187" s="295"/>
      <c r="E187" s="295"/>
      <c r="F187" s="318" t="s">
        <v>704</v>
      </c>
      <c r="G187" s="295"/>
      <c r="H187" s="295" t="s">
        <v>781</v>
      </c>
      <c r="I187" s="295" t="s">
        <v>779</v>
      </c>
      <c r="J187" s="295"/>
      <c r="K187" s="343"/>
    </row>
    <row r="188" s="1" customFormat="1" ht="15" customHeight="1">
      <c r="B188" s="320"/>
      <c r="C188" s="295" t="s">
        <v>782</v>
      </c>
      <c r="D188" s="295"/>
      <c r="E188" s="295"/>
      <c r="F188" s="318" t="s">
        <v>704</v>
      </c>
      <c r="G188" s="295"/>
      <c r="H188" s="295" t="s">
        <v>783</v>
      </c>
      <c r="I188" s="295" t="s">
        <v>779</v>
      </c>
      <c r="J188" s="295"/>
      <c r="K188" s="343"/>
    </row>
    <row r="189" s="1" customFormat="1" ht="15" customHeight="1">
      <c r="B189" s="320"/>
      <c r="C189" s="356" t="s">
        <v>784</v>
      </c>
      <c r="D189" s="295"/>
      <c r="E189" s="295"/>
      <c r="F189" s="318" t="s">
        <v>704</v>
      </c>
      <c r="G189" s="295"/>
      <c r="H189" s="295" t="s">
        <v>785</v>
      </c>
      <c r="I189" s="295" t="s">
        <v>786</v>
      </c>
      <c r="J189" s="357" t="s">
        <v>787</v>
      </c>
      <c r="K189" s="343"/>
    </row>
    <row r="190" s="17" customFormat="1" ht="15" customHeight="1">
      <c r="B190" s="358"/>
      <c r="C190" s="359" t="s">
        <v>788</v>
      </c>
      <c r="D190" s="360"/>
      <c r="E190" s="360"/>
      <c r="F190" s="361" t="s">
        <v>704</v>
      </c>
      <c r="G190" s="360"/>
      <c r="H190" s="360" t="s">
        <v>789</v>
      </c>
      <c r="I190" s="360" t="s">
        <v>786</v>
      </c>
      <c r="J190" s="362" t="s">
        <v>787</v>
      </c>
      <c r="K190" s="363"/>
    </row>
    <row r="191" s="1" customFormat="1" ht="15" customHeight="1">
      <c r="B191" s="320"/>
      <c r="C191" s="356" t="s">
        <v>41</v>
      </c>
      <c r="D191" s="295"/>
      <c r="E191" s="295"/>
      <c r="F191" s="318" t="s">
        <v>698</v>
      </c>
      <c r="G191" s="295"/>
      <c r="H191" s="292" t="s">
        <v>790</v>
      </c>
      <c r="I191" s="295" t="s">
        <v>791</v>
      </c>
      <c r="J191" s="295"/>
      <c r="K191" s="343"/>
    </row>
    <row r="192" s="1" customFormat="1" ht="15" customHeight="1">
      <c r="B192" s="320"/>
      <c r="C192" s="356" t="s">
        <v>792</v>
      </c>
      <c r="D192" s="295"/>
      <c r="E192" s="295"/>
      <c r="F192" s="318" t="s">
        <v>698</v>
      </c>
      <c r="G192" s="295"/>
      <c r="H192" s="295" t="s">
        <v>793</v>
      </c>
      <c r="I192" s="295" t="s">
        <v>733</v>
      </c>
      <c r="J192" s="295"/>
      <c r="K192" s="343"/>
    </row>
    <row r="193" s="1" customFormat="1" ht="15" customHeight="1">
      <c r="B193" s="320"/>
      <c r="C193" s="356" t="s">
        <v>794</v>
      </c>
      <c r="D193" s="295"/>
      <c r="E193" s="295"/>
      <c r="F193" s="318" t="s">
        <v>698</v>
      </c>
      <c r="G193" s="295"/>
      <c r="H193" s="295" t="s">
        <v>795</v>
      </c>
      <c r="I193" s="295" t="s">
        <v>733</v>
      </c>
      <c r="J193" s="295"/>
      <c r="K193" s="343"/>
    </row>
    <row r="194" s="1" customFormat="1" ht="15" customHeight="1">
      <c r="B194" s="320"/>
      <c r="C194" s="356" t="s">
        <v>796</v>
      </c>
      <c r="D194" s="295"/>
      <c r="E194" s="295"/>
      <c r="F194" s="318" t="s">
        <v>704</v>
      </c>
      <c r="G194" s="295"/>
      <c r="H194" s="295" t="s">
        <v>797</v>
      </c>
      <c r="I194" s="295" t="s">
        <v>733</v>
      </c>
      <c r="J194" s="295"/>
      <c r="K194" s="343"/>
    </row>
    <row r="195" s="1" customFormat="1" ht="15" customHeight="1">
      <c r="B195" s="349"/>
      <c r="C195" s="364"/>
      <c r="D195" s="329"/>
      <c r="E195" s="329"/>
      <c r="F195" s="329"/>
      <c r="G195" s="329"/>
      <c r="H195" s="329"/>
      <c r="I195" s="329"/>
      <c r="J195" s="329"/>
      <c r="K195" s="350"/>
    </row>
    <row r="196" s="1" customFormat="1" ht="18.75" customHeight="1">
      <c r="B196" s="331"/>
      <c r="C196" s="341"/>
      <c r="D196" s="341"/>
      <c r="E196" s="341"/>
      <c r="F196" s="351"/>
      <c r="G196" s="341"/>
      <c r="H196" s="341"/>
      <c r="I196" s="341"/>
      <c r="J196" s="341"/>
      <c r="K196" s="331"/>
    </row>
    <row r="197" s="1" customFormat="1" ht="18.75" customHeight="1">
      <c r="B197" s="331"/>
      <c r="C197" s="341"/>
      <c r="D197" s="341"/>
      <c r="E197" s="341"/>
      <c r="F197" s="351"/>
      <c r="G197" s="341"/>
      <c r="H197" s="341"/>
      <c r="I197" s="341"/>
      <c r="J197" s="341"/>
      <c r="K197" s="331"/>
    </row>
    <row r="198" s="1" customFormat="1" ht="18.75" customHeight="1"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="1" customFormat="1" ht="13.5">
      <c r="B199" s="282"/>
      <c r="C199" s="283"/>
      <c r="D199" s="283"/>
      <c r="E199" s="283"/>
      <c r="F199" s="283"/>
      <c r="G199" s="283"/>
      <c r="H199" s="283"/>
      <c r="I199" s="283"/>
      <c r="J199" s="283"/>
      <c r="K199" s="284"/>
    </row>
    <row r="200" s="1" customFormat="1" ht="21">
      <c r="B200" s="285"/>
      <c r="C200" s="286" t="s">
        <v>798</v>
      </c>
      <c r="D200" s="286"/>
      <c r="E200" s="286"/>
      <c r="F200" s="286"/>
      <c r="G200" s="286"/>
      <c r="H200" s="286"/>
      <c r="I200" s="286"/>
      <c r="J200" s="286"/>
      <c r="K200" s="287"/>
    </row>
    <row r="201" s="1" customFormat="1" ht="25.5" customHeight="1">
      <c r="B201" s="285"/>
      <c r="C201" s="365" t="s">
        <v>799</v>
      </c>
      <c r="D201" s="365"/>
      <c r="E201" s="365"/>
      <c r="F201" s="365" t="s">
        <v>800</v>
      </c>
      <c r="G201" s="366"/>
      <c r="H201" s="365" t="s">
        <v>801</v>
      </c>
      <c r="I201" s="365"/>
      <c r="J201" s="365"/>
      <c r="K201" s="287"/>
    </row>
    <row r="202" s="1" customFormat="1" ht="5.25" customHeight="1">
      <c r="B202" s="320"/>
      <c r="C202" s="315"/>
      <c r="D202" s="315"/>
      <c r="E202" s="315"/>
      <c r="F202" s="315"/>
      <c r="G202" s="341"/>
      <c r="H202" s="315"/>
      <c r="I202" s="315"/>
      <c r="J202" s="315"/>
      <c r="K202" s="343"/>
    </row>
    <row r="203" s="1" customFormat="1" ht="15" customHeight="1">
      <c r="B203" s="320"/>
      <c r="C203" s="295" t="s">
        <v>791</v>
      </c>
      <c r="D203" s="295"/>
      <c r="E203" s="295"/>
      <c r="F203" s="318" t="s">
        <v>42</v>
      </c>
      <c r="G203" s="295"/>
      <c r="H203" s="295" t="s">
        <v>802</v>
      </c>
      <c r="I203" s="295"/>
      <c r="J203" s="295"/>
      <c r="K203" s="343"/>
    </row>
    <row r="204" s="1" customFormat="1" ht="15" customHeight="1">
      <c r="B204" s="320"/>
      <c r="C204" s="295"/>
      <c r="D204" s="295"/>
      <c r="E204" s="295"/>
      <c r="F204" s="318" t="s">
        <v>43</v>
      </c>
      <c r="G204" s="295"/>
      <c r="H204" s="295" t="s">
        <v>803</v>
      </c>
      <c r="I204" s="295"/>
      <c r="J204" s="295"/>
      <c r="K204" s="343"/>
    </row>
    <row r="205" s="1" customFormat="1" ht="15" customHeight="1">
      <c r="B205" s="320"/>
      <c r="C205" s="295"/>
      <c r="D205" s="295"/>
      <c r="E205" s="295"/>
      <c r="F205" s="318" t="s">
        <v>46</v>
      </c>
      <c r="G205" s="295"/>
      <c r="H205" s="295" t="s">
        <v>804</v>
      </c>
      <c r="I205" s="295"/>
      <c r="J205" s="295"/>
      <c r="K205" s="343"/>
    </row>
    <row r="206" s="1" customFormat="1" ht="15" customHeight="1">
      <c r="B206" s="320"/>
      <c r="C206" s="295"/>
      <c r="D206" s="295"/>
      <c r="E206" s="295"/>
      <c r="F206" s="318" t="s">
        <v>44</v>
      </c>
      <c r="G206" s="295"/>
      <c r="H206" s="295" t="s">
        <v>805</v>
      </c>
      <c r="I206" s="295"/>
      <c r="J206" s="295"/>
      <c r="K206" s="343"/>
    </row>
    <row r="207" s="1" customFormat="1" ht="15" customHeight="1">
      <c r="B207" s="320"/>
      <c r="C207" s="295"/>
      <c r="D207" s="295"/>
      <c r="E207" s="295"/>
      <c r="F207" s="318" t="s">
        <v>45</v>
      </c>
      <c r="G207" s="295"/>
      <c r="H207" s="295" t="s">
        <v>806</v>
      </c>
      <c r="I207" s="295"/>
      <c r="J207" s="295"/>
      <c r="K207" s="343"/>
    </row>
    <row r="208" s="1" customFormat="1" ht="15" customHeight="1">
      <c r="B208" s="320"/>
      <c r="C208" s="295"/>
      <c r="D208" s="295"/>
      <c r="E208" s="295"/>
      <c r="F208" s="318"/>
      <c r="G208" s="295"/>
      <c r="H208" s="295"/>
      <c r="I208" s="295"/>
      <c r="J208" s="295"/>
      <c r="K208" s="343"/>
    </row>
    <row r="209" s="1" customFormat="1" ht="15" customHeight="1">
      <c r="B209" s="320"/>
      <c r="C209" s="295" t="s">
        <v>745</v>
      </c>
      <c r="D209" s="295"/>
      <c r="E209" s="295"/>
      <c r="F209" s="318" t="s">
        <v>77</v>
      </c>
      <c r="G209" s="295"/>
      <c r="H209" s="295" t="s">
        <v>807</v>
      </c>
      <c r="I209" s="295"/>
      <c r="J209" s="295"/>
      <c r="K209" s="343"/>
    </row>
    <row r="210" s="1" customFormat="1" ht="15" customHeight="1">
      <c r="B210" s="320"/>
      <c r="C210" s="295"/>
      <c r="D210" s="295"/>
      <c r="E210" s="295"/>
      <c r="F210" s="318" t="s">
        <v>641</v>
      </c>
      <c r="G210" s="295"/>
      <c r="H210" s="295" t="s">
        <v>642</v>
      </c>
      <c r="I210" s="295"/>
      <c r="J210" s="295"/>
      <c r="K210" s="343"/>
    </row>
    <row r="211" s="1" customFormat="1" ht="15" customHeight="1">
      <c r="B211" s="320"/>
      <c r="C211" s="295"/>
      <c r="D211" s="295"/>
      <c r="E211" s="295"/>
      <c r="F211" s="318" t="s">
        <v>639</v>
      </c>
      <c r="G211" s="295"/>
      <c r="H211" s="295" t="s">
        <v>808</v>
      </c>
      <c r="I211" s="295"/>
      <c r="J211" s="295"/>
      <c r="K211" s="343"/>
    </row>
    <row r="212" s="1" customFormat="1" ht="15" customHeight="1">
      <c r="B212" s="367"/>
      <c r="C212" s="295"/>
      <c r="D212" s="295"/>
      <c r="E212" s="295"/>
      <c r="F212" s="318" t="s">
        <v>643</v>
      </c>
      <c r="G212" s="356"/>
      <c r="H212" s="347" t="s">
        <v>644</v>
      </c>
      <c r="I212" s="347"/>
      <c r="J212" s="347"/>
      <c r="K212" s="368"/>
    </row>
    <row r="213" s="1" customFormat="1" ht="15" customHeight="1">
      <c r="B213" s="367"/>
      <c r="C213" s="295"/>
      <c r="D213" s="295"/>
      <c r="E213" s="295"/>
      <c r="F213" s="318" t="s">
        <v>645</v>
      </c>
      <c r="G213" s="356"/>
      <c r="H213" s="347" t="s">
        <v>809</v>
      </c>
      <c r="I213" s="347"/>
      <c r="J213" s="347"/>
      <c r="K213" s="368"/>
    </row>
    <row r="214" s="1" customFormat="1" ht="15" customHeight="1">
      <c r="B214" s="367"/>
      <c r="C214" s="295"/>
      <c r="D214" s="295"/>
      <c r="E214" s="295"/>
      <c r="F214" s="318"/>
      <c r="G214" s="356"/>
      <c r="H214" s="347"/>
      <c r="I214" s="347"/>
      <c r="J214" s="347"/>
      <c r="K214" s="368"/>
    </row>
    <row r="215" s="1" customFormat="1" ht="15" customHeight="1">
      <c r="B215" s="367"/>
      <c r="C215" s="295" t="s">
        <v>769</v>
      </c>
      <c r="D215" s="295"/>
      <c r="E215" s="295"/>
      <c r="F215" s="318">
        <v>1</v>
      </c>
      <c r="G215" s="356"/>
      <c r="H215" s="347" t="s">
        <v>810</v>
      </c>
      <c r="I215" s="347"/>
      <c r="J215" s="347"/>
      <c r="K215" s="368"/>
    </row>
    <row r="216" s="1" customFormat="1" ht="15" customHeight="1">
      <c r="B216" s="367"/>
      <c r="C216" s="295"/>
      <c r="D216" s="295"/>
      <c r="E216" s="295"/>
      <c r="F216" s="318">
        <v>2</v>
      </c>
      <c r="G216" s="356"/>
      <c r="H216" s="347" t="s">
        <v>811</v>
      </c>
      <c r="I216" s="347"/>
      <c r="J216" s="347"/>
      <c r="K216" s="368"/>
    </row>
    <row r="217" s="1" customFormat="1" ht="15" customHeight="1">
      <c r="B217" s="367"/>
      <c r="C217" s="295"/>
      <c r="D217" s="295"/>
      <c r="E217" s="295"/>
      <c r="F217" s="318">
        <v>3</v>
      </c>
      <c r="G217" s="356"/>
      <c r="H217" s="347" t="s">
        <v>812</v>
      </c>
      <c r="I217" s="347"/>
      <c r="J217" s="347"/>
      <c r="K217" s="368"/>
    </row>
    <row r="218" s="1" customFormat="1" ht="15" customHeight="1">
      <c r="B218" s="367"/>
      <c r="C218" s="295"/>
      <c r="D218" s="295"/>
      <c r="E218" s="295"/>
      <c r="F218" s="318">
        <v>4</v>
      </c>
      <c r="G218" s="356"/>
      <c r="H218" s="347" t="s">
        <v>813</v>
      </c>
      <c r="I218" s="347"/>
      <c r="J218" s="347"/>
      <c r="K218" s="368"/>
    </row>
    <row r="219" s="1" customFormat="1" ht="12.75" customHeight="1">
      <c r="B219" s="369"/>
      <c r="C219" s="370"/>
      <c r="D219" s="370"/>
      <c r="E219" s="370"/>
      <c r="F219" s="370"/>
      <c r="G219" s="370"/>
      <c r="H219" s="370"/>
      <c r="I219" s="370"/>
      <c r="J219" s="370"/>
      <c r="K219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ROZPOCTAR-03\Ondra</dc:creator>
  <cp:lastModifiedBy>ROZPOCTAR-03\Ondra</cp:lastModifiedBy>
  <dcterms:created xsi:type="dcterms:W3CDTF">2024-06-25T08:31:41Z</dcterms:created>
  <dcterms:modified xsi:type="dcterms:W3CDTF">2024-06-25T08:31:44Z</dcterms:modified>
</cp:coreProperties>
</file>